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 Reglas Usadas" sheetId="1" r:id="rId4"/>
    <sheet state="visible" name="(B) - Detecciones - Ataques" sheetId="2" r:id="rId5"/>
    <sheet state="visible" name="(C) - Detecciones - Tráfico Leg" sheetId="3" r:id="rId6"/>
    <sheet state="visible" name="(D) - Análisis Resultados I - S" sheetId="4" r:id="rId7"/>
    <sheet state="visible" name="(D) - Análisis Resultados II - " sheetId="5" r:id="rId8"/>
    <sheet state="visible" name="(D) - Análisis Resultados III -" sheetId="6" r:id="rId9"/>
    <sheet state="visible" name="(D) - Análisis Resultados IV - " sheetId="7" r:id="rId10"/>
    <sheet state="visible" name="(E) - Referencias" sheetId="8" r:id="rId11"/>
    <sheet state="visible" name="(F) - Leyenda" sheetId="9" r:id="rId12"/>
  </sheets>
  <definedNames/>
  <calcPr/>
</workbook>
</file>

<file path=xl/sharedStrings.xml><?xml version="1.0" encoding="utf-8"?>
<sst xmlns="http://schemas.openxmlformats.org/spreadsheetml/2006/main" count="15647" uniqueCount="2456">
  <si>
    <t xml:space="preserve">     </t>
  </si>
  <si>
    <t>SNORT</t>
  </si>
  <si>
    <t>Nombre REGLA</t>
  </si>
  <si>
    <t>Descripción</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</si>
  <si>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</si>
  <si>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</si>
  <si>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</si>
  <si>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</si>
  <si>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</si>
  <si>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</si>
  <si>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</si>
  <si>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</si>
  <si>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</si>
  <si>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</si>
  <si>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</si>
  <si>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</si>
  <si>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</si>
  <si>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</si>
  <si>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</si>
  <si>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</si>
  <si>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</si>
  <si>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</si>
  <si>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</si>
  <si>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</si>
  <si>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</si>
  <si>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</si>
  <si>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</si>
  <si>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</si>
  <si>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</si>
  <si>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</si>
  <si>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</si>
  <si>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</si>
  <si>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</si>
  <si>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</si>
  <si>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</si>
  <si>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</si>
  <si>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</si>
  <si>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</si>
  <si>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</si>
  <si>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</si>
  <si>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</si>
  <si>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</si>
  <si>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</si>
  <si>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</si>
  <si>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</si>
  <si>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</si>
  <si>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</si>
  <si>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MENSAJES DE RED CON ATAQUE/S</t>
  </si>
  <si>
    <t>Nº ATAQUES (INSTANCIAS) TOTALES</t>
  </si>
  <si>
    <t>Nº ATAQUES (INSTANCIAS) PRINCIPALES</t>
  </si>
  <si>
    <t>Nº ATAQUES (INSTANCIAS) COLATERALES</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</si>
  <si>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</si>
  <si>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</si>
  <si>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</si>
  <si>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</si>
  <si>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</si>
  <si>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</si>
  <si>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</si>
  <si>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</si>
  <si>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</si>
  <si>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</si>
  <si>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</si>
  <si>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</si>
  <si>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SIDs (sin repetición)</t>
  </si>
  <si>
    <t>#SIDs</t>
  </si>
  <si>
    <t>Número total de alertas</t>
  </si>
  <si>
    <t>SIDs en legítimo y ataque</t>
  </si>
  <si>
    <t>SIDs sólo en ataque</t>
  </si>
  <si>
    <t>SIDs FP (Manual)</t>
  </si>
  <si>
    <t>SIDs FP (Automático)</t>
  </si>
  <si>
    <t>SIDs FP</t>
  </si>
  <si>
    <t>SIDs FP "No Relacionados"</t>
  </si>
  <si>
    <t>SIDs FP "Eventos de Red"</t>
  </si>
  <si>
    <t>SIDs TP "Todas las Alertas" (Manual)</t>
  </si>
  <si>
    <t>SIDs TP "Algunas Alertas"(Manual)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</si>
  <si>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</si>
  <si>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</si>
  <si>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</si>
  <si>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</si>
  <si>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</si>
  <si>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</si>
  <si>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</si>
  <si>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</si>
  <si>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</si>
  <si>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</si>
  <si>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</si>
  <si>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</si>
  <si>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</si>
  <si>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</si>
  <si>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</si>
  <si>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</si>
  <si>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</si>
  <si>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</si>
  <si>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</si>
  <si>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sólo en ataque</t>
  </si>
  <si>
    <t>SIDs TP "Todas las Alertas"</t>
  </si>
  <si>
    <t>SIDs TP "Algunas Alertas"</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</si>
  <si>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</si>
  <si>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</si>
  <si>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</si>
  <si>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</si>
  <si>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</si>
  <si>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</si>
  <si>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</si>
  <si>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</si>
  <si>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</si>
  <si>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</si>
  <si>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</si>
  <si>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</si>
  <si>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</si>
  <si>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</si>
  <si>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</si>
  <si>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</si>
  <si>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</si>
  <si>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</si>
  <si>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</si>
  <si>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</si>
  <si>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</si>
  <si>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</si>
  <si>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</si>
  <si>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</si>
  <si>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</si>
  <si>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</si>
  <si>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</si>
  <si>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</si>
  <si>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</si>
  <si>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</si>
  <si>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COMENTARIOS DE LAS DETECCIONES FG</t>
  </si>
  <si>
    <t>Nº FLUJOS IDENTIFICADOS POR FORTIGATE</t>
  </si>
  <si>
    <t>Nº FLUJOS CON ATAQUE DETECTADOS POR FORTIGATE</t>
  </si>
  <si>
    <t>% DETECCIÓN FORTIGATE</t>
  </si>
  <si>
    <t>threat_id (sin repetición)</t>
  </si>
  <si>
    <t>#threat_id</t>
  </si>
  <si>
    <t>threat_ids FP Dataset_Legítimo_TD</t>
  </si>
  <si>
    <t>#threat_ids FP Dataset_Legítimo_TD</t>
  </si>
  <si>
    <t>threat_ids FP Dataset_Legítimo_Basico</t>
  </si>
  <si>
    <t>#threat_ids FP Dataset_Legítimo_Basico</t>
  </si>
  <si>
    <t>threat_ids TP (Manual)</t>
  </si>
  <si>
    <t>threat_ids FP (Manual)</t>
  </si>
  <si>
    <t>threat_ids FP Totales</t>
  </si>
  <si>
    <t>#threat_ids FP Totales</t>
  </si>
  <si>
    <t>COMENTARIOS DE LAS DETECCIONES PA</t>
  </si>
  <si>
    <t>Nº FLUJOS IDENTIFICADOS POR PALOALTO</t>
  </si>
  <si>
    <t>Nº FLUJOS CON ATAQUE DETECTADOS POR PALOALTO</t>
  </si>
  <si>
    <t>% DETECCIÓN FLUJOS CON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</si>
  <si>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</si>
  <si>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</si>
  <si>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</si>
  <si>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</si>
  <si>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</si>
  <si>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</si>
  <si>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</si>
  <si>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</si>
  <si>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</si>
  <si>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</si>
  <si>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</si>
  <si>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</si>
  <si>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</si>
  <si>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</si>
  <si>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</si>
  <si>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</si>
  <si>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</si>
  <si>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2002752, 2002749</t>
  </si>
  <si>
    <t>20022752, 2002749</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</si>
  <si>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</si>
  <si>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</si>
  <si>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</si>
  <si>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</si>
  <si>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</si>
  <si>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</si>
  <si>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</si>
  <si>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</si>
  <si>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</si>
  <si>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</si>
  <si>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</si>
  <si>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</si>
  <si>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</si>
  <si>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</si>
  <si>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</si>
  <si>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</si>
  <si>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</si>
  <si>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</si>
  <si>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</si>
  <si>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</si>
  <si>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</si>
  <si>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</si>
  <si>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</si>
  <si>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</si>
  <si>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</si>
  <si>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</si>
  <si>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</si>
  <si>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</si>
  <si>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</si>
  <si>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</si>
  <si>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</si>
  <si>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</si>
  <si>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</si>
  <si>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</si>
  <si>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</si>
  <si>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2027792, 2027793, 2027326</t>
  </si>
  <si>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</si>
  <si>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</si>
  <si>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</si>
  <si>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</si>
  <si>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</si>
  <si>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</si>
  <si>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</si>
  <si>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</si>
  <si>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</si>
  <si>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</si>
  <si>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</si>
  <si>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</si>
  <si>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theme="7"/>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</si>
  <si>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</si>
  <si>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</si>
  <si>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</si>
  <si>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</si>
  <si>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</si>
  <si>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</si>
  <si>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</si>
  <si>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</si>
  <si>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</si>
  <si>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</si>
  <si>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</si>
  <si>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</si>
  <si>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</si>
  <si>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</si>
  <si>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</si>
  <si>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</si>
  <si>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</si>
  <si>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</si>
  <si>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</si>
  <si>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</si>
  <si>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</si>
  <si>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</si>
  <si>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Regla que detecte envío de mútliples peticiones a un rango de puertos en un tiempo determinado</t>
  </si>
  <si>
    <t>Manual [3] /  3.8.1</t>
  </si>
  <si>
    <t>Manual [3] / 3.8.1.4</t>
  </si>
  <si>
    <t>Manual [3] / 3.8.1.5</t>
  </si>
  <si>
    <t>1421, 1418</t>
  </si>
  <si>
    <t>2010937, 2010935, 2010936, 2010939, 2002910, 2002911, 1421, 1418</t>
  </si>
  <si>
    <t>2010937, 2002910, 2010935</t>
  </si>
  <si>
    <t>2010936, 2010939, 2002911, 1421, 1418</t>
  </si>
  <si>
    <t>2010937, 2010935, 2010936, 2010939, 2002910, 2002911</t>
  </si>
  <si>
    <t>2010937, 2010935, 2010936, 2010939, 2002910, 200911, 1421, 1418</t>
  </si>
  <si>
    <t xml:space="preserve"> 2010936, 2010939, 200911, 1421, 1418</t>
  </si>
  <si>
    <t>2010937, 2010935, 2010936, 2010939, 2002910, 200911</t>
  </si>
  <si>
    <r>
      <rPr>
        <rFont val="Arial, sans-serif"/>
        <color rgb="FF000000"/>
        <sz val="11.0"/>
      </rPr>
      <t>2010937, 2010935, 2010936, 2010939, 2002910, 200911</t>
    </r>
    <r>
      <rPr>
        <rFont val="Arial, sans-serif"/>
        <color rgb="FF000000"/>
        <sz val="11.0"/>
      </rPr>
      <t>, 2002752, 2002749, 2101418, 2100615, 1421, 1418</t>
    </r>
  </si>
  <si>
    <t>2002752, 2100615, 2010935, 2010937, 2002749, 2002910</t>
  </si>
  <si>
    <r>
      <rPr>
        <rFont val="Arial, sans-serif"/>
        <color rgb="FF000000"/>
        <sz val="11.0"/>
      </rPr>
      <t>2010936, 2010939, 200911</t>
    </r>
    <r>
      <rPr>
        <rFont val="Arial, sans-serif"/>
        <color rgb="FF000000"/>
        <sz val="11.0"/>
      </rPr>
      <t>, 2101418, 1421, 1418</t>
    </r>
  </si>
  <si>
    <t>1421, 1418, 2002752, 2002749, 2101418, 2100615</t>
  </si>
  <si>
    <t>En este ataque se realiza el escaneo de 1000 puertos. Sin embargo, no se detecta el uso de nmap y solo se detectan los rangos de puertos 5900-5920 y 5800-5820 (SIDS 2002911 2002910) y los puertos 3306,1433,1521,5432. FortiGate sólo detecta este ataque para 6 puertos concretos</t>
  </si>
  <si>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</si>
  <si>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</si>
  <si>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</si>
  <si>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</si>
  <si>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</si>
  <si>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</si>
  <si>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</si>
  <si>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</si>
  <si>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</si>
  <si>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</si>
  <si>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</si>
  <si>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</si>
  <si>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</si>
  <si>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</si>
  <si>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</si>
  <si>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</si>
  <si>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</si>
  <si>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</si>
  <si>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</si>
  <si>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</si>
  <si>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</si>
  <si>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SSH</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</si>
  <si>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</si>
  <si>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</si>
  <si>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</si>
  <si>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</si>
  <si>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</si>
  <si>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</si>
  <si>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</si>
  <si>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Scheduled Transfer</t>
  </si>
  <si>
    <t>T1029</t>
  </si>
  <si>
    <t>Comunicación C2 para el establecimiento de extracción programada</t>
  </si>
  <si>
    <t>Covenant, Powershell</t>
  </si>
  <si>
    <t>T1029-Scheduled_transfer_[4].pcapng</t>
  </si>
  <si>
    <t>Detección por anomalías, basada en el descubrimiento de eventos programados que no han sido creados por el usuario.</t>
  </si>
  <si>
    <t>Manual [4] /  3.25</t>
  </si>
  <si>
    <t>Manual [4] / B.25</t>
  </si>
  <si>
    <t>Manual [4] / 4.25</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</si>
  <si>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</si>
  <si>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</si>
  <si>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</si>
  <si>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</si>
  <si>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</si>
  <si>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</si>
  <si>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</si>
  <si>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</si>
  <si>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theme="7"/>
        <sz val="14.0"/>
      </rPr>
      <t>9999</t>
    </r>
    <r>
      <rPr>
        <rFont val="Arial"/>
        <color theme="1"/>
        <sz val="14.0"/>
      </rPr>
      <t xml:space="preserve">, </t>
    </r>
    <r>
      <rPr>
        <rFont val="Arial"/>
        <color theme="7"/>
        <sz val="14.0"/>
      </rPr>
      <t>85585</t>
    </r>
    <r>
      <rPr>
        <rFont val="Arial"/>
        <color theme="1"/>
        <sz val="14.0"/>
      </rPr>
      <t>, 31914</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</si>
  <si>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</si>
  <si>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</si>
  <si>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</si>
  <si>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</si>
  <si>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</si>
  <si>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</si>
  <si>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</si>
  <si>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</si>
  <si>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</si>
  <si>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</si>
  <si>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</si>
  <si>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</si>
  <si>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2002752, 2002749, 2000418, 2011803, 2003303, 2003410, 2015016, 2036752</t>
  </si>
  <si>
    <t>2000418, 2011803, 2003303, 2003410, 2015016, 2036752</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</si>
  <si>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</si>
  <si>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</si>
  <si>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</si>
  <si>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</si>
  <si>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</si>
  <si>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</si>
  <si>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</si>
  <si>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</si>
  <si>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</si>
  <si>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</si>
  <si>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</si>
  <si>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</si>
  <si>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</si>
  <si>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</si>
  <si>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</si>
  <si>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</si>
  <si>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</si>
  <si>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</si>
  <si>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</si>
  <si>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</si>
  <si>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</si>
  <si>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</si>
  <si>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</si>
  <si>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</si>
  <si>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</si>
  <si>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</si>
  <si>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</si>
  <si>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</si>
  <si>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</si>
  <si>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</si>
  <si>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</si>
  <si>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Network Sniffing</t>
  </si>
  <si>
    <t>T1040</t>
  </si>
  <si>
    <t>Falsa autenticación</t>
  </si>
  <si>
    <t>Suite aircrack-ng</t>
  </si>
  <si>
    <t>T1040-Autenticacion_[1].pcapng</t>
  </si>
  <si>
    <t>No existe detección posible ante este tipo de ataques. El uso de cifrado WEP incorpora vulnerabilidades intrínsecas a este.</t>
  </si>
  <si>
    <t>Manual [1] /  4.2.1</t>
  </si>
  <si>
    <t>Manual [1] / E.20</t>
  </si>
  <si>
    <t>Manual [4] / 4.1.26</t>
  </si>
  <si>
    <t>NO (Ataque de L2)</t>
  </si>
  <si>
    <t>SI (paquetes con tamaño 0)</t>
  </si>
  <si>
    <t>Error TCPReplay. No se puede analizar el fichero</t>
  </si>
  <si>
    <t>Credential Acess</t>
  </si>
  <si>
    <t>ChopChop</t>
  </si>
  <si>
    <t>T1040-Chopchop_[1].pcapng</t>
  </si>
  <si>
    <t>Manual [1] /  4.2.2</t>
  </si>
  <si>
    <t>Manual [1] / E.21</t>
  </si>
  <si>
    <t>Manual [4] / 4.1.27</t>
  </si>
  <si>
    <t>Fragmentación</t>
  </si>
  <si>
    <t>T1040-Fragmentacion_[1].pcapng</t>
  </si>
  <si>
    <t>Manual [1] /  4.2.3</t>
  </si>
  <si>
    <t>Manual [1] / E.22</t>
  </si>
  <si>
    <t>Manual [4] / 4.1.28</t>
  </si>
  <si>
    <t>Inundación MAC</t>
  </si>
  <si>
    <t>T1040-Mac_flood_[1].pcapng</t>
  </si>
  <si>
    <t>NO*</t>
  </si>
  <si>
    <t>Regla personalizada que detecte un envío masivo de mensajes IPv4 con direcciones incorreladas con la red a proteger, y que aparenten ser completamente aleatorias</t>
  </si>
  <si>
    <t>Manual [1] /  3.2</t>
  </si>
  <si>
    <t>Manual [1] / E.1</t>
  </si>
  <si>
    <t>Manual [4] / 4.1.29</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</si>
  <si>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</si>
  <si>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</si>
  <si>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</si>
  <si>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</si>
  <si>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</si>
  <si>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</si>
  <si>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</si>
  <si>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</si>
  <si>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</si>
  <si>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</si>
  <si>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</si>
  <si>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</si>
  <si>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</si>
  <si>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</si>
  <si>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</si>
  <si>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</si>
  <si>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</si>
  <si>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</si>
  <si>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</si>
  <si>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</si>
  <si>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</si>
  <si>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Network Service Discovery</t>
  </si>
  <si>
    <t>T1046</t>
  </si>
  <si>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</si>
  <si>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</si>
  <si>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</si>
  <si>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</si>
  <si>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</si>
  <si>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</si>
  <si>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</si>
  <si>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</si>
  <si>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</si>
  <si>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</si>
  <si>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</si>
  <si>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</si>
  <si>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</si>
  <si>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15229, 15463, 46767, 27560, 43336, 12015, 30908, 13106, 24975, 13011, 18057, 15621, 10574, 34971, 12577, 10181, 12758, 12709, 12979, 50825, 12980, 10003, 48010, 15117, 29613, 14946, 15091, 14950, 14857, 14956, 13825, 14947, 15115, 29615, 15100, 14740, 30542, 14157, 15092, 14949, 15118, 29564, 14742, 15110, 14230, 10819, 14737, 14953, 15114, 14341, 29614, 14948, 32033, 29965, 31752,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</si>
  <si>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</si>
  <si>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</si>
  <si>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</si>
  <si>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</si>
  <si>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</si>
  <si>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</si>
  <si>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</si>
  <si>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</si>
  <si>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</si>
  <si>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</si>
  <si>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</si>
  <si>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</si>
  <si>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</si>
  <si>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</si>
  <si>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31914, 32796, 58433, 94317</t>
  </si>
  <si>
    <t>32796, 58433, 94317</t>
  </si>
  <si>
    <t>PaloAlto detecta el uso de NMAP para un escaneo de puertos</t>
  </si>
  <si>
    <t>Mútliples actividades de escaneo, incluidas el intento de Shell Remoto aprovechando el conocimiento de la red victima</t>
  </si>
  <si>
    <t>Low Orbit Ion Canon (LOIC) for UDP, TCP, or HTTP requests</t>
  </si>
  <si>
    <t>T1046-C2018_[6].pcapng</t>
  </si>
  <si>
    <t>En determinadas circunstancias, si el envío de paquetes constituye una amenaza de denegación de servicio, podría detectarse el envío masivo de paquetes</t>
  </si>
  <si>
    <t>Dataset CIC-2018</t>
  </si>
  <si>
    <t>Manual [4] / B.31</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</si>
  <si>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</si>
  <si>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</si>
  <si>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</si>
  <si>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</si>
  <si>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</si>
  <si>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</si>
  <si>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</si>
  <si>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Execution</t>
  </si>
  <si>
    <t>TA0002</t>
  </si>
  <si>
    <t>Windows Management Instrumentation</t>
  </si>
  <si>
    <t>T1047</t>
  </si>
  <si>
    <t>Ejecución de carga por WinRM</t>
  </si>
  <si>
    <t>Metasploit</t>
  </si>
  <si>
    <t>T1047-WinRM_[2].pcapng</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</si>
  <si>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</si>
  <si>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</si>
  <si>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</si>
  <si>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</si>
  <si>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</si>
  <si>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</si>
  <si>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</si>
  <si>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</si>
  <si>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</si>
  <si>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</si>
  <si>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</si>
  <si>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</si>
  <si>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1394, 20619, 2033952, 2035480, 2025644, 2002752, 2002749, 2006409, 2000419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</si>
  <si>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</si>
  <si>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</si>
  <si>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</si>
  <si>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</si>
  <si>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</si>
  <si>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</si>
  <si>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</si>
  <si>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ICMP</t>
  </si>
  <si>
    <t>hping3</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</si>
  <si>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</si>
  <si>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</si>
  <si>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</si>
  <si>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</si>
  <si>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</si>
  <si>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</si>
  <si>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</si>
  <si>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</si>
  <si>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</si>
  <si>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</si>
  <si>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</si>
  <si>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</si>
  <si>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</si>
  <si>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</si>
  <si>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</si>
  <si>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</si>
  <si>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</si>
  <si>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</si>
  <si>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</si>
  <si>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</si>
  <si>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</si>
  <si>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</si>
  <si>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</si>
  <si>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</si>
  <si>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</si>
  <si>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</si>
  <si>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</si>
  <si>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</si>
  <si>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</si>
  <si>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</si>
  <si>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</si>
  <si>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</si>
  <si>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</si>
  <si>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</si>
  <si>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</si>
  <si>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</si>
  <si>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</si>
  <si>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</si>
  <si>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</si>
  <si>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</si>
  <si>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</si>
  <si>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</si>
  <si>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</si>
  <si>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</si>
  <si>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</si>
  <si>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</si>
  <si>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</si>
  <si>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</si>
  <si>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</si>
  <si>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</si>
  <si>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</si>
  <si>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</si>
  <si>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</si>
  <si>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</si>
  <si>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</si>
  <si>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</si>
  <si>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</si>
  <si>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</si>
  <si>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</si>
  <si>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</si>
  <si>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</si>
  <si>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</si>
  <si>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</si>
  <si>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</si>
  <si>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</si>
  <si>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</si>
  <si>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</si>
  <si>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</si>
  <si>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</si>
  <si>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</si>
  <si>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</si>
  <si>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</si>
  <si>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</si>
  <si>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</si>
  <si>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</si>
  <si>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</si>
  <si>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</si>
  <si>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</si>
  <si>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</si>
  <si>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</si>
  <si>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</si>
  <si>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</si>
  <si>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</si>
  <si>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</si>
  <si>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</si>
  <si>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</si>
  <si>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</si>
  <si>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</si>
  <si>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</si>
  <si>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</si>
  <si>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</si>
  <si>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</si>
  <si>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</si>
  <si>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</si>
  <si>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</si>
  <si>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</si>
  <si>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</si>
  <si>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</si>
  <si>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</si>
  <si>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Paloalto detecta el uso de DNSCat como herramienta C2</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</si>
  <si>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</si>
  <si>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</si>
  <si>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</si>
  <si>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</si>
  <si>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</si>
  <si>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</si>
  <si>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</si>
  <si>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</si>
  <si>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</si>
  <si>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</si>
  <si>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</si>
  <si>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</si>
  <si>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</si>
  <si>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</si>
  <si>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</si>
  <si>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</si>
  <si>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</si>
  <si>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</si>
  <si>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</si>
  <si>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</si>
  <si>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</si>
  <si>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</si>
  <si>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</si>
  <si>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</si>
  <si>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</si>
  <si>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</si>
  <si>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</si>
  <si>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</si>
  <si>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</si>
  <si>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</si>
  <si>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</si>
  <si>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</si>
  <si>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 xml:space="preserve">SI [1]. Establecimiento de conexión C&amp;C </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</si>
  <si>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</si>
  <si>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</si>
  <si>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</si>
  <si>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</si>
  <si>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</si>
  <si>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</si>
  <si>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</si>
  <si>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</si>
  <si>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</si>
  <si>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</si>
  <si>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</si>
  <si>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</si>
  <si>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</si>
  <si>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</si>
  <si>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</si>
  <si>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</si>
  <si>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</si>
  <si>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</si>
  <si>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</si>
  <si>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</si>
  <si>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</si>
  <si>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</si>
  <si>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</si>
  <si>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</si>
  <si>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</si>
  <si>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</si>
  <si>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</si>
  <si>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</si>
  <si>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</si>
  <si>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</si>
  <si>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</si>
  <si>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</si>
  <si>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</si>
  <si>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</si>
  <si>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</si>
  <si>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</si>
  <si>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</si>
  <si>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</si>
  <si>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</si>
  <si>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</si>
  <si>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</si>
  <si>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</si>
  <si>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</si>
  <si>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</si>
  <si>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</si>
  <si>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pero no detecta el canal de regreso de la información basado en el uso de servicios Web</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</si>
  <si>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</si>
  <si>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</si>
  <si>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</si>
  <si>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</si>
  <si>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</si>
  <si>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</si>
  <si>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</si>
  <si>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</si>
  <si>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</si>
  <si>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</si>
  <si>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</si>
  <si>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</si>
  <si>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SI [1]. Establecimiento de conexión C&amp;C</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</si>
  <si>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</si>
  <si>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</si>
  <si>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</si>
  <si>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</si>
  <si>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</si>
  <si>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</si>
  <si>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</si>
  <si>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</si>
  <si>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</si>
  <si>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</si>
  <si>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</si>
  <si>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</si>
  <si>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</si>
  <si>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</si>
  <si>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2000418, 2014906</t>
  </si>
  <si>
    <t>2002752, 2002749, 2000418, 2011803, 2003303, 2003410, 2014906, 2027768</t>
  </si>
  <si>
    <t>2027768, 2011803</t>
  </si>
  <si>
    <t>2002752, 2002749, 2003303, 2003410</t>
  </si>
  <si>
    <t>Brute Force</t>
  </si>
  <si>
    <t>T1110</t>
  </si>
  <si>
    <t>Password Guessing</t>
  </si>
  <si>
    <t>T1110.001</t>
  </si>
  <si>
    <t>Obtención de contraseña por fuerza bruta (adivinación)</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</si>
  <si>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</si>
  <si>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</si>
  <si>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</si>
  <si>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</si>
  <si>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</si>
  <si>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</si>
  <si>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</si>
  <si>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NO (no detectable por red)</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</si>
  <si>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</si>
  <si>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</si>
  <si>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</si>
  <si>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</si>
  <si>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FTP - Patator</t>
  </si>
  <si>
    <t>T1110.001-FTP-C2018_[6].pcapng</t>
  </si>
  <si>
    <t>Regla genérica que detecte un elevado número de intentos de acceso al servicio FTP de la víctima</t>
  </si>
  <si>
    <t>Manual [4] / B.32</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</si>
  <si>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</si>
  <si>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</si>
  <si>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</si>
  <si>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</si>
  <si>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</si>
  <si>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</si>
  <si>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r>
      <rPr>
        <rFont val="Arial, sans-serif"/>
        <color rgb="FF000000"/>
        <sz val="11.0"/>
      </rPr>
      <t xml:space="preserve">650, </t>
    </r>
    <r>
      <rPr>
        <rFont val="Arial, sans-serif"/>
        <color rgb="FF000000"/>
        <sz val="11.0"/>
      </rPr>
      <t>19559</t>
    </r>
    <r>
      <rPr>
        <rFont val="Arial, sans-serif"/>
        <color rgb="FF000000"/>
        <sz val="11.0"/>
      </rPr>
      <t>, 17317, 2003068, 2001219</t>
    </r>
  </si>
  <si>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</si>
  <si>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</si>
  <si>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</si>
  <si>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</si>
  <si>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31914, 40104, 55873, 40015</t>
  </si>
  <si>
    <t>40104, 40015</t>
  </si>
  <si>
    <t>31914, 55873</t>
  </si>
  <si>
    <t>Ataque sobre WPS</t>
  </si>
  <si>
    <t>wash, reaver</t>
  </si>
  <si>
    <t>T1110-Wps_[1].pcapng</t>
  </si>
  <si>
    <t>Manual [1] /  4.2.8</t>
  </si>
  <si>
    <t>Manual [1] / E.27</t>
  </si>
  <si>
    <t>Manual [4] / 4.1.34</t>
  </si>
  <si>
    <t>Password Cracking</t>
  </si>
  <si>
    <t>T1110.002</t>
  </si>
  <si>
    <t>Ataque PMKID</t>
  </si>
  <si>
    <t>hashcat, hcxpcapngtool, hcxdumptool</t>
  </si>
  <si>
    <t>T1110-pmkid_[1].pcapng</t>
  </si>
  <si>
    <t>Manual [1] /  4.2.6.3</t>
  </si>
  <si>
    <t>Manual [1] / E.25</t>
  </si>
  <si>
    <t>Manual [4] / 4.2.32</t>
  </si>
  <si>
    <t>--</t>
  </si>
  <si>
    <t>PTW/KoreK/FMS</t>
  </si>
  <si>
    <t>T1110-Ptw_korek_[1].pcapng</t>
  </si>
  <si>
    <t>Manual [1] /  4.2.5</t>
  </si>
  <si>
    <t>Manual [1] / E.24</t>
  </si>
  <si>
    <t>Manual [4] / 4.1.33</t>
  </si>
  <si>
    <t>Password Spraying</t>
  </si>
  <si>
    <t>T1110.003</t>
  </si>
  <si>
    <t>Ataque de fuerza bruta basado en diccionario de contraseñas</t>
  </si>
  <si>
    <t>wifite</t>
  </si>
  <si>
    <t>T1110-Diccionario_[1].pcapng</t>
  </si>
  <si>
    <t>Manual [1] /  4.2.7</t>
  </si>
  <si>
    <t>Manual [1] / E.26</t>
  </si>
  <si>
    <t>Manual [4] / 4.2.31</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</si>
  <si>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</si>
  <si>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</si>
  <si>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</si>
  <si>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</si>
  <si>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</si>
  <si>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</si>
  <si>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</si>
  <si>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</si>
  <si>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</si>
  <si>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</si>
  <si>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</si>
  <si>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</si>
  <si>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</si>
  <si>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</si>
  <si>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</si>
  <si>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</si>
  <si>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</si>
  <si>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</si>
  <si>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</si>
  <si>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</si>
  <si>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</si>
  <si>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</si>
  <si>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</si>
  <si>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</si>
  <si>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</si>
  <si>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</si>
  <si>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</si>
  <si>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</si>
  <si>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</si>
  <si>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</si>
  <si>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</si>
  <si>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</si>
  <si>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</si>
  <si>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</si>
  <si>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</si>
  <si>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</si>
  <si>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</si>
  <si>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</si>
  <si>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</si>
  <si>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</si>
  <si>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</si>
  <si>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</si>
  <si>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</si>
  <si>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</si>
  <si>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</si>
  <si>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</si>
  <si>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</si>
  <si>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</si>
  <si>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</si>
  <si>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</si>
  <si>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</si>
  <si>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</si>
  <si>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</si>
  <si>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</si>
  <si>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</si>
  <si>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</si>
  <si>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</si>
  <si>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</si>
  <si>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</si>
  <si>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</si>
  <si>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</si>
  <si>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</si>
  <si>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</si>
  <si>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</si>
  <si>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</si>
  <si>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</si>
  <si>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</si>
  <si>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</si>
  <si>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</si>
  <si>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</si>
  <si>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</si>
  <si>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</si>
  <si>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</si>
  <si>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</si>
  <si>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</si>
  <si>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</si>
  <si>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</si>
  <si>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</si>
  <si>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</si>
  <si>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</si>
  <si>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</si>
  <si>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</si>
  <si>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</si>
  <si>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</si>
  <si>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</si>
  <si>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</si>
  <si>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</si>
  <si>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</si>
  <si>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</si>
  <si>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</si>
  <si>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</si>
  <si>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</si>
  <si>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</si>
  <si>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</si>
  <si>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</si>
  <si>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</si>
  <si>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</si>
  <si>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</si>
  <si>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</si>
  <si>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</si>
  <si>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</si>
  <si>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</si>
  <si>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</si>
  <si>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</si>
  <si>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</si>
  <si>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 xml:space="preserve"> 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</si>
  <si>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</si>
  <si>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</si>
  <si>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</si>
  <si>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</si>
  <si>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</si>
  <si>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</si>
  <si>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</si>
  <si>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</si>
  <si>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</si>
  <si>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</si>
  <si>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</si>
  <si>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</si>
  <si>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</si>
  <si>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</si>
  <si>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</si>
  <si>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</si>
  <si>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</si>
  <si>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</si>
  <si>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</si>
  <si>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</si>
  <si>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</si>
  <si>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</si>
  <si>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</si>
  <si>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2016141, 50447</t>
  </si>
  <si>
    <t>2016141, 50447, 2002752, 2002749, 2011085, 2003595</t>
  </si>
  <si>
    <t>2016141, 50447, 2011085, 2003595</t>
  </si>
  <si>
    <t>2002752, 2002749, 50447, 2011085</t>
  </si>
  <si>
    <t>2016141, 2003595</t>
  </si>
  <si>
    <t>Exploit Public-Facing Application</t>
  </si>
  <si>
    <t>T1190</t>
  </si>
  <si>
    <t>Inyección SQL</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</si>
  <si>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</si>
  <si>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</si>
  <si>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</si>
  <si>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</si>
  <si>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</si>
  <si>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</si>
  <si>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</si>
  <si>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</si>
  <si>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</si>
  <si>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</si>
  <si>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</si>
  <si>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</si>
  <si>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</si>
  <si>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</si>
  <si>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</si>
  <si>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</si>
  <si>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</si>
  <si>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</si>
  <si>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</si>
  <si>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</si>
  <si>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</si>
  <si>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</si>
  <si>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</si>
  <si>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</si>
  <si>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</si>
  <si>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</si>
  <si>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</si>
  <si>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</si>
  <si>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</si>
  <si>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</si>
  <si>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</si>
  <si>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</si>
  <si>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</si>
  <si>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</si>
  <si>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</si>
  <si>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Damn Vulnerable Web App (DVWA)</t>
  </si>
  <si>
    <t>T1190-Sql_injection-C2018_[6].pcapng</t>
  </si>
  <si>
    <t>Regla personalizada que detecte posibles cadenas asociadas a un ataque de inyección SQL en sentencias HTML</t>
  </si>
  <si>
    <t>Manual [4] / B.34</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</si>
  <si>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</si>
  <si>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</si>
  <si>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</si>
  <si>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</si>
  <si>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</si>
  <si>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</si>
  <si>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</si>
  <si>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</si>
  <si>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</si>
  <si>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</si>
  <si>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t>14984, 33338, 35823, 30514, 58005, 9999</t>
  </si>
  <si>
    <t>33338, 35823, 30514, 58005</t>
  </si>
  <si>
    <t>BITS Jobs</t>
  </si>
  <si>
    <t>T1197</t>
  </si>
  <si>
    <t>Establecimiento de tarea BITS en equipo Windows para garantizar persistencia trás reinicio del equipo</t>
  </si>
  <si>
    <t>BITSADMIN,METASPLOIT</t>
  </si>
  <si>
    <t>T1197-BITS_Jobs_[5].pcapng</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</si>
  <si>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</si>
  <si>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</si>
  <si>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</si>
  <si>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</si>
  <si>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</si>
  <si>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</si>
  <si>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</si>
  <si>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</si>
  <si>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</si>
  <si>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</si>
  <si>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</si>
  <si>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</si>
  <si>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</si>
  <si>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</si>
  <si>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</si>
  <si>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</si>
  <si>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</si>
  <si>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</si>
  <si>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</si>
  <si>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</si>
  <si>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</si>
  <si>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</si>
  <si>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</si>
  <si>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</si>
  <si>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</si>
  <si>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</si>
  <si>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</si>
  <si>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</si>
  <si>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</si>
  <si>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</si>
  <si>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</si>
  <si>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</si>
  <si>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</si>
  <si>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</si>
  <si>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</si>
  <si>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</si>
  <si>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</si>
  <si>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</si>
  <si>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</si>
  <si>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</si>
  <si>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</si>
  <si>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</si>
  <si>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</si>
  <si>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</si>
  <si>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</si>
  <si>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</si>
  <si>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</si>
  <si>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</si>
  <si>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</si>
  <si>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</si>
  <si>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</si>
  <si>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</si>
  <si>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</si>
  <si>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</si>
  <si>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</si>
  <si>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Exploitation for Client Execution</t>
  </si>
  <si>
    <t>T1203</t>
  </si>
  <si>
    <t>Ataque con Botnet</t>
  </si>
  <si>
    <t>Ares, Screenshot and key logging</t>
  </si>
  <si>
    <t>T1203-C2018_[6].pcapng</t>
  </si>
  <si>
    <t>Manual [4] / B.35</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</si>
  <si>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</si>
  <si>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</si>
  <si>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</si>
  <si>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</si>
  <si>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</si>
  <si>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</si>
  <si>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</si>
  <si>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</si>
  <si>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</si>
  <si>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</si>
  <si>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</si>
  <si>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</si>
  <si>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</si>
  <si>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</si>
  <si>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</si>
  <si>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</si>
  <si>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</si>
  <si>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</si>
  <si>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</si>
  <si>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</si>
  <si>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</si>
  <si>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</si>
  <si>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</si>
  <si>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</si>
  <si>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</si>
  <si>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</si>
  <si>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</si>
  <si>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</si>
  <si>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</si>
  <si>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</si>
  <si>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</si>
  <si>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</si>
  <si>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</si>
  <si>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</si>
  <si>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</si>
  <si>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</si>
  <si>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</si>
  <si>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</si>
  <si>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</si>
  <si>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</si>
  <si>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</si>
  <si>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</si>
  <si>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</si>
  <si>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</si>
  <si>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</si>
  <si>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</si>
  <si>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</si>
  <si>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</si>
  <si>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</si>
  <si>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</si>
  <si>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</si>
  <si>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</si>
  <si>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</si>
  <si>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</si>
  <si>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</si>
  <si>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</si>
  <si>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</si>
  <si>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</si>
  <si>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</si>
  <si>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</si>
  <si>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</si>
  <si>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</si>
  <si>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</si>
  <si>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</si>
  <si>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</si>
  <si>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</si>
  <si>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</si>
  <si>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</si>
  <si>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</si>
  <si>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Ataque Web</t>
  </si>
  <si>
    <t>DVWA, In-house selenium framework</t>
  </si>
  <si>
    <t>T1210-Web_attack-C2018_[6].pcapng</t>
  </si>
  <si>
    <t>Manual [4] / B.36</t>
  </si>
  <si>
    <t>50447, 31939</t>
  </si>
  <si>
    <t>50447, 31939, 2002749, 2002752, 2012885, 2009004</t>
  </si>
  <si>
    <t>50447, 31939, 2012885, 2009004</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</si>
  <si>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</si>
  <si>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</si>
  <si>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</si>
  <si>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</si>
  <si>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</si>
  <si>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</si>
  <si>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</si>
  <si>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</si>
  <si>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</si>
  <si>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</si>
  <si>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</si>
  <si>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</si>
  <si>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</si>
  <si>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</si>
  <si>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</si>
  <si>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</si>
  <si>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</si>
  <si>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</si>
  <si>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</si>
  <si>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</si>
  <si>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</si>
  <si>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</si>
  <si>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</si>
  <si>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</si>
  <si>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</si>
  <si>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</si>
  <si>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</si>
  <si>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</si>
  <si>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</si>
  <si>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</si>
  <si>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</si>
  <si>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</si>
  <si>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</si>
  <si>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</si>
  <si>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</si>
  <si>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</si>
  <si>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</si>
  <si>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</si>
  <si>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</si>
  <si>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</si>
  <si>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</si>
  <si>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</si>
  <si>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</si>
  <si>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</si>
  <si>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</si>
  <si>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</si>
  <si>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</si>
  <si>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</si>
  <si>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</si>
  <si>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</si>
  <si>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</si>
  <si>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</si>
  <si>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</si>
  <si>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</si>
  <si>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</si>
  <si>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</si>
  <si>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</si>
  <si>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</si>
  <si>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</si>
  <si>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</si>
  <si>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</si>
  <si>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</si>
  <si>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</si>
  <si>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</si>
  <si>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</si>
  <si>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</si>
  <si>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</si>
  <si>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</si>
  <si>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</si>
  <si>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</si>
  <si>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</si>
  <si>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</si>
  <si>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</si>
  <si>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</si>
  <si>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</si>
  <si>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</si>
  <si>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</si>
  <si>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</si>
  <si>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</si>
  <si>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</si>
  <si>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</si>
  <si>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</si>
  <si>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</si>
  <si>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</si>
  <si>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</si>
  <si>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</si>
  <si>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</si>
  <si>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</si>
  <si>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</si>
  <si>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</si>
  <si>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</si>
  <si>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</si>
  <si>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</si>
  <si>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</si>
  <si>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</si>
  <si>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</si>
  <si>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</si>
  <si>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</si>
  <si>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</si>
  <si>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</si>
  <si>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</si>
  <si>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</si>
  <si>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</si>
  <si>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</si>
  <si>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</si>
  <si>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</si>
  <si>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</si>
  <si>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</si>
  <si>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</si>
  <si>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</si>
  <si>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</si>
  <si>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</si>
  <si>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</si>
  <si>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</si>
  <si>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</si>
  <si>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</si>
  <si>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</si>
  <si>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</si>
  <si>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</si>
  <si>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</si>
  <si>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</si>
  <si>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</si>
  <si>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</si>
  <si>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</si>
  <si>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</si>
  <si>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</si>
  <si>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</si>
  <si>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</si>
  <si>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</si>
  <si>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</si>
  <si>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</si>
  <si>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</si>
  <si>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Inundación de TCBPDU</t>
  </si>
  <si>
    <t>yersinia</t>
  </si>
  <si>
    <t>T1498-Tcbpdu_[1].pcapng</t>
  </si>
  <si>
    <t>Fuera del alcance del estudio</t>
  </si>
  <si>
    <t>Manual [1] /  3.2.2</t>
  </si>
  <si>
    <t>Manual [1] / E.5</t>
  </si>
  <si>
    <t>Manual [4] / 4.1.38 y Manual [5] / 5.13.3</t>
  </si>
  <si>
    <t>Direct Network Flood</t>
  </si>
  <si>
    <t>T1498.001</t>
  </si>
  <si>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</si>
  <si>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</si>
  <si>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</si>
  <si>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</si>
  <si>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</si>
  <si>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</si>
  <si>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</si>
  <si>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</si>
  <si>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</si>
  <si>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</si>
  <si>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UDP</t>
  </si>
  <si>
    <t>T1498.001-UDP_flood_1-C2018_[6].pcapng</t>
  </si>
  <si>
    <t>Regla genérica que detecte un envío masivo de mensajes UDP con destino el mismo puerto objetivo</t>
  </si>
  <si>
    <t>Manual [5] / C.28</t>
  </si>
  <si>
    <t>Manual [5] / 5.13.3</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</si>
  <si>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</si>
  <si>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</si>
  <si>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</si>
  <si>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</si>
  <si>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</si>
  <si>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Inundación HTTP</t>
  </si>
  <si>
    <t>T1498.001-HTTP_flood-C2018_[6].pcapng</t>
  </si>
  <si>
    <t>Regla que detecte envío masivo de mensajes HTTP</t>
  </si>
  <si>
    <t>Manual [4] / B.37</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</si>
  <si>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</si>
  <si>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</si>
  <si>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</si>
  <si>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</si>
  <si>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</si>
  <si>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</si>
  <si>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</si>
  <si>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</si>
  <si>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</si>
  <si>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</si>
  <si>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</si>
  <si>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</si>
  <si>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</si>
  <si>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</si>
  <si>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 xml:space="preserve">  Caldera, hping3</t>
  </si>
  <si>
    <t>T1498.001-UDP_flood_[2].pcapng</t>
  </si>
  <si>
    <t>Inundacion UDP en la red de la víctima. Comando: timeout 10s hping3 --udp --flood 192.168.2.2</t>
  </si>
  <si>
    <t>Manual [2] /  3.1.10.2</t>
  </si>
  <si>
    <t>Manual [2]</t>
  </si>
  <si>
    <t>2100525, 2002752, 2002749, 2100402, 402</t>
  </si>
  <si>
    <t>2100525, 402</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</si>
  <si>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</si>
  <si>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</si>
  <si>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</si>
  <si>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</si>
  <si>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</si>
  <si>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</si>
  <si>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</si>
  <si>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</si>
  <si>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</si>
  <si>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402, 54827</t>
  </si>
  <si>
    <r>
      <rPr>
        <rFont val="Arial, sans-serif"/>
        <color rgb="FF000000"/>
        <sz val="11.0"/>
      </rPr>
      <t xml:space="preserve">2002749, 2100402, 2002752, </t>
    </r>
    <r>
      <rPr>
        <rFont val="Arial, sans-serif"/>
        <color rgb="FF000000"/>
        <sz val="11.0"/>
      </rPr>
      <t>2100254, 2013514, 54827, 402</t>
    </r>
  </si>
  <si>
    <r>
      <rPr>
        <rFont val="Arial, sans-serif"/>
        <color rgb="FF000000"/>
        <sz val="11.0"/>
      </rPr>
      <t xml:space="preserve">2100402, </t>
    </r>
    <r>
      <rPr>
        <rFont val="Arial, sans-serif"/>
        <color rgb="FF000000"/>
        <sz val="11.0"/>
      </rPr>
      <t>2100254</t>
    </r>
  </si>
  <si>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</si>
  <si>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</si>
  <si>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</si>
  <si>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</si>
  <si>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</si>
  <si>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</si>
  <si>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</si>
  <si>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</si>
  <si>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</si>
  <si>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</si>
  <si>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</si>
  <si>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</si>
  <si>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</si>
  <si>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</si>
  <si>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</si>
  <si>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</si>
  <si>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</si>
  <si>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</si>
  <si>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</si>
  <si>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</si>
  <si>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</si>
  <si>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Endpoint Denial of Service</t>
  </si>
  <si>
    <t>T1499</t>
  </si>
  <si>
    <t>OS Exhaustion Flood</t>
  </si>
  <si>
    <t>T1499.001</t>
  </si>
  <si>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</si>
  <si>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</si>
  <si>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</si>
  <si>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</si>
  <si>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</si>
  <si>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</si>
  <si>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</si>
  <si>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</si>
  <si>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</si>
  <si>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</si>
  <si>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 xml:space="preserve">54547, 40094, </t>
  </si>
  <si>
    <t>40094, 54547</t>
  </si>
  <si>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</si>
  <si>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</si>
  <si>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</si>
  <si>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</si>
  <si>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</si>
  <si>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t>Manual [5] / 5.13.2</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</si>
  <si>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</si>
  <si>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</si>
  <si>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</si>
  <si>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</si>
  <si>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</si>
  <si>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</si>
  <si>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</si>
  <si>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2100527, 2001579, </t>
    </r>
    <r>
      <rPr>
        <rFont val="Arial, sans-serif"/>
        <color rgb="FF000000"/>
        <sz val="11.0"/>
      </rPr>
      <t>2001579</t>
    </r>
  </si>
  <si>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</si>
  <si>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</si>
  <si>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Service Exhaustion Flood</t>
  </si>
  <si>
    <t>T1499.002</t>
  </si>
  <si>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</si>
  <si>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</si>
  <si>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</si>
  <si>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</si>
  <si>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</si>
  <si>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</si>
  <si>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</si>
  <si>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</si>
  <si>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</si>
  <si>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</si>
  <si>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</si>
  <si>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</si>
  <si>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</si>
  <si>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</si>
  <si>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</si>
  <si>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</si>
  <si>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</si>
  <si>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</si>
  <si>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</si>
  <si>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</si>
  <si>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</si>
  <si>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</si>
  <si>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</si>
  <si>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</si>
  <si>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</si>
  <si>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</si>
  <si>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</si>
  <si>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</si>
  <si>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</si>
  <si>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</si>
  <si>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</si>
  <si>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</si>
  <si>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</si>
  <si>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</si>
  <si>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</si>
  <si>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</si>
  <si>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</si>
  <si>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</si>
  <si>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</si>
  <si>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Application Exhaustion Flood</t>
  </si>
  <si>
    <t>T1499.003</t>
  </si>
  <si>
    <t>Hulk</t>
  </si>
  <si>
    <t>T1499.03-Hulk-C2018_[6].pcapng</t>
  </si>
  <si>
    <t xml:space="preserve"> Reglas que detecen envío masivo de solicitudes a servidor web</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</si>
  <si>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</si>
  <si>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</si>
  <si>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</si>
  <si>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</si>
  <si>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</si>
  <si>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</si>
  <si>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</si>
  <si>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</si>
  <si>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GoldenEye</t>
  </si>
  <si>
    <t>T1499.03-GoldenEye-C2018_[6].pcapng</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</si>
  <si>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</si>
  <si>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</si>
  <si>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</si>
  <si>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</si>
  <si>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</si>
  <si>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</si>
  <si>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</si>
  <si>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Application or System Exploitation</t>
  </si>
  <si>
    <t>T1499.004</t>
  </si>
  <si>
    <t>Suplantación MAC</t>
  </si>
  <si>
    <t>ip</t>
  </si>
  <si>
    <t>T1499-Mac_spoof_[1].pcapng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</si>
  <si>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</si>
  <si>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</si>
  <si>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</si>
  <si>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</si>
  <si>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</si>
  <si>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</si>
  <si>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</si>
  <si>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</si>
  <si>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</si>
  <si>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</si>
  <si>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</si>
  <si>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</si>
  <si>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</si>
  <si>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</si>
  <si>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</si>
  <si>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</si>
  <si>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</si>
  <si>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</si>
  <si>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</si>
  <si>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</si>
  <si>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</si>
  <si>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</si>
  <si>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</si>
  <si>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</si>
  <si>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</si>
  <si>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</si>
  <si>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</si>
  <si>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</si>
  <si>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</si>
  <si>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</si>
  <si>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</si>
  <si>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</si>
  <si>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</si>
  <si>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</si>
  <si>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</si>
  <si>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</si>
  <si>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</si>
  <si>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</si>
  <si>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</si>
  <si>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</si>
  <si>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</si>
  <si>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</si>
  <si>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</si>
  <si>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</si>
  <si>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</si>
  <si>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</si>
  <si>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</si>
  <si>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</si>
  <si>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</si>
  <si>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</si>
  <si>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</si>
  <si>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</si>
  <si>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</si>
  <si>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</si>
  <si>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</si>
  <si>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</si>
  <si>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</si>
  <si>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</si>
  <si>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</si>
  <si>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</si>
  <si>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</si>
  <si>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</si>
  <si>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</si>
  <si>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</si>
  <si>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</si>
  <si>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</si>
  <si>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</si>
  <si>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</si>
  <si>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</si>
  <si>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</si>
  <si>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</si>
  <si>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</si>
  <si>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</si>
  <si>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</si>
  <si>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254, 59597</t>
  </si>
  <si>
    <t>2002752, 2002749, 254, 59597</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</si>
  <si>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</si>
  <si>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</si>
  <si>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</si>
  <si>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</si>
  <si>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</si>
  <si>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</si>
  <si>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</si>
  <si>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</si>
  <si>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</si>
  <si>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</si>
  <si>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</si>
  <si>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</si>
  <si>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</si>
  <si>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</si>
  <si>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</si>
  <si>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</si>
  <si>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</si>
  <si>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</si>
  <si>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</si>
  <si>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9999, 31914</t>
  </si>
  <si>
    <t>PaloAlto detecta URLs como amenaza con URI relacionada con arranque por red PXE</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</si>
  <si>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</si>
  <si>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</si>
  <si>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</si>
  <si>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</si>
  <si>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</si>
  <si>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</si>
  <si>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</si>
  <si>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</si>
  <si>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</si>
  <si>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</si>
  <si>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</si>
  <si>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</si>
  <si>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</si>
  <si>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</si>
  <si>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</si>
  <si>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</si>
  <si>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</si>
  <si>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</si>
  <si>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</si>
  <si>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</si>
  <si>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t>Adversary-in-the-Middle</t>
  </si>
  <si>
    <t>T1557</t>
  </si>
  <si>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</si>
  <si>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</si>
  <si>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</si>
  <si>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</si>
  <si>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</si>
  <si>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</si>
  <si>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Manual [5] / 5.7.3</t>
  </si>
  <si>
    <t>29456, 384, 366, 408</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</si>
  <si>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</si>
  <si>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</si>
  <si>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</si>
  <si>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</si>
  <si>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</si>
  <si>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</si>
  <si>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</si>
  <si>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</si>
  <si>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</si>
  <si>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</si>
  <si>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29456, 384, 366, 408, 2100469, 2100472, 2100366, 2100384, 2002752, 2002749, 2100408</t>
  </si>
  <si>
    <t>2100469, 2100472, 2100366, 2100384, 2002752, 2002749, 2100408</t>
  </si>
  <si>
    <t>ARP Cache Poisoning</t>
  </si>
  <si>
    <t>T1557.002</t>
  </si>
  <si>
    <t>Envenenamiento ARP</t>
  </si>
  <si>
    <t>Arpspoof</t>
  </si>
  <si>
    <t>T1557.002-ARP_poisoning1_[2].pcapng</t>
  </si>
  <si>
    <t>Envenenamiento de tablas ARP mediante Arpspoof.</t>
  </si>
  <si>
    <t>Manual [2] /  3.4.1.1</t>
  </si>
  <si>
    <t>Manual [5] / C.32</t>
  </si>
  <si>
    <t>2002752, 2002749,2100472</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</si>
  <si>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</si>
  <si>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</si>
  <si>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</si>
  <si>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</si>
  <si>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</si>
  <si>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</si>
  <si>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Suplantación ARP</t>
  </si>
  <si>
    <t>arpspoof</t>
  </si>
  <si>
    <t>T1557-Arp_spoof_[1].pcapng</t>
  </si>
  <si>
    <t>Manual [1] / E.3</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</si>
  <si>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</si>
  <si>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</si>
  <si>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</si>
  <si>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</si>
  <si>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Agujero 196</t>
  </si>
  <si>
    <t>ettercap</t>
  </si>
  <si>
    <t>T1557-Hole196_[1].pcapng</t>
  </si>
  <si>
    <t>Manual [1] /  2.1.2.1.1</t>
  </si>
  <si>
    <t>Manual [1] / E.28</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</si>
  <si>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</si>
  <si>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</si>
  <si>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</si>
  <si>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</si>
  <si>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</si>
  <si>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</si>
  <si>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</si>
  <si>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</si>
  <si>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</si>
  <si>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</si>
  <si>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</si>
  <si>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</si>
  <si>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</si>
  <si>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</si>
  <si>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</si>
  <si>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</si>
  <si>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</si>
  <si>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</si>
  <si>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</si>
  <si>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</si>
  <si>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</si>
  <si>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</si>
  <si>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</si>
  <si>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</si>
  <si>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</si>
  <si>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</si>
  <si>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</si>
  <si>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</si>
  <si>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</si>
  <si>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</si>
  <si>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</si>
  <si>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</si>
  <si>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</si>
  <si>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</si>
  <si>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</si>
  <si>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</si>
  <si>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</si>
  <si>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</si>
  <si>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</si>
  <si>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</si>
  <si>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</si>
  <si>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</si>
  <si>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</si>
  <si>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</si>
  <si>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</si>
  <si>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</si>
  <si>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</si>
  <si>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</si>
  <si>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</si>
  <si>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</si>
  <si>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</si>
  <si>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</si>
  <si>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</si>
  <si>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</si>
  <si>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</si>
  <si>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</si>
  <si>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</si>
  <si>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</si>
  <si>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1292, 2101292, 2002752, 2002749</t>
  </si>
  <si>
    <t>1292, 2101292, 46983, 47398</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</si>
  <si>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</si>
  <si>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</si>
  <si>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</si>
  <si>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</si>
  <si>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</si>
  <si>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</si>
  <si>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</si>
  <si>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</si>
  <si>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</si>
  <si>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</si>
  <si>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</si>
  <si>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</si>
  <si>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</si>
  <si>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</si>
  <si>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</si>
  <si>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</si>
  <si>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</si>
  <si>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</si>
  <si>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</si>
  <si>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</si>
  <si>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</si>
  <si>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</si>
  <si>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</si>
  <si>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</si>
  <si>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</si>
  <si>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</si>
  <si>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</si>
  <si>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</si>
  <si>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</si>
  <si>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</si>
  <si>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</si>
  <si>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</si>
  <si>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</si>
  <si>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</si>
  <si>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</si>
  <si>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</si>
  <si>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</si>
  <si>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</si>
  <si>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</si>
  <si>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</si>
  <si>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</si>
  <si>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</si>
  <si>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</si>
  <si>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</si>
  <si>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</si>
  <si>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</si>
  <si>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</si>
  <si>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</si>
  <si>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</si>
  <si>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</si>
  <si>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</si>
  <si>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</si>
  <si>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</si>
  <si>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</si>
  <si>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</si>
  <si>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</si>
  <si>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</si>
  <si>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</si>
  <si>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</si>
  <si>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</si>
  <si>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</si>
  <si>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</si>
  <si>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</si>
  <si>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</si>
  <si>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</si>
  <si>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</si>
  <si>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</si>
  <si>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</si>
  <si>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</si>
  <si>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</si>
  <si>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</si>
  <si>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</si>
  <si>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</si>
  <si>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</si>
  <si>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</si>
  <si>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</si>
  <si>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</si>
  <si>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</si>
  <si>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</si>
  <si>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</si>
  <si>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</si>
  <si>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</si>
  <si>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</si>
  <si>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</si>
  <si>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</si>
  <si>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</si>
  <si>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92322, 36540</t>
  </si>
  <si>
    <t>Lateral Tool Transfer</t>
  </si>
  <si>
    <t>T1570</t>
  </si>
  <si>
    <t>Transferencia de herramientas para la continuación del ataque entre máquinas utilizando protocolos de compartición de archivos</t>
  </si>
  <si>
    <t>T1570-Lateral_Tool_Transfer_[5].pcapng</t>
  </si>
  <si>
    <t>Transferencia mediante FTP de ficheros entre dos equipos</t>
  </si>
  <si>
    <t>Manual [5] /  4.7.2</t>
  </si>
  <si>
    <t>Manual [5] / C.16</t>
  </si>
  <si>
    <t>Manual [5] /  5.9.4</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</si>
  <si>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</si>
  <si>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</si>
  <si>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</si>
  <si>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</si>
  <si>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</si>
  <si>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</si>
  <si>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</si>
  <si>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</si>
  <si>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</si>
  <si>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</si>
  <si>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</si>
  <si>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</si>
  <si>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2002752, 2002749, 13586</t>
  </si>
  <si>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</si>
  <si>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</si>
  <si>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</si>
  <si>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</si>
  <si>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</si>
  <si>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</si>
  <si>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</si>
  <si>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</si>
  <si>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</si>
  <si>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</si>
  <si>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</si>
  <si>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</si>
  <si>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</si>
  <si>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Encrypted Channel</t>
  </si>
  <si>
    <t>T1573</t>
  </si>
  <si>
    <t>Assymetric Cryptography</t>
  </si>
  <si>
    <t>T1573.002</t>
  </si>
  <si>
    <t>Encriptar conexion con C2 Server</t>
  </si>
  <si>
    <t>Metasploit, OpenSSL</t>
  </si>
  <si>
    <t>T1573.002_AssymetricCryptography_[5].pcapng</t>
  </si>
  <si>
    <t>Deteccion por anomalías, monitorizando la creacion de nuevas conexiones</t>
  </si>
  <si>
    <t>Encriptar conexion al C2 Server</t>
  </si>
  <si>
    <t>Manual [5] / 4.8.7</t>
  </si>
  <si>
    <t>Manual [5] / C.18</t>
  </si>
  <si>
    <t>Manual [5] /  5.11.13</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</si>
  <si>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</si>
  <si>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</si>
  <si>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</si>
  <si>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</si>
  <si>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</si>
  <si>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</si>
  <si>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</si>
  <si>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</si>
  <si>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</si>
  <si>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</si>
  <si>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</si>
  <si>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</si>
  <si>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</si>
  <si>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</si>
  <si>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</si>
  <si>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</si>
  <si>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</si>
  <si>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</si>
  <si>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</si>
  <si>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</si>
  <si>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</si>
  <si>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</si>
  <si>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</si>
  <si>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</si>
  <si>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</si>
  <si>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</si>
  <si>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</si>
  <si>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</si>
  <si>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</si>
  <si>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</si>
  <si>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</si>
  <si>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</si>
  <si>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</si>
  <si>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</si>
  <si>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</si>
  <si>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</si>
  <si>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</si>
  <si>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</si>
  <si>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</si>
  <si>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</si>
  <si>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</si>
  <si>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9999, 14984, 14978,</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</si>
  <si>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</si>
  <si>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</si>
  <si>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</si>
  <si>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</si>
  <si>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</si>
  <si>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</si>
  <si>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</si>
  <si>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</si>
  <si>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</si>
  <si>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</si>
  <si>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</si>
  <si>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</si>
  <si>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</si>
  <si>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</si>
  <si>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</si>
  <si>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</si>
  <si>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</si>
  <si>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</si>
  <si>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</si>
  <si>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</si>
  <si>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</si>
  <si>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</si>
  <si>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</si>
  <si>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</si>
  <si>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</si>
  <si>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</si>
  <si>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</si>
  <si>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</si>
  <si>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</si>
  <si>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</si>
  <si>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</si>
  <si>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</si>
  <si>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</si>
  <si>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</si>
  <si>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</si>
  <si>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</si>
  <si>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</si>
  <si>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</si>
  <si>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</si>
  <si>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</si>
  <si>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</si>
  <si>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</si>
  <si>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</si>
  <si>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</si>
  <si>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</si>
  <si>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</si>
  <si>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</si>
  <si>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</si>
  <si>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</si>
  <si>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</si>
  <si>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</si>
  <si>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</si>
  <si>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</si>
  <si>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</si>
  <si>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</si>
  <si>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</si>
  <si>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</si>
  <si>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</si>
  <si>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</si>
  <si>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</si>
  <si>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</si>
  <si>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</si>
  <si>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</si>
  <si>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</si>
  <si>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</si>
  <si>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</si>
  <si>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</si>
  <si>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</si>
  <si>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</si>
  <si>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</si>
  <si>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</si>
  <si>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</si>
  <si>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35364, 9999, 30520, 59582, 94318, 94317, 58433</t>
  </si>
  <si>
    <t>94318, 94317, 58433</t>
  </si>
  <si>
    <t>35364, 9999, 30520, 59582</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</si>
  <si>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</si>
  <si>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</si>
  <si>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</si>
  <si>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</si>
  <si>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</si>
  <si>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</si>
  <si>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</si>
  <si>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</si>
  <si>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</si>
  <si>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</si>
  <si>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r>
      <rPr>
        <rFont val="Arial, sans-serif"/>
        <color rgb="FF000000"/>
        <sz val="11.0"/>
      </rPr>
      <t>31939</t>
    </r>
    <r>
      <rPr>
        <rFont val="Arial, sans-serif"/>
        <color rgb="FF000000"/>
        <sz val="11.0"/>
      </rPr>
      <t>, 50447</t>
    </r>
  </si>
  <si>
    <r>
      <rPr>
        <rFont val="Arial, sans-serif"/>
        <color rgb="FF000000"/>
        <sz val="11.0"/>
      </rPr>
      <t>31939</t>
    </r>
    <r>
      <rPr>
        <rFont val="Arial, sans-serif"/>
        <color rgb="FF000000"/>
        <sz val="11.0"/>
      </rPr>
      <t>, 50447</t>
    </r>
  </si>
  <si>
    <t>31939, 50447</t>
  </si>
  <si>
    <r>
      <rPr>
        <rFont val="Arial, sans-serif"/>
        <color rgb="FF000000"/>
        <sz val="11.0"/>
      </rPr>
      <t xml:space="preserve">2002749, 2002752, </t>
    </r>
    <r>
      <rPr>
        <rFont val="Arial, sans-serif"/>
        <color rgb="FF000000"/>
        <sz val="11.0"/>
      </rPr>
      <t>2009004,</t>
    </r>
    <r>
      <rPr>
        <rFont val="Arial, sans-serif"/>
        <color rgb="FF000000"/>
        <sz val="11.0"/>
      </rPr>
      <t xml:space="preserve"> 2011085, </t>
    </r>
    <r>
      <rPr>
        <rFont val="Arial, sans-serif"/>
        <color rgb="FF000000"/>
        <sz val="11.0"/>
      </rPr>
      <t>2012885,</t>
    </r>
    <r>
      <rPr>
        <rFont val="Arial, sans-serif"/>
        <color rgb="FF000000"/>
        <sz val="11.0"/>
      </rPr>
      <t xml:space="preserve"> </t>
    </r>
    <r>
      <rPr>
        <rFont val="Arial, sans-serif"/>
        <color rgb="FF000000"/>
        <sz val="11.0"/>
      </rPr>
      <t>31939,</t>
    </r>
    <r>
      <rPr>
        <rFont val="Arial, sans-serif"/>
        <color rgb="FF000000"/>
        <sz val="11.0"/>
      </rPr>
      <t xml:space="preserve"> 50447</t>
    </r>
  </si>
  <si>
    <t>2009004, 2011085, 2012885, 31939, 50447</t>
  </si>
  <si>
    <t>2009004, 2011085, 2012885, 31939, 50447, 2002752, 2002749</t>
  </si>
  <si>
    <t>2012885, 2009004</t>
  </si>
  <si>
    <t>2011085, 31939, 50447, 2002752, 2002749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</si>
  <si>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</si>
  <si>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</si>
  <si>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</si>
  <si>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</si>
  <si>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</si>
  <si>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</si>
  <si>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</si>
  <si>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</si>
  <si>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</si>
  <si>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</si>
  <si>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</si>
  <si>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</si>
  <si>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</si>
  <si>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</si>
  <si>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</si>
  <si>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</si>
  <si>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</si>
  <si>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</si>
  <si>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</si>
  <si>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</si>
  <si>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</si>
  <si>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</si>
  <si>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</si>
  <si>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</si>
  <si>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</si>
  <si>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</si>
  <si>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</si>
  <si>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</si>
  <si>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</si>
  <si>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</si>
  <si>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</si>
  <si>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</si>
  <si>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</si>
  <si>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</si>
  <si>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</si>
  <si>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</si>
  <si>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</si>
  <si>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</si>
  <si>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</si>
  <si>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</si>
  <si>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</si>
  <si>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</si>
  <si>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</si>
  <si>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</si>
  <si>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</si>
  <si>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</si>
  <si>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</si>
  <si>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</si>
  <si>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</si>
  <si>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</si>
  <si>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</si>
  <si>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</si>
  <si>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</si>
  <si>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</si>
  <si>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Salto de VLAN</t>
  </si>
  <si>
    <t>T1599-Salto_vlan_[1].pcapng</t>
  </si>
  <si>
    <t>Detección por anomalías y estudio de topología de red, que detecte posibles vulnerabilidades relacionadas con el etiquetado apilable 802.1Q</t>
  </si>
  <si>
    <t>Manual [1] /  3.2.1</t>
  </si>
  <si>
    <t>Manual [1] / E.4</t>
  </si>
  <si>
    <t>Manual [5] /  5.6.6</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</si>
  <si>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</si>
  <si>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</si>
  <si>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</si>
  <si>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</si>
  <si>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</si>
  <si>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</si>
  <si>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</si>
  <si>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</si>
  <si>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</si>
  <si>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</si>
  <si>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</si>
  <si>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</si>
  <si>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</si>
  <si>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</si>
  <si>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</si>
  <si>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</si>
  <si>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</si>
  <si>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</si>
  <si>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</si>
  <si>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</si>
  <si>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</si>
  <si>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</si>
  <si>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</si>
  <si>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</si>
  <si>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</si>
  <si>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</si>
  <si>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</si>
  <si>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</si>
  <si>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</si>
  <si>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</si>
  <si>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</si>
  <si>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</si>
  <si>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</si>
  <si>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</si>
  <si>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</si>
  <si>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</si>
  <si>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</si>
  <si>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</si>
  <si>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</si>
  <si>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</si>
  <si>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</si>
  <si>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</si>
  <si>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</si>
  <si>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</si>
  <si>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</si>
  <si>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</si>
  <si>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</si>
  <si>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 xml:space="preserve"> T1612-BuildImageOnHostNAT_[5].pcapng</t>
  </si>
  <si>
    <t>254, 2013504</t>
  </si>
  <si>
    <t>2001117, 2022218, 2101620, 2002749, 2002752, 2013504, 254</t>
  </si>
  <si>
    <t>2001117, 2101620, 2002749, 2002752</t>
  </si>
  <si>
    <t>2022218, 2013504, 254</t>
  </si>
  <si>
    <t>2001117, 2003195, 2002749, 2002752,</t>
  </si>
  <si>
    <t>14978, 9999, 14984</t>
  </si>
  <si>
    <t>El SID 9999 detecta las URLs correspondientes a la descarga de la imágen mediante docker pero como no lo indica mediante una alerta específica de manera clara, no contará para el análisis de deteccin</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</si>
  <si>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</si>
  <si>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</si>
  <si>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</si>
  <si>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</si>
  <si>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</si>
  <si>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</si>
  <si>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</si>
  <si>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</si>
  <si>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</si>
  <si>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</si>
  <si>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</si>
  <si>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</si>
  <si>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</si>
  <si>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</si>
  <si>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</si>
  <si>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</si>
  <si>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</si>
  <si>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</si>
  <si>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</si>
  <si>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Manual [5] /  5.3.6</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</si>
  <si>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</si>
  <si>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</si>
  <si>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</si>
  <si>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</si>
  <si>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</si>
  <si>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</si>
  <si>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</si>
  <si>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</si>
  <si>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</si>
  <si>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</si>
  <si>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</si>
  <si>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</si>
  <si>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</si>
  <si>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Inyección</t>
  </si>
  <si>
    <t>T1659_Inyeccion_[1].pcapng</t>
  </si>
  <si>
    <t xml:space="preserve">Detección por anomalías, paquetes sospechosos de haber sido generados aleatoriamente y sin correlación con las comunicaciones establecidas. </t>
  </si>
  <si>
    <t>Manual [1] /  2.5.1.1.4</t>
  </si>
  <si>
    <t>Manual [1] / E.23</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</si>
  <si>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</si>
  <si>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</si>
  <si>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</si>
  <si>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</si>
  <si>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</si>
  <si>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</si>
  <si>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</si>
  <si>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</si>
  <si>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</si>
  <si>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</si>
  <si>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</si>
  <si>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</si>
  <si>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</si>
  <si>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</si>
  <si>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</si>
  <si>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</si>
  <si>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</si>
  <si>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</si>
  <si>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</si>
  <si>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</si>
  <si>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</si>
  <si>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</si>
  <si>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</si>
  <si>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</si>
  <si>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</si>
  <si>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</si>
  <si>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</si>
  <si>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</si>
  <si>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</si>
  <si>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</si>
  <si>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</si>
  <si>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</si>
  <si>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</si>
  <si>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</si>
  <si>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</si>
  <si>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</si>
  <si>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</si>
  <si>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</si>
  <si>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</si>
  <si>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</si>
  <si>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</si>
  <si>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</si>
  <si>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</si>
  <si>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</si>
  <si>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</si>
  <si>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</si>
  <si>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</si>
  <si>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</si>
  <si>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</si>
  <si>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</si>
  <si>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</si>
  <si>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</si>
  <si>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</si>
  <si>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</si>
  <si>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</si>
  <si>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</si>
  <si>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</si>
  <si>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</si>
  <si>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</si>
  <si>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</si>
  <si>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</si>
  <si>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</si>
  <si>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</si>
  <si>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</si>
  <si>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</si>
  <si>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</si>
  <si>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</si>
  <si>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</si>
  <si>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</si>
  <si>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</si>
  <si>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</si>
  <si>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</si>
  <si>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</si>
  <si>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</si>
  <si>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</si>
  <si>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</si>
  <si>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</si>
  <si>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Nº Único de Reglas por Paquete</t>
  </si>
  <si>
    <t>Registros Totales - Valores Absolutos</t>
  </si>
  <si>
    <t>Registros Particulares - Valores Absolutos</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</si>
  <si>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</si>
  <si>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</si>
  <si>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</si>
  <si>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</si>
  <si>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</si>
  <si>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</si>
  <si>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</si>
  <si>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</si>
  <si>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</si>
  <si>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</si>
  <si>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</si>
  <si>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</si>
  <si>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</si>
  <si>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</si>
  <si>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Flujos Totales ✔</t>
  </si>
  <si>
    <t>Flujos con Ataque Totales ✔</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</si>
  <si>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</si>
  <si>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</si>
  <si>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</si>
  <si>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</si>
  <si>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</si>
  <si>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</si>
  <si>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</si>
  <si>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</si>
  <si>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</si>
  <si>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</si>
  <si>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</si>
  <si>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</si>
  <si>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</si>
  <si>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</si>
  <si>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</si>
  <si>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</si>
  <si>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</si>
  <si>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</si>
  <si>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Nº de Flujos con Ataque TP Detectados (Automático) RS1 ✔</t>
  </si>
  <si>
    <t>Nº de Flujos con Ataque TP Detectados (Automático) RS2 ✔</t>
  </si>
  <si>
    <t>Nº de Flujos con Ataque TP Detectados (Automático) RS3 ✔</t>
  </si>
  <si>
    <t>Nº de Flujos con Ataque TP Detectados (Automático) RS4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</si>
  <si>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</si>
  <si>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</si>
  <si>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</si>
  <si>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</si>
  <si>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</si>
  <si>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</si>
  <si>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</si>
  <si>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</si>
  <si>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</si>
  <si>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</si>
  <si>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</si>
  <si>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</si>
  <si>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</si>
  <si>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</si>
  <si>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</si>
  <si>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</si>
  <si>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</si>
  <si>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</si>
  <si>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</si>
  <si>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</si>
  <si>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</si>
  <si>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</si>
  <si>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</si>
  <si>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</si>
  <si>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</si>
  <si>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</si>
  <si>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</si>
  <si>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</si>
  <si>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</si>
  <si>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</si>
  <si>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</si>
  <si>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</si>
  <si>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</si>
  <si>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</si>
  <si>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</si>
  <si>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</si>
  <si>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</si>
  <si>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</si>
  <si>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</si>
  <si>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</si>
  <si>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</si>
  <si>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</si>
  <si>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</si>
  <si>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</si>
  <si>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</si>
  <si>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 xml:space="preserve">PORCENTAJE TP RESPECTO A TOTAL </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</si>
  <si>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</si>
  <si>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</si>
  <si>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</si>
  <si>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</si>
  <si>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 xml:space="preserve">PORCENTAJE FP RESPECTO A TOTAL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</si>
  <si>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</si>
  <si>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</si>
  <si>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</si>
  <si>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</si>
  <si>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</si>
  <si>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</si>
  <si>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</si>
  <si>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</si>
  <si>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</si>
  <si>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</si>
  <si>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</si>
  <si>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</si>
  <si>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</si>
  <si>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</si>
  <si>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</si>
  <si>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</si>
  <si>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</si>
  <si>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</si>
  <si>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</si>
  <si>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</si>
  <si>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</si>
  <si>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</si>
  <si>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</si>
  <si>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</si>
  <si>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</si>
  <si>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</si>
  <si>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</si>
  <si>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</si>
  <si>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</si>
  <si>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</si>
  <si>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</si>
  <si>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</si>
  <si>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</si>
  <si>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</si>
  <si>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</si>
  <si>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</si>
  <si>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</si>
  <si>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</si>
  <si>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</si>
  <si>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</si>
  <si>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</si>
  <si>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</si>
  <si>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</si>
  <si>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</si>
  <si>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</si>
  <si>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</si>
  <si>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</si>
  <si>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</si>
  <si>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</si>
  <si>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</si>
  <si>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</si>
  <si>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Registros Particulares - Porcentajes Promedios</t>
  </si>
  <si>
    <t>Registros Particulares - Porcentajes Promedio</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</si>
  <si>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</si>
  <si>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</si>
  <si>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</si>
  <si>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</si>
  <si>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</si>
  <si>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</si>
  <si>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</si>
  <si>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</si>
  <si>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</si>
  <si>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</si>
  <si>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</si>
  <si>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</si>
  <si>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</si>
  <si>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</si>
  <si>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</si>
  <si>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</si>
  <si>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</si>
  <si>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</si>
  <si>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</si>
  <si>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</si>
  <si>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</si>
  <si>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</si>
  <si>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</si>
  <si>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</si>
  <si>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</si>
  <si>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</si>
  <si>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</si>
  <si>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</si>
  <si>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Alertas totales (attackids)</t>
  </si>
  <si>
    <t>Alertas promedio (attackids) por Ataque</t>
  </si>
  <si>
    <t>Efectividad de Alertas (Nº de TP / Alertas Totales)</t>
  </si>
  <si>
    <t>Flujos con Ataque Totales Detectados ✔</t>
  </si>
  <si>
    <t>Nº de Flujos con Ataque Totales Detectados</t>
  </si>
  <si>
    <t>Nº de Flujos con Ataque Totales Detectados ✔</t>
  </si>
  <si>
    <t>% Flujos con Ataque Totales Detectados ✔</t>
  </si>
  <si>
    <t>% Flujos con Ataque Totales Detectados</t>
  </si>
  <si>
    <t>% Flujos con Ataque Totales Detectados Hipotético ✔</t>
  </si>
  <si>
    <t>Número de Flujos Hipotéticos Adicionales Detectados</t>
  </si>
  <si>
    <t>Detectados</t>
  </si>
  <si>
    <t>No Detectados</t>
  </si>
  <si>
    <t>Detectados Hipotéticos</t>
  </si>
  <si>
    <t>No Detectados Hipotéticos</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</si>
  <si>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</si>
  <si>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</si>
  <si>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</si>
  <si>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</si>
  <si>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</si>
  <si>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</si>
  <si>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</si>
  <si>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</si>
  <si>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t>
  </si>
  <si>
    <t>FG Hipotético</t>
  </si>
  <si>
    <t>FG</t>
  </si>
  <si>
    <t>PA</t>
  </si>
  <si>
    <t>Número de Flujos con Ataque Detectados ✔ (Total)</t>
  </si>
  <si>
    <t>% Detección de Flujos con Ataque ✔ (Total)</t>
  </si>
  <si>
    <t>% Detección de Flujos con Ataque ✔ (Promedio)</t>
  </si>
  <si>
    <t>Nº Técnicas Implementadas</t>
  </si>
  <si>
    <t>Nº Subtécnicas Implementadas</t>
  </si>
  <si>
    <t>Nº Ataques Implementados</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</si>
  <si>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</si>
  <si>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</si>
  <si>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</si>
  <si>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</si>
  <si>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</si>
  <si>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</si>
  <si>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</si>
  <si>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</si>
  <si>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</si>
  <si>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</si>
  <si>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</si>
  <si>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</si>
  <si>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</si>
  <si>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</si>
  <si>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</si>
  <si>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</si>
  <si>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</si>
  <si>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</si>
  <si>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</si>
  <si>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</si>
  <si>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</si>
  <si>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</si>
  <si>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</si>
  <si>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</si>
  <si>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</si>
  <si>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</si>
  <si>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</si>
  <si>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</si>
  <si>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</si>
  <si>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</si>
  <si>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</si>
  <si>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</si>
  <si>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</si>
  <si>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</si>
  <si>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Attackids FP(Automático)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</si>
  <si>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</si>
  <si>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</si>
  <si>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</si>
  <si>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</si>
  <si>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</si>
  <si>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</si>
  <si>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</si>
  <si>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</si>
  <si>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</si>
  <si>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</si>
  <si>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</si>
  <si>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</si>
  <si>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</si>
  <si>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</si>
  <si>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</si>
  <si>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</si>
  <si>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</si>
  <si>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</si>
  <si>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</si>
  <si>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</si>
  <si>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</si>
  <si>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</si>
  <si>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</si>
  <si>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</si>
  <si>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</si>
  <si>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</si>
  <si>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</si>
  <si>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</si>
  <si>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</si>
  <si>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</si>
  <si>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</si>
  <si>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t>
  </si>
  <si>
    <t xml:space="preserve"> para cada RS de Snort, SIDs que sólo aparecen en las detecciones del ataque</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</si>
  <si>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</si>
  <si>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</si>
  <si>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</si>
  <si>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</si>
  <si>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</si>
  <si>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</si>
  <si>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</si>
  <si>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</si>
  <si>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</si>
  <si>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</si>
  <si>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</si>
  <si>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</si>
  <si>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</si>
  <si>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</si>
  <si>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</si>
  <si>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</si>
  <si>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</si>
  <si>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</si>
  <si>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</si>
  <si>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</si>
  <si>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</si>
  <si>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</si>
  <si>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</si>
  <si>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</si>
  <si>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</si>
  <si>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</si>
  <si>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</si>
  <si>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</si>
  <si>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</si>
  <si>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</si>
  <si>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</si>
  <si>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</si>
  <si>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</si>
  <si>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</si>
  <si>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</si>
  <si>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</si>
  <si>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</si>
  <si>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</si>
  <si>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</si>
  <si>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</si>
  <si>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</si>
  <si>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</si>
  <si>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</si>
  <si>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</si>
  <si>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</si>
  <si>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</si>
  <si>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</si>
  <si>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</si>
  <si>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número de sessionids diferentes que aparecen en el log generado para un ataque. Este parámetro sirve para identificar el número total de flujos detectados por FortiGate.</t>
  </si>
  <si>
    <t>número de sessionids diferentes que tienen asociado un attackid en el log generado por FortiGate.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</si>
  <si>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</si>
  <si>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</si>
  <si>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</si>
  <si>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</si>
  <si>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</si>
  <si>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</si>
  <si>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</si>
  <si>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</si>
  <si>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</si>
  <si>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</si>
  <si>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</si>
  <si>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</si>
  <si>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</si>
  <si>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</si>
  <si>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</si>
  <si>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(C) - DETECCIONES TRÁFICO LEGÍTIMO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</si>
</sst>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8">
    <font>
      <sz val="10.0"/>
      <color rgb="FF000000"/>
      <name val="Arial"/>
      <scheme val="minor"/>
    </font>
    <font>
      <color theme="1"/>
      <name val="Arial"/>
      <scheme val="minor"/>
    </font>
    <font>
      <b/>
      <sz val="14.0"/>
      <color theme="1"/>
      <name val="Arial"/>
      <scheme val="minor"/>
    </font>
    <font/>
    <font>
      <b/>
      <sz val="11.0"/>
      <color theme="1"/>
      <name val="Arial"/>
      <scheme val="minor"/>
    </font>
    <font>
      <b/>
      <sz val="11.0"/>
      <color rgb="FF1F1F1F"/>
      <name val="&quot;Google Sans&quot;"/>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b/>
      <sz val="14.0"/>
      <color theme="1"/>
      <name val="Arial"/>
    </font>
    <font>
      <sz val="14.0"/>
      <color rgb="FF000000"/>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2.0"/>
      <color theme="1"/>
      <name val="Calibri"/>
    </font>
    <font>
      <b/>
      <sz val="11.0"/>
      <color theme="1"/>
      <name val="Calibri"/>
    </font>
    <font>
      <b/>
      <sz val="13.0"/>
      <color theme="1"/>
      <name val="Calibri"/>
    </font>
    <font>
      <b/>
      <sz val="14.0"/>
      <color rgb="FF000000"/>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s>
  <fills count="19">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D9E7FD"/>
        <bgColor rgb="FFD9E7FD"/>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FFFFFF"/>
        <bgColor rgb="FFFFFFFF"/>
      </patternFill>
    </fill>
  </fills>
  <borders count="4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top style="medium">
        <color rgb="FF000000"/>
      </top>
      <bottom style="thin">
        <color rgb="FF000000"/>
      </bottom>
    </border>
  </borders>
  <cellStyleXfs count="1">
    <xf borderId="0" fillId="0" fontId="0" numFmtId="0" applyAlignment="1" applyFont="1"/>
  </cellStyleXfs>
  <cellXfs count="57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center" readingOrder="0" vertical="center"/>
    </xf>
    <xf borderId="8" fillId="0" fontId="4" numFmtId="0" xfId="0" applyAlignment="1" applyBorder="1" applyFont="1">
      <alignment horizontal="center" readingOrder="0" vertical="center"/>
    </xf>
    <xf borderId="9" fillId="0" fontId="4" numFmtId="0" xfId="0" applyAlignment="1" applyBorder="1" applyFont="1">
      <alignment horizontal="center" readingOrder="0" vertical="center"/>
    </xf>
    <xf borderId="0" fillId="0" fontId="4"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2" fillId="0" fontId="1"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2" fontId="4" numFmtId="0" xfId="0" applyAlignment="1" applyFont="1">
      <alignment horizontal="center" vertical="center"/>
    </xf>
    <xf borderId="0" fillId="3" fontId="4"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4" numFmtId="0" xfId="0" applyBorder="1" applyFont="1"/>
    <xf borderId="4"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164" xfId="0" applyAlignment="1" applyBorder="1" applyFont="1" applyNumberFormat="1">
      <alignment horizontal="center" readingOrder="0" vertical="center"/>
    </xf>
    <xf borderId="5" fillId="2" fontId="4" numFmtId="0" xfId="0" applyAlignment="1" applyBorder="1" applyFont="1">
      <alignment horizontal="center" vertical="center"/>
    </xf>
    <xf borderId="5" fillId="3" fontId="4" numFmtId="0" xfId="0" applyAlignment="1" applyBorder="1" applyFont="1">
      <alignment horizontal="center" vertical="center"/>
    </xf>
    <xf borderId="5" fillId="4" fontId="4" numFmtId="0" xfId="0" applyBorder="1" applyFont="1"/>
    <xf borderId="6" fillId="5" fontId="5" numFmtId="0" xfId="0" applyAlignment="1" applyBorder="1" applyFont="1">
      <alignment horizontal="center" readingOrder="0" shrinkToFit="0" vertical="center" wrapText="1"/>
    </xf>
    <xf borderId="0" fillId="0" fontId="1" numFmtId="0" xfId="0" applyAlignment="1" applyFont="1">
      <alignment horizontal="center" vertical="center"/>
    </xf>
    <xf borderId="7" fillId="0"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8" fillId="0" fontId="1" numFmtId="49" xfId="0" applyAlignment="1" applyBorder="1" applyFont="1" applyNumberFormat="1">
      <alignment horizontal="center" readingOrder="0" vertical="center"/>
    </xf>
    <xf borderId="6" fillId="0" fontId="1"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6" numFmtId="0" xfId="0" applyAlignment="1" applyFont="1">
      <alignment shrinkToFit="0" vertical="bottom" wrapText="0"/>
    </xf>
    <xf borderId="0" fillId="0" fontId="6" numFmtId="0" xfId="0" applyAlignment="1" applyFont="1">
      <alignment shrinkToFit="0" vertical="center" wrapText="0"/>
    </xf>
    <xf borderId="12" fillId="2" fontId="6" numFmtId="0" xfId="0" applyAlignment="1" applyBorder="1" applyFont="1">
      <alignment horizontal="center" readingOrder="0" shrinkToFit="0" vertical="center" wrapText="0"/>
    </xf>
    <xf borderId="13" fillId="0" fontId="3" numFmtId="0" xfId="0" applyBorder="1" applyFont="1"/>
    <xf borderId="14" fillId="0" fontId="3" numFmtId="0" xfId="0" applyBorder="1" applyFont="1"/>
    <xf borderId="15" fillId="2" fontId="6" numFmtId="0" xfId="0" applyAlignment="1" applyBorder="1" applyFont="1">
      <alignment horizontal="center" readingOrder="0" shrinkToFit="0" vertical="center" wrapText="0"/>
    </xf>
    <xf borderId="12" fillId="3" fontId="6" numFmtId="0" xfId="0" applyAlignment="1" applyBorder="1" applyFont="1">
      <alignment horizontal="center" readingOrder="0" shrinkToFit="0" vertical="center" wrapText="0"/>
    </xf>
    <xf borderId="16" fillId="3" fontId="6" numFmtId="0" xfId="0" applyAlignment="1" applyBorder="1" applyFont="1">
      <alignment horizontal="center" readingOrder="0" shrinkToFit="0" vertical="center" wrapText="0"/>
    </xf>
    <xf borderId="12" fillId="4" fontId="6" numFmtId="0" xfId="0" applyAlignment="1" applyBorder="1" applyFont="1">
      <alignment horizontal="center" readingOrder="0" shrinkToFit="0" vertical="center" wrapText="0"/>
    </xf>
    <xf borderId="16" fillId="4" fontId="6" numFmtId="0" xfId="0" applyAlignment="1" applyBorder="1" applyFont="1">
      <alignment horizontal="center" readingOrder="0" shrinkToFit="0" vertical="center" wrapText="0"/>
    </xf>
    <xf borderId="12" fillId="5" fontId="6" numFmtId="0" xfId="0" applyAlignment="1" applyBorder="1" applyFont="1">
      <alignment horizontal="center" readingOrder="0" shrinkToFit="0" vertical="center" wrapText="0"/>
    </xf>
    <xf borderId="0" fillId="5" fontId="6" numFmtId="0" xfId="0" applyAlignment="1" applyFont="1">
      <alignment horizontal="center" readingOrder="0" shrinkToFit="0" vertical="center" wrapText="0"/>
    </xf>
    <xf borderId="0" fillId="0" fontId="6" numFmtId="0" xfId="0" applyAlignment="1" applyFont="1">
      <alignment horizontal="center" readingOrder="0" shrinkToFit="0" vertical="center" wrapText="0"/>
    </xf>
    <xf borderId="12" fillId="6" fontId="7" numFmtId="0" xfId="0" applyAlignment="1" applyBorder="1" applyFill="1" applyFont="1">
      <alignment horizontal="center" readingOrder="0" shrinkToFit="0" vertical="center" wrapText="0"/>
    </xf>
    <xf borderId="17" fillId="7" fontId="8" numFmtId="0" xfId="0" applyAlignment="1" applyBorder="1" applyFill="1" applyFont="1">
      <alignment horizontal="center" readingOrder="0" vertical="center"/>
    </xf>
    <xf borderId="18" fillId="7" fontId="8" numFmtId="0" xfId="0" applyAlignment="1" applyBorder="1" applyFont="1">
      <alignment horizontal="center" readingOrder="0" shrinkToFit="0" vertical="center" wrapText="1"/>
    </xf>
    <xf borderId="18" fillId="7" fontId="8" numFmtId="0" xfId="0" applyAlignment="1" applyBorder="1" applyFont="1">
      <alignment horizontal="center" readingOrder="0" vertical="center"/>
    </xf>
    <xf borderId="13" fillId="7" fontId="8" numFmtId="0" xfId="0" applyAlignment="1" applyBorder="1" applyFont="1">
      <alignment horizontal="center" readingOrder="0" vertical="center"/>
    </xf>
    <xf borderId="19" fillId="7" fontId="8" numFmtId="0" xfId="0" applyAlignment="1" applyBorder="1" applyFont="1">
      <alignment horizontal="center" readingOrder="0" vertical="center"/>
    </xf>
    <xf borderId="18" fillId="7" fontId="9" numFmtId="0" xfId="0" applyAlignment="1" applyBorder="1" applyFont="1">
      <alignment horizontal="center" shrinkToFit="0" vertical="center" wrapText="1"/>
    </xf>
    <xf borderId="19" fillId="7" fontId="9" numFmtId="0" xfId="0" applyAlignment="1" applyBorder="1" applyFont="1">
      <alignment horizontal="center" shrinkToFit="0" vertical="center" wrapText="1"/>
    </xf>
    <xf borderId="18" fillId="7" fontId="9" numFmtId="0" xfId="0" applyAlignment="1" applyBorder="1" applyFont="1">
      <alignment horizontal="center" readingOrder="0" shrinkToFit="0" vertical="center" wrapText="1"/>
    </xf>
    <xf borderId="18" fillId="7" fontId="6" numFmtId="0" xfId="0" applyAlignment="1" applyBorder="1" applyFont="1">
      <alignment horizontal="center" readingOrder="0" vertical="center"/>
    </xf>
    <xf borderId="13" fillId="7" fontId="6" numFmtId="0" xfId="0" applyAlignment="1" applyBorder="1" applyFont="1">
      <alignment horizontal="center" readingOrder="0" shrinkToFit="0" vertical="center" wrapText="0"/>
    </xf>
    <xf borderId="13" fillId="7" fontId="6" numFmtId="0" xfId="0" applyAlignment="1" applyBorder="1" applyFont="1">
      <alignment horizontal="center" readingOrder="0" shrinkToFit="0" vertical="center" wrapText="1"/>
    </xf>
    <xf borderId="13" fillId="7" fontId="8" numFmtId="0" xfId="0" applyAlignment="1" applyBorder="1" applyFont="1">
      <alignment horizontal="center" readingOrder="0" shrinkToFit="0" vertical="center" wrapText="1"/>
    </xf>
    <xf borderId="19" fillId="7" fontId="8" numFmtId="0" xfId="0" applyAlignment="1" applyBorder="1" applyFont="1">
      <alignment horizontal="center" readingOrder="0" shrinkToFit="0" vertical="center" wrapText="1"/>
    </xf>
    <xf borderId="14" fillId="7" fontId="8"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20" fillId="8" fontId="10" numFmtId="0" xfId="0" applyAlignment="1" applyBorder="1" applyFill="1" applyFont="1">
      <alignment horizontal="center" readingOrder="0" shrinkToFit="0" vertical="center" wrapText="1"/>
    </xf>
    <xf borderId="21" fillId="8" fontId="11" numFmtId="0" xfId="0" applyAlignment="1" applyBorder="1" applyFont="1">
      <alignment horizontal="center" readingOrder="0" shrinkToFit="0" vertical="center" wrapText="1"/>
    </xf>
    <xf borderId="21" fillId="8" fontId="12" numFmtId="0" xfId="0" applyAlignment="1" applyBorder="1" applyFont="1">
      <alignment horizontal="center" readingOrder="0" shrinkToFit="0" vertical="center" wrapText="1"/>
    </xf>
    <xf borderId="21" fillId="8" fontId="6" numFmtId="0" xfId="0" applyAlignment="1" applyBorder="1" applyFont="1">
      <alignment horizontal="center" readingOrder="0" shrinkToFit="0" vertical="center" wrapText="1"/>
    </xf>
    <xf borderId="21" fillId="8" fontId="13" numFmtId="0" xfId="0" applyAlignment="1" applyBorder="1" applyFont="1">
      <alignment horizontal="center" readingOrder="0" shrinkToFit="0" vertical="center" wrapText="1"/>
    </xf>
    <xf borderId="21" fillId="8" fontId="14" numFmtId="0" xfId="0" applyAlignment="1" applyBorder="1" applyFont="1">
      <alignment horizontal="center" shrinkToFit="0" vertical="center" wrapText="1"/>
    </xf>
    <xf borderId="21" fillId="8" fontId="11" numFmtId="0" xfId="0" applyAlignment="1" applyBorder="1" applyFont="1">
      <alignment horizontal="center" shrinkToFit="0" vertical="center" wrapText="1"/>
    </xf>
    <xf borderId="21" fillId="8" fontId="11" numFmtId="0" xfId="0" applyAlignment="1" applyBorder="1" applyFont="1">
      <alignment horizontal="center" vertical="center"/>
    </xf>
    <xf borderId="21" fillId="2" fontId="6" numFmtId="0" xfId="0" applyAlignment="1" applyBorder="1" applyFont="1">
      <alignment horizontal="center" readingOrder="0" shrinkToFit="0" vertical="center" wrapText="1"/>
    </xf>
    <xf borderId="21" fillId="9" fontId="6" numFmtId="0" xfId="0" applyAlignment="1" applyBorder="1" applyFill="1" applyFont="1">
      <alignment horizontal="center" readingOrder="0" shrinkToFit="0" vertical="center" wrapText="1"/>
    </xf>
    <xf borderId="21" fillId="2" fontId="13" numFmtId="0" xfId="0" applyAlignment="1" applyBorder="1" applyFont="1">
      <alignment horizontal="center" readingOrder="0" shrinkToFit="0" vertical="center" wrapText="1"/>
    </xf>
    <xf borderId="21" fillId="2" fontId="13" numFmtId="10" xfId="0" applyAlignment="1" applyBorder="1" applyFont="1" applyNumberFormat="1">
      <alignment horizontal="center" readingOrder="0" shrinkToFit="0" vertical="center" wrapText="1"/>
    </xf>
    <xf borderId="21" fillId="3" fontId="6" numFmtId="0" xfId="0" applyAlignment="1" applyBorder="1" applyFont="1">
      <alignment horizontal="center" readingOrder="0" shrinkToFit="0" vertical="center" wrapText="1"/>
    </xf>
    <xf borderId="21" fillId="3" fontId="13" numFmtId="0" xfId="0" applyAlignment="1" applyBorder="1" applyFont="1">
      <alignment horizontal="center" readingOrder="0" shrinkToFit="0" vertical="center" wrapText="1"/>
    </xf>
    <xf borderId="21" fillId="3" fontId="13" numFmtId="10" xfId="0" applyAlignment="1" applyBorder="1" applyFont="1" applyNumberFormat="1">
      <alignment horizontal="center" readingOrder="0" shrinkToFit="0" vertical="center" wrapText="1"/>
    </xf>
    <xf borderId="21" fillId="4" fontId="6" numFmtId="0" xfId="0" applyAlignment="1" applyBorder="1" applyFont="1">
      <alignment horizontal="center" readingOrder="0" shrinkToFit="0" vertical="center" wrapText="1"/>
    </xf>
    <xf borderId="21" fillId="4" fontId="13" numFmtId="0" xfId="0" applyAlignment="1" applyBorder="1" applyFont="1">
      <alignment horizontal="center" readingOrder="0" shrinkToFit="0" vertical="center" wrapText="1"/>
    </xf>
    <xf borderId="21" fillId="4" fontId="13" numFmtId="10" xfId="0" applyAlignment="1" applyBorder="1" applyFont="1" applyNumberFormat="1">
      <alignment horizontal="center" readingOrder="0" shrinkToFit="0" vertical="center" wrapText="1"/>
    </xf>
    <xf borderId="21" fillId="5" fontId="6" numFmtId="0" xfId="0" applyAlignment="1" applyBorder="1" applyFont="1">
      <alignment horizontal="center" readingOrder="0" shrinkToFit="0" vertical="center" wrapText="1"/>
    </xf>
    <xf borderId="21" fillId="5" fontId="13" numFmtId="0" xfId="0" applyAlignment="1" applyBorder="1" applyFont="1">
      <alignment horizontal="center" readingOrder="0" shrinkToFit="0" vertical="center" wrapText="1"/>
    </xf>
    <xf borderId="21" fillId="5" fontId="13" numFmtId="10" xfId="0" applyAlignment="1" applyBorder="1" applyFont="1" applyNumberFormat="1">
      <alignment horizontal="center" readingOrder="0" shrinkToFit="0" vertical="center" wrapText="1"/>
    </xf>
    <xf borderId="21" fillId="10" fontId="13" numFmtId="0" xfId="0" applyAlignment="1" applyBorder="1" applyFill="1" applyFont="1">
      <alignment horizontal="center" readingOrder="0" shrinkToFit="0" vertical="center" wrapText="1"/>
    </xf>
    <xf borderId="21" fillId="8" fontId="15" numFmtId="0" xfId="0" applyAlignment="1" applyBorder="1" applyFont="1">
      <alignment horizontal="center" readingOrder="0" shrinkToFit="0" vertical="center" wrapText="1"/>
    </xf>
    <xf borderId="21" fillId="11" fontId="15" numFmtId="0" xfId="0" applyAlignment="1" applyBorder="1" applyFill="1" applyFont="1">
      <alignment horizontal="center" readingOrder="0" shrinkToFit="0" vertical="center" wrapText="1"/>
    </xf>
    <xf borderId="21" fillId="12" fontId="13" numFmtId="0" xfId="0" applyAlignment="1" applyBorder="1" applyFill="1" applyFont="1">
      <alignment horizontal="center" readingOrder="0" shrinkToFit="0" vertical="center" wrapText="1"/>
    </xf>
    <xf borderId="21" fillId="8" fontId="13" numFmtId="10" xfId="0" applyAlignment="1" applyBorder="1" applyFont="1" applyNumberFormat="1">
      <alignment horizontal="center" readingOrder="0" shrinkToFit="0" vertical="center" wrapText="1"/>
    </xf>
    <xf borderId="21" fillId="11" fontId="16" numFmtId="0" xfId="0" applyAlignment="1" applyBorder="1" applyFont="1">
      <alignment horizontal="center" readingOrder="0" shrinkToFit="0" vertical="center" wrapText="1"/>
    </xf>
    <xf borderId="21" fillId="12" fontId="16" numFmtId="0" xfId="0" applyAlignment="1" applyBorder="1" applyFont="1">
      <alignment horizontal="center" readingOrder="0" shrinkToFit="0" vertical="center" wrapText="1"/>
    </xf>
    <xf borderId="21" fillId="8" fontId="16" numFmtId="0" xfId="0" applyAlignment="1" applyBorder="1" applyFont="1">
      <alignment horizontal="center" readingOrder="0" shrinkToFit="0" vertical="center" wrapText="1"/>
    </xf>
    <xf borderId="21" fillId="8" fontId="14" numFmtId="10" xfId="0" applyAlignment="1" applyBorder="1" applyFont="1" applyNumberFormat="1">
      <alignment horizontal="center" shrinkToFit="0" vertical="center" wrapText="1"/>
    </xf>
    <xf borderId="22" fillId="10" fontId="13" numFmtId="0" xfId="0" applyAlignment="1" applyBorder="1" applyFont="1">
      <alignment horizontal="center" readingOrder="0" shrinkToFit="0" vertical="center" wrapText="1"/>
    </xf>
    <xf borderId="0" fillId="0" fontId="14" numFmtId="0" xfId="0" applyAlignment="1" applyFont="1">
      <alignment horizontal="center" shrinkToFit="0" vertical="center" wrapText="1"/>
    </xf>
    <xf borderId="23" fillId="8" fontId="10"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6"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1" numFmtId="0" xfId="0" applyAlignment="1" applyBorder="1" applyFont="1">
      <alignment horizontal="center" readingOrder="0" shrinkToFit="0" vertical="center" wrapText="1"/>
    </xf>
    <xf borderId="8" fillId="8" fontId="11" numFmtId="0" xfId="0" applyAlignment="1" applyBorder="1" applyFont="1">
      <alignment horizontal="center" shrinkToFit="0" vertical="center" wrapText="1"/>
    </xf>
    <xf borderId="8" fillId="8" fontId="11" numFmtId="0" xfId="0" applyAlignment="1" applyBorder="1" applyFont="1">
      <alignment horizontal="center" vertical="center"/>
    </xf>
    <xf borderId="8" fillId="8" fontId="14" numFmtId="0" xfId="0" applyAlignment="1" applyBorder="1" applyFont="1">
      <alignment horizontal="center" shrinkToFit="0" vertical="center" wrapText="1"/>
    </xf>
    <xf borderId="8" fillId="2"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2" fontId="13" numFmtId="0" xfId="0" applyAlignment="1" applyBorder="1" applyFont="1">
      <alignment horizontal="center" readingOrder="0" shrinkToFit="0" vertical="center" wrapText="1"/>
    </xf>
    <xf borderId="8" fillId="2" fontId="13" numFmtId="10"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3" numFmtId="0" xfId="0" applyAlignment="1" applyBorder="1" applyFont="1">
      <alignment horizontal="center" readingOrder="0" shrinkToFit="0" vertical="center" wrapText="1"/>
    </xf>
    <xf borderId="8" fillId="3" fontId="13" numFmtId="10" xfId="0" applyAlignment="1" applyBorder="1" applyFont="1" applyNumberFormat="1">
      <alignment horizontal="center" readingOrder="0" shrinkToFit="0" vertical="center" wrapText="1"/>
    </xf>
    <xf borderId="8" fillId="4" fontId="6" numFmtId="0" xfId="0" applyAlignment="1" applyBorder="1" applyFont="1">
      <alignment horizontal="center" readingOrder="0" shrinkToFit="0" vertical="center" wrapText="1"/>
    </xf>
    <xf borderId="8" fillId="4" fontId="13" numFmtId="0" xfId="0" applyAlignment="1" applyBorder="1" applyFont="1">
      <alignment horizontal="center" readingOrder="0" shrinkToFit="0" vertical="center" wrapText="1"/>
    </xf>
    <xf borderId="8" fillId="4" fontId="13" numFmtId="10" xfId="0" applyAlignment="1" applyBorder="1" applyFont="1" applyNumberFormat="1">
      <alignment horizontal="center" readingOrder="0" shrinkToFit="0" vertical="center" wrapText="1"/>
    </xf>
    <xf borderId="8" fillId="5" fontId="6" numFmtId="0" xfId="0" applyAlignment="1" applyBorder="1" applyFont="1">
      <alignment horizontal="center" readingOrder="0" shrinkToFit="0" vertical="center" wrapText="1"/>
    </xf>
    <xf borderId="8" fillId="5" fontId="13" numFmtId="0" xfId="0" applyAlignment="1" applyBorder="1" applyFont="1">
      <alignment horizontal="center" readingOrder="0" shrinkToFit="0" vertical="center" wrapText="1"/>
    </xf>
    <xf borderId="8" fillId="5" fontId="13" numFmtId="10" xfId="0" applyAlignment="1" applyBorder="1" applyFont="1" applyNumberFormat="1">
      <alignment horizontal="center" readingOrder="0" shrinkToFit="0" vertical="center" wrapText="1"/>
    </xf>
    <xf borderId="8" fillId="10" fontId="13"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11" fontId="15" numFmtId="0" xfId="0" applyAlignment="1" applyBorder="1" applyFont="1">
      <alignment horizontal="center" readingOrder="0" shrinkToFit="0" vertical="center" wrapText="1"/>
    </xf>
    <xf borderId="8" fillId="12" fontId="13" numFmtId="0" xfId="0" applyAlignment="1" applyBorder="1" applyFont="1">
      <alignment horizontal="center" readingOrder="0" shrinkToFit="0" vertical="center" wrapText="1"/>
    </xf>
    <xf borderId="8" fillId="8" fontId="13" numFmtId="10" xfId="0" applyAlignment="1" applyBorder="1" applyFont="1" applyNumberFormat="1">
      <alignment horizontal="center" readingOrder="0" shrinkToFit="0" vertical="center" wrapText="1"/>
    </xf>
    <xf borderId="8" fillId="11" fontId="16" numFmtId="0" xfId="0" applyAlignment="1" applyBorder="1" applyFont="1">
      <alignment horizontal="center" readingOrder="0" shrinkToFit="0" vertical="center" wrapText="1"/>
    </xf>
    <xf borderId="8" fillId="12" fontId="16" numFmtId="0" xfId="0" applyAlignment="1" applyBorder="1" applyFont="1">
      <alignment horizontal="center" readingOrder="0" shrinkToFit="0" vertical="center" wrapText="1"/>
    </xf>
    <xf borderId="8" fillId="8" fontId="16" numFmtId="0" xfId="0" applyAlignment="1" applyBorder="1" applyFont="1">
      <alignment horizontal="center" readingOrder="0" shrinkToFit="0" vertical="center" wrapText="1"/>
    </xf>
    <xf borderId="8" fillId="8" fontId="14" numFmtId="10" xfId="0" applyAlignment="1" applyBorder="1" applyFont="1" applyNumberFormat="1">
      <alignment horizontal="center" shrinkToFit="0" vertical="center" wrapText="1"/>
    </xf>
    <xf borderId="24" fillId="10" fontId="13"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8" fillId="13" fontId="6" numFmtId="0" xfId="0" applyAlignment="1" applyBorder="1" applyFill="1" applyFont="1">
      <alignment horizontal="center" readingOrder="0" shrinkToFit="0" vertical="center" wrapText="1"/>
    </xf>
    <xf borderId="8" fillId="3" fontId="17" numFmtId="0" xfId="0" applyAlignment="1" applyBorder="1" applyFont="1">
      <alignment horizontal="center" readingOrder="0" shrinkToFit="0" vertical="center" wrapText="1"/>
    </xf>
    <xf borderId="8" fillId="11" fontId="18"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1" numFmtId="0" xfId="0" applyAlignment="1" applyBorder="1" applyFont="1">
      <alignment horizontal="center" readingOrder="0" vertical="center"/>
    </xf>
    <xf borderId="8" fillId="8" fontId="12" numFmtId="0" xfId="0" applyAlignment="1" applyBorder="1" applyFont="1">
      <alignment horizontal="center" readingOrder="0" vertical="center"/>
    </xf>
    <xf borderId="8" fillId="3" fontId="19" numFmtId="0" xfId="0" applyAlignment="1" applyBorder="1" applyFont="1">
      <alignment horizontal="center" readingOrder="0" shrinkToFit="0" vertical="center" wrapText="1"/>
    </xf>
    <xf borderId="8" fillId="4" fontId="19" numFmtId="0" xfId="0" applyAlignment="1" applyBorder="1" applyFont="1">
      <alignment horizontal="center" readingOrder="0" shrinkToFit="0" vertical="center" wrapText="1"/>
    </xf>
    <xf borderId="8" fillId="5" fontId="19" numFmtId="0" xfId="0" applyAlignment="1" applyBorder="1" applyFont="1">
      <alignment horizontal="center" readingOrder="0" shrinkToFit="0" vertical="center" wrapText="1"/>
    </xf>
    <xf borderId="8" fillId="8" fontId="20" numFmtId="0" xfId="0" applyAlignment="1" applyBorder="1" applyFont="1">
      <alignment horizontal="center" shrinkToFit="0" vertical="center" wrapText="1"/>
    </xf>
    <xf borderId="8" fillId="8" fontId="21" numFmtId="0" xfId="0" applyAlignment="1" applyBorder="1" applyFont="1">
      <alignment horizontal="center" shrinkToFit="0" vertical="center" wrapText="1"/>
    </xf>
    <xf borderId="8" fillId="10" fontId="13" numFmtId="0" xfId="0" applyAlignment="1" applyBorder="1" applyFont="1">
      <alignment horizontal="center" readingOrder="0" vertical="center"/>
    </xf>
    <xf borderId="8" fillId="11" fontId="18" numFmtId="0" xfId="0" applyAlignment="1" applyBorder="1" applyFont="1">
      <alignment horizontal="center" readingOrder="0" shrinkToFit="0" vertical="center" wrapText="1"/>
    </xf>
    <xf borderId="8" fillId="3" fontId="22" numFmtId="0" xfId="0" applyAlignment="1" applyBorder="1" applyFont="1">
      <alignment horizontal="center" readingOrder="0" shrinkToFit="0" vertical="center" wrapText="1"/>
    </xf>
    <xf borderId="8" fillId="9" fontId="22"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23" fillId="8" fontId="16"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5" fontId="6" numFmtId="0" xfId="0" applyAlignment="1" applyBorder="1" applyFont="1">
      <alignment horizontal="center" readingOrder="0" shrinkToFit="0" vertical="center" wrapText="1"/>
    </xf>
    <xf borderId="8" fillId="9" fontId="6" numFmtId="0" xfId="0" applyAlignment="1" applyBorder="1" applyFont="1">
      <alignment horizontal="center" readingOrder="0" shrinkToFit="0" vertical="center" wrapText="1"/>
    </xf>
    <xf borderId="8" fillId="8" fontId="11" numFmtId="3" xfId="0" applyAlignment="1" applyBorder="1" applyFont="1" applyNumberFormat="1">
      <alignment horizontal="center" readingOrder="0" shrinkToFit="0" vertical="center" wrapText="1"/>
    </xf>
    <xf borderId="8" fillId="8" fontId="24" numFmtId="0" xfId="0" applyAlignment="1" applyBorder="1" applyFont="1">
      <alignment horizontal="center" readingOrder="0" shrinkToFit="0" vertical="center" wrapText="1"/>
    </xf>
    <xf borderId="8" fillId="9" fontId="17" numFmtId="0" xfId="0" applyAlignment="1" applyBorder="1" applyFont="1">
      <alignment horizontal="center" readingOrder="0" shrinkToFit="0" vertical="center" wrapText="1"/>
    </xf>
    <xf borderId="8" fillId="8" fontId="25" numFmtId="0" xfId="0" applyAlignment="1" applyBorder="1" applyFont="1">
      <alignment horizontal="center" shrinkToFit="0" vertical="center" wrapText="1"/>
    </xf>
    <xf borderId="8" fillId="8" fontId="25" numFmtId="0" xfId="0" applyAlignment="1" applyBorder="1" applyFont="1">
      <alignment horizontal="center" readingOrder="0" shrinkToFit="0" vertical="center" wrapText="1"/>
    </xf>
    <xf borderId="8" fillId="8" fontId="20" numFmtId="0" xfId="0" applyAlignment="1" applyBorder="1" applyFont="1">
      <alignment horizontal="center" readingOrder="0" shrinkToFit="0" vertical="center" wrapText="1"/>
    </xf>
    <xf borderId="8" fillId="3" fontId="11" numFmtId="0" xfId="0" applyAlignment="1" applyBorder="1" applyFont="1">
      <alignment horizontal="center" readingOrder="0" shrinkToFit="0" vertical="center" wrapText="1"/>
    </xf>
    <xf borderId="8" fillId="3" fontId="26" numFmtId="0" xfId="0" applyAlignment="1" applyBorder="1" applyFont="1">
      <alignment horizontal="center" readingOrder="0" shrinkToFit="0" vertical="center" wrapText="1"/>
    </xf>
    <xf borderId="8" fillId="4" fontId="26" numFmtId="0" xfId="0" applyAlignment="1" applyBorder="1" applyFont="1">
      <alignment horizontal="center" readingOrder="0" shrinkToFit="0" vertical="center" wrapText="1"/>
    </xf>
    <xf borderId="8" fillId="8" fontId="27" numFmtId="0" xfId="0" applyAlignment="1" applyBorder="1" applyFont="1">
      <alignment horizontal="center" readingOrder="0" shrinkToFit="0" vertical="center" wrapText="1"/>
    </xf>
    <xf borderId="8" fillId="3" fontId="6" numFmtId="3" xfId="0" applyAlignment="1" applyBorder="1" applyFont="1" applyNumberFormat="1">
      <alignment horizontal="center" readingOrder="0" shrinkToFit="0" vertical="center" wrapText="1"/>
    </xf>
    <xf borderId="8" fillId="4" fontId="28" numFmtId="0" xfId="0" applyAlignment="1" applyBorder="1" applyFont="1">
      <alignment horizontal="center" readingOrder="0" shrinkToFit="0" vertical="center" wrapText="1"/>
    </xf>
    <xf borderId="8" fillId="5" fontId="28" numFmtId="0" xfId="0" applyAlignment="1" applyBorder="1" applyFont="1">
      <alignment horizontal="center" readingOrder="0" shrinkToFit="0" vertical="center" wrapText="1"/>
    </xf>
    <xf borderId="8" fillId="2" fontId="17" numFmtId="0" xfId="0" applyAlignment="1" applyBorder="1" applyFont="1">
      <alignment horizontal="center" readingOrder="0" shrinkToFit="0" vertical="center" wrapText="1"/>
    </xf>
    <xf borderId="8" fillId="4" fontId="1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8" fontId="29" numFmtId="0" xfId="0" applyAlignment="1" applyBorder="1" applyFont="1">
      <alignment horizontal="center" shrinkToFit="0" vertical="center" wrapText="1"/>
    </xf>
    <xf borderId="8" fillId="8" fontId="6" numFmtId="3" xfId="0" applyAlignment="1" applyBorder="1" applyFont="1" applyNumberFormat="1">
      <alignment horizontal="center" readingOrder="0" shrinkToFit="0" vertical="center" wrapText="1"/>
    </xf>
    <xf borderId="8" fillId="3" fontId="6" numFmtId="0" xfId="0" applyAlignment="1" applyBorder="1" applyFont="1">
      <alignment horizontal="center" readingOrder="0" shrinkToFit="0" vertical="center" wrapText="1"/>
    </xf>
    <xf borderId="8" fillId="3" fontId="17"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25" fillId="8" fontId="10"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6" fillId="8" fontId="6" numFmtId="0" xfId="0" applyAlignment="1" applyBorder="1" applyFont="1">
      <alignment horizontal="center" readingOrder="0" shrinkToFit="0" vertical="center" wrapText="1"/>
    </xf>
    <xf borderId="26" fillId="13" fontId="6" numFmtId="0" xfId="0" applyAlignment="1" applyBorder="1" applyFont="1">
      <alignment horizontal="center" readingOrder="0" shrinkToFit="0" vertical="center" wrapText="1"/>
    </xf>
    <xf borderId="26" fillId="8" fontId="13" numFmtId="0" xfId="0" applyAlignment="1" applyBorder="1" applyFont="1">
      <alignment horizontal="center" readingOrder="0" shrinkToFit="0" vertical="center" wrapText="1"/>
    </xf>
    <xf borderId="26" fillId="8" fontId="20" numFmtId="0" xfId="0" applyAlignment="1" applyBorder="1" applyFont="1">
      <alignment horizontal="center" shrinkToFit="0" vertical="center" wrapText="1"/>
    </xf>
    <xf borderId="26" fillId="8" fontId="11" numFmtId="0" xfId="0" applyAlignment="1" applyBorder="1" applyFont="1">
      <alignment horizontal="center" shrinkToFit="0" vertical="center" wrapText="1"/>
    </xf>
    <xf borderId="26" fillId="8" fontId="11" numFmtId="0" xfId="0" applyAlignment="1" applyBorder="1" applyFont="1">
      <alignment horizontal="center" readingOrder="0" shrinkToFit="0" vertical="center" wrapText="1"/>
    </xf>
    <xf borderId="26" fillId="8" fontId="11" numFmtId="0" xfId="0" applyAlignment="1" applyBorder="1" applyFont="1">
      <alignment horizontal="center" readingOrder="0" vertical="center"/>
    </xf>
    <xf borderId="26" fillId="8" fontId="14" numFmtId="0" xfId="0" applyAlignment="1" applyBorder="1" applyFont="1">
      <alignment horizontal="center" shrinkToFit="0" vertical="center" wrapText="1"/>
    </xf>
    <xf borderId="26" fillId="2" fontId="6" numFmtId="0" xfId="0" applyAlignment="1" applyBorder="1" applyFont="1">
      <alignment horizontal="center" readingOrder="0" shrinkToFit="0" vertical="center" wrapText="1"/>
    </xf>
    <xf borderId="26" fillId="9" fontId="6" numFmtId="0" xfId="0" applyAlignment="1" applyBorder="1" applyFont="1">
      <alignment horizontal="center" readingOrder="0" shrinkToFit="0" vertical="center" wrapText="1"/>
    </xf>
    <xf borderId="26" fillId="2" fontId="13" numFmtId="0" xfId="0" applyAlignment="1" applyBorder="1" applyFont="1">
      <alignment horizontal="center" readingOrder="0" shrinkToFit="0" vertical="center" wrapText="1"/>
    </xf>
    <xf borderId="26" fillId="2" fontId="13" numFmtId="10" xfId="0" applyAlignment="1" applyBorder="1" applyFont="1" applyNumberFormat="1">
      <alignment horizontal="center" readingOrder="0" shrinkToFit="0" vertical="center" wrapText="1"/>
    </xf>
    <xf borderId="26" fillId="3" fontId="6" numFmtId="0" xfId="0" applyAlignment="1" applyBorder="1" applyFont="1">
      <alignment horizontal="center" readingOrder="0" shrinkToFit="0" vertical="center" wrapText="1"/>
    </xf>
    <xf borderId="26" fillId="3" fontId="13" numFmtId="0" xfId="0" applyAlignment="1" applyBorder="1" applyFont="1">
      <alignment horizontal="center" readingOrder="0" shrinkToFit="0" vertical="center" wrapText="1"/>
    </xf>
    <xf borderId="26" fillId="3" fontId="13" numFmtId="10" xfId="0" applyAlignment="1" applyBorder="1" applyFont="1" applyNumberFormat="1">
      <alignment horizontal="center" readingOrder="0" shrinkToFit="0" vertical="center" wrapText="1"/>
    </xf>
    <xf borderId="26" fillId="4" fontId="6" numFmtId="0" xfId="0" applyAlignment="1" applyBorder="1" applyFont="1">
      <alignment horizontal="center" readingOrder="0" shrinkToFit="0" vertical="center" wrapText="1"/>
    </xf>
    <xf borderId="26" fillId="4" fontId="13" numFmtId="0" xfId="0" applyAlignment="1" applyBorder="1" applyFont="1">
      <alignment horizontal="center" readingOrder="0" shrinkToFit="0" vertical="center" wrapText="1"/>
    </xf>
    <xf borderId="26" fillId="4" fontId="13" numFmtId="10" xfId="0" applyAlignment="1" applyBorder="1" applyFont="1" applyNumberFormat="1">
      <alignment horizontal="center" readingOrder="0" shrinkToFit="0" vertical="center" wrapText="1"/>
    </xf>
    <xf borderId="26" fillId="5" fontId="6" numFmtId="0" xfId="0" applyAlignment="1" applyBorder="1" applyFont="1">
      <alignment horizontal="center" readingOrder="0" shrinkToFit="0" vertical="center" wrapText="1"/>
    </xf>
    <xf borderId="26" fillId="5" fontId="13" numFmtId="0" xfId="0" applyAlignment="1" applyBorder="1" applyFont="1">
      <alignment horizontal="center" readingOrder="0" shrinkToFit="0" vertical="center" wrapText="1"/>
    </xf>
    <xf borderId="26" fillId="5" fontId="13" numFmtId="10" xfId="0" applyAlignment="1" applyBorder="1" applyFont="1" applyNumberFormat="1">
      <alignment horizontal="center" readingOrder="0" shrinkToFit="0" vertical="center" wrapText="1"/>
    </xf>
    <xf borderId="26" fillId="10" fontId="13" numFmtId="0" xfId="0" applyAlignment="1" applyBorder="1" applyFont="1">
      <alignment horizontal="center" readingOrder="0" shrinkToFit="0" vertical="center" wrapText="1"/>
    </xf>
    <xf borderId="26" fillId="8" fontId="15" numFmtId="0" xfId="0" applyAlignment="1" applyBorder="1" applyFont="1">
      <alignment horizontal="center" readingOrder="0" shrinkToFit="0" vertical="center" wrapText="1"/>
    </xf>
    <xf borderId="26" fillId="11" fontId="18" numFmtId="0" xfId="0" applyAlignment="1" applyBorder="1" applyFont="1">
      <alignment horizontal="center" readingOrder="0" shrinkToFit="0" vertical="center" wrapText="1"/>
    </xf>
    <xf borderId="26" fillId="11" fontId="15" numFmtId="0" xfId="0" applyAlignment="1" applyBorder="1" applyFont="1">
      <alignment horizontal="center" readingOrder="0" shrinkToFit="0" vertical="center" wrapText="1"/>
    </xf>
    <xf borderId="26" fillId="12" fontId="13" numFmtId="0" xfId="0" applyAlignment="1" applyBorder="1" applyFont="1">
      <alignment horizontal="center" readingOrder="0" shrinkToFit="0" vertical="center" wrapText="1"/>
    </xf>
    <xf borderId="26" fillId="12" fontId="15" numFmtId="0" xfId="0" applyAlignment="1" applyBorder="1" applyFont="1">
      <alignment horizontal="center" readingOrder="0" shrinkToFit="0" vertical="center" wrapText="1"/>
    </xf>
    <xf borderId="26" fillId="8" fontId="13" numFmtId="10" xfId="0" applyAlignment="1" applyBorder="1" applyFont="1" applyNumberFormat="1">
      <alignment horizontal="center" readingOrder="0" shrinkToFit="0" vertical="center" wrapText="1"/>
    </xf>
    <xf borderId="26" fillId="11" fontId="16" numFmtId="0" xfId="0" applyAlignment="1" applyBorder="1" applyFont="1">
      <alignment horizontal="center" readingOrder="0" shrinkToFit="0" vertical="center" wrapText="1"/>
    </xf>
    <xf borderId="26" fillId="12" fontId="16" numFmtId="0" xfId="0" applyAlignment="1" applyBorder="1" applyFont="1">
      <alignment horizontal="center" readingOrder="0" shrinkToFit="0" vertical="center" wrapText="1"/>
    </xf>
    <xf borderId="26" fillId="8" fontId="16" numFmtId="0" xfId="0" applyAlignment="1" applyBorder="1" applyFont="1">
      <alignment horizontal="center" readingOrder="0" shrinkToFit="0" vertical="center" wrapText="1"/>
    </xf>
    <xf borderId="26" fillId="8" fontId="14" numFmtId="10" xfId="0" applyAlignment="1" applyBorder="1" applyFont="1" applyNumberFormat="1">
      <alignment horizontal="center" shrinkToFit="0" vertical="center" wrapText="1"/>
    </xf>
    <xf borderId="27" fillId="10" fontId="13" numFmtId="0" xfId="0" applyAlignment="1" applyBorder="1" applyFont="1">
      <alignment horizontal="center" readingOrder="0" shrinkToFit="0" vertical="center" wrapText="1"/>
    </xf>
    <xf borderId="0" fillId="0" fontId="30" numFmtId="0" xfId="0" applyFont="1"/>
    <xf borderId="1" fillId="0" fontId="31" numFmtId="0" xfId="0" applyAlignment="1" applyBorder="1" applyFont="1">
      <alignment horizontal="center" readingOrder="0" vertical="center"/>
    </xf>
    <xf borderId="1" fillId="0" fontId="32" numFmtId="0" xfId="0" applyAlignment="1" applyBorder="1" applyFont="1">
      <alignment horizontal="center" readingOrder="0" vertical="center"/>
    </xf>
    <xf borderId="1" fillId="0" fontId="33" numFmtId="0" xfId="0" applyAlignment="1" applyBorder="1" applyFont="1">
      <alignment horizontal="center" readingOrder="0" vertical="center"/>
    </xf>
    <xf borderId="0" fillId="0" fontId="33" numFmtId="0" xfId="0" applyAlignment="1" applyFont="1">
      <alignment horizontal="center" readingOrder="0" vertical="center"/>
    </xf>
    <xf borderId="7" fillId="9" fontId="1" numFmtId="0" xfId="0" applyAlignment="1" applyBorder="1" applyFont="1">
      <alignment horizontal="center" readingOrder="0" shrinkToFit="0" vertical="center" wrapText="1"/>
    </xf>
    <xf borderId="8" fillId="9" fontId="1" numFmtId="0" xfId="0" applyAlignment="1" applyBorder="1" applyFont="1">
      <alignment horizontal="center" readingOrder="0" shrinkToFit="0" vertical="center" wrapText="1"/>
    </xf>
    <xf borderId="9" fillId="9" fontId="1" numFmtId="0" xfId="0" applyAlignment="1" applyBorder="1" applyFont="1">
      <alignment horizontal="center" readingOrder="0" shrinkToFit="0" vertical="center" wrapText="1"/>
    </xf>
    <xf borderId="7" fillId="14" fontId="1" numFmtId="0" xfId="0" applyAlignment="1" applyBorder="1" applyFill="1" applyFont="1">
      <alignment horizontal="center" readingOrder="0" shrinkToFit="0" vertical="center" wrapText="1"/>
    </xf>
    <xf borderId="8" fillId="0" fontId="3" numFmtId="0" xfId="0" applyBorder="1" applyFont="1"/>
    <xf borderId="9" fillId="0" fontId="3" numFmtId="0" xfId="0" applyBorder="1" applyFont="1"/>
    <xf borderId="1" fillId="12" fontId="1" numFmtId="0" xfId="0" applyAlignment="1" applyBorder="1" applyFont="1">
      <alignment horizontal="center" readingOrder="0"/>
    </xf>
    <xf borderId="0" fillId="0" fontId="1" numFmtId="0" xfId="0" applyAlignment="1" applyFont="1">
      <alignment horizontal="center" readingOrder="0"/>
    </xf>
    <xf borderId="4" fillId="15" fontId="1" numFmtId="0" xfId="0" applyAlignment="1" applyBorder="1" applyFill="1" applyFont="1">
      <alignment horizontal="center" readingOrder="0" shrinkToFit="0" vertical="center" wrapText="1"/>
    </xf>
    <xf borderId="5" fillId="15" fontId="1" numFmtId="0" xfId="0" applyAlignment="1" applyBorder="1" applyFont="1">
      <alignment horizontal="center" readingOrder="0" shrinkToFit="0" vertical="center" wrapText="1"/>
    </xf>
    <xf borderId="6" fillId="15" fontId="1" numFmtId="0" xfId="0" applyAlignment="1" applyBorder="1" applyFont="1">
      <alignment horizontal="center" readingOrder="0" shrinkToFit="0" vertical="center" wrapText="1"/>
    </xf>
    <xf borderId="4" fillId="12" fontId="24" numFmtId="0" xfId="0" applyAlignment="1" applyBorder="1" applyFont="1">
      <alignment horizontal="center" readingOrder="0" shrinkToFit="0" vertical="center" wrapText="1"/>
    </xf>
    <xf borderId="0" fillId="0" fontId="34" numFmtId="0" xfId="0" applyFont="1"/>
    <xf borderId="0" fillId="0" fontId="35" numFmtId="0" xfId="0" applyAlignment="1" applyFont="1">
      <alignment readingOrder="0" shrinkToFit="0" vertical="bottom" wrapText="0"/>
    </xf>
    <xf borderId="0" fillId="0" fontId="35" numFmtId="0" xfId="0" applyAlignment="1" applyFont="1">
      <alignment shrinkToFit="0" vertical="bottom" wrapText="0"/>
    </xf>
    <xf borderId="7" fillId="16" fontId="35" numFmtId="0" xfId="0" applyAlignment="1" applyBorder="1" applyFill="1" applyFont="1">
      <alignment horizontal="center" readingOrder="0" shrinkToFit="0" vertical="bottom" wrapText="0"/>
    </xf>
    <xf borderId="5" fillId="16" fontId="6" numFmtId="0" xfId="0" applyAlignment="1" applyBorder="1" applyFont="1">
      <alignment horizontal="center" readingOrder="0" shrinkToFit="0" vertical="bottom" wrapText="0"/>
    </xf>
    <xf borderId="0" fillId="6" fontId="36" numFmtId="0" xfId="0" applyAlignment="1" applyFont="1">
      <alignment horizontal="center" readingOrder="0" shrinkToFit="0" vertical="bottom" wrapText="0"/>
    </xf>
    <xf borderId="0" fillId="17" fontId="36" numFmtId="0" xfId="0" applyAlignment="1" applyFill="1" applyFont="1">
      <alignment horizontal="center" readingOrder="0" vertical="bottom"/>
    </xf>
    <xf borderId="0" fillId="0" fontId="6" numFmtId="0" xfId="0" applyAlignment="1" applyFont="1">
      <alignment horizontal="center" readingOrder="0" shrinkToFit="0" vertical="bottom" wrapText="0"/>
    </xf>
    <xf borderId="28" fillId="7" fontId="6" numFmtId="0" xfId="0" applyAlignment="1" applyBorder="1" applyFont="1">
      <alignment horizontal="center" readingOrder="0" shrinkToFit="0" vertical="center" wrapText="1"/>
    </xf>
    <xf borderId="11" fillId="7" fontId="6" numFmtId="0" xfId="0" applyAlignment="1" applyBorder="1" applyFont="1">
      <alignment horizontal="center" readingOrder="0" shrinkToFit="0" vertical="center" wrapText="1"/>
    </xf>
    <xf borderId="28" fillId="7" fontId="11" numFmtId="0" xfId="0" applyAlignment="1" applyBorder="1" applyFont="1">
      <alignment horizontal="center" shrinkToFit="0" wrapText="1"/>
    </xf>
    <xf borderId="11" fillId="7" fontId="11" numFmtId="0" xfId="0" applyAlignment="1" applyBorder="1" applyFont="1">
      <alignment horizontal="center" shrinkToFit="0" wrapText="1"/>
    </xf>
    <xf borderId="29" fillId="7" fontId="6" numFmtId="0" xfId="0" applyAlignment="1" applyBorder="1" applyFont="1">
      <alignment horizontal="center" readingOrder="0" shrinkToFit="0" vertical="center" wrapText="1"/>
    </xf>
    <xf borderId="0" fillId="0" fontId="35" numFmtId="0" xfId="0" applyAlignment="1" applyFont="1">
      <alignment shrinkToFit="0" vertical="bottom" wrapText="1"/>
    </xf>
    <xf borderId="0" fillId="0" fontId="1" numFmtId="0" xfId="0" applyAlignment="1" applyFont="1">
      <alignment shrinkToFit="0" wrapText="1"/>
    </xf>
    <xf borderId="1" fillId="13" fontId="6" numFmtId="0" xfId="0" applyAlignment="1" applyBorder="1" applyFont="1">
      <alignment horizontal="center" readingOrder="0" shrinkToFit="0" vertical="center" wrapText="1"/>
    </xf>
    <xf borderId="2" fillId="13" fontId="6" numFmtId="0" xfId="0" applyAlignment="1" applyBorder="1" applyFont="1">
      <alignment horizontal="center" readingOrder="0" shrinkToFit="0" vertical="center" wrapText="1"/>
    </xf>
    <xf borderId="2" fillId="8" fontId="6" numFmtId="0" xfId="0" applyAlignment="1" applyBorder="1" applyFont="1">
      <alignment horizontal="center" readingOrder="0" shrinkToFit="0" vertical="center" wrapText="1"/>
    </xf>
    <xf borderId="2" fillId="13" fontId="6" numFmtId="49" xfId="0" applyAlignment="1" applyBorder="1" applyFont="1" applyNumberFormat="1">
      <alignment horizontal="center" readingOrder="0" shrinkToFit="0" vertical="center" wrapText="1"/>
    </xf>
    <xf borderId="2" fillId="13" fontId="11" numFmtId="0" xfId="0" applyAlignment="1" applyBorder="1" applyFont="1">
      <alignment horizontal="center" shrinkToFit="0" wrapText="1"/>
    </xf>
    <xf borderId="3" fillId="13" fontId="6" numFmtId="0" xfId="0" applyAlignment="1" applyBorder="1" applyFont="1">
      <alignment horizontal="center" readingOrder="0" shrinkToFit="0" vertical="center" wrapText="1"/>
    </xf>
    <xf borderId="2" fillId="13" fontId="11" numFmtId="0" xfId="0" applyAlignment="1" applyBorder="1" applyFont="1">
      <alignment horizontal="center" readingOrder="0" shrinkToFit="0" wrapText="1"/>
    </xf>
    <xf borderId="7"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shrinkToFit="0" vertical="center" wrapText="0"/>
    </xf>
    <xf borderId="8" fillId="13" fontId="6" numFmtId="0" xfId="0" applyAlignment="1" applyBorder="1" applyFont="1">
      <alignment horizontal="center" readingOrder="0" vertical="center"/>
    </xf>
    <xf borderId="8" fillId="13" fontId="11" numFmtId="0" xfId="0" applyAlignment="1" applyBorder="1" applyFont="1">
      <alignment horizontal="center" readingOrder="0" shrinkToFit="0" wrapText="1"/>
    </xf>
    <xf borderId="8" fillId="13" fontId="11" numFmtId="0" xfId="0" applyAlignment="1" applyBorder="1" applyFont="1">
      <alignment horizontal="center" shrinkToFit="0" wrapText="1"/>
    </xf>
    <xf borderId="9" fillId="13" fontId="6" numFmtId="0" xfId="0" applyAlignment="1" applyBorder="1" applyFont="1">
      <alignment horizontal="center" readingOrder="0" vertical="center"/>
    </xf>
    <xf borderId="0" fillId="0" fontId="35" numFmtId="0" xfId="0" applyAlignment="1" applyFont="1">
      <alignment readingOrder="0" shrinkToFit="0" vertical="bottom" wrapText="0"/>
    </xf>
    <xf borderId="0" fillId="0" fontId="37" numFmtId="0" xfId="0" applyAlignment="1" applyFont="1">
      <alignment horizontal="center"/>
    </xf>
    <xf borderId="0" fillId="0" fontId="38" numFmtId="0" xfId="0" applyAlignment="1" applyFont="1">
      <alignment horizontal="center" vertical="bottom"/>
    </xf>
    <xf borderId="0" fillId="0" fontId="38" numFmtId="0" xfId="0" applyAlignment="1" applyFont="1">
      <alignment vertical="bottom"/>
    </xf>
    <xf borderId="0" fillId="18" fontId="38" numFmtId="1" xfId="0" applyAlignment="1" applyFill="1" applyFont="1" applyNumberFormat="1">
      <alignment horizontal="center" vertical="top"/>
    </xf>
    <xf borderId="0" fillId="0" fontId="38" numFmtId="1" xfId="0" applyAlignment="1" applyFont="1" applyNumberFormat="1">
      <alignment horizontal="center" vertical="top"/>
    </xf>
    <xf borderId="30" fillId="12" fontId="1" numFmtId="0" xfId="0" applyBorder="1" applyFont="1"/>
    <xf borderId="16" fillId="12" fontId="1" numFmtId="0" xfId="0" applyBorder="1" applyFont="1"/>
    <xf borderId="31" fillId="12" fontId="1" numFmtId="0" xfId="0" applyBorder="1" applyFont="1"/>
    <xf borderId="0" fillId="12" fontId="1" numFmtId="0" xfId="0" applyFont="1"/>
    <xf borderId="32" fillId="12" fontId="1" numFmtId="0" xfId="0" applyBorder="1" applyFont="1"/>
    <xf borderId="33" fillId="12" fontId="1" numFmtId="0" xfId="0" applyBorder="1" applyFont="1"/>
    <xf borderId="7" fillId="18" fontId="37" numFmtId="0" xfId="0" applyAlignment="1" applyBorder="1" applyFont="1">
      <alignment horizontal="center" readingOrder="0"/>
    </xf>
    <xf borderId="34" fillId="18" fontId="39" numFmtId="0" xfId="0" applyAlignment="1" applyBorder="1" applyFont="1">
      <alignment horizontal="center" readingOrder="0" shrinkToFit="0" vertical="center" wrapText="1"/>
    </xf>
    <xf borderId="35" fillId="0" fontId="3" numFmtId="0" xfId="0" applyBorder="1" applyFont="1"/>
    <xf borderId="36" fillId="0" fontId="3" numFmtId="0" xfId="0" applyBorder="1" applyFont="1"/>
    <xf borderId="30" fillId="18" fontId="40" numFmtId="0" xfId="0" applyAlignment="1" applyBorder="1" applyFont="1">
      <alignment horizontal="center" readingOrder="0" shrinkToFit="0" vertical="center" wrapText="1"/>
    </xf>
    <xf borderId="16" fillId="0" fontId="3" numFmtId="0" xfId="0" applyBorder="1" applyFont="1"/>
    <xf borderId="31" fillId="0" fontId="3" numFmtId="0" xfId="0" applyBorder="1" applyFont="1"/>
    <xf borderId="30" fillId="18" fontId="41" numFmtId="0" xfId="0" applyAlignment="1" applyBorder="1" applyFont="1">
      <alignment horizontal="center" readingOrder="0" shrinkToFit="0" vertical="center" wrapText="1"/>
    </xf>
    <xf borderId="0" fillId="18" fontId="42" numFmtId="0" xfId="0" applyAlignment="1" applyFont="1">
      <alignment horizontal="center" readingOrder="0" shrinkToFit="0" vertical="center" wrapText="0"/>
    </xf>
    <xf borderId="7" fillId="18" fontId="42" numFmtId="0" xfId="0" applyAlignment="1" applyBorder="1" applyFont="1">
      <alignment horizontal="center" readingOrder="0" shrinkToFit="0" vertical="center" wrapText="0"/>
    </xf>
    <xf borderId="7" fillId="0" fontId="42" numFmtId="0" xfId="0" applyAlignment="1" applyBorder="1" applyFont="1">
      <alignment horizontal="center" readingOrder="0" shrinkToFit="0" vertical="center" wrapText="0"/>
    </xf>
    <xf borderId="0" fillId="0" fontId="42" numFmtId="0" xfId="0" applyAlignment="1" applyFont="1">
      <alignment horizontal="center" readingOrder="0" shrinkToFit="0" vertical="center" wrapText="0"/>
    </xf>
    <xf borderId="7" fillId="18" fontId="43" numFmtId="0" xfId="0" applyAlignment="1" applyBorder="1" applyFont="1">
      <alignment horizontal="center" readingOrder="0" shrinkToFit="0" vertical="bottom" wrapText="0"/>
    </xf>
    <xf borderId="8" fillId="18" fontId="43" numFmtId="0" xfId="0" applyAlignment="1" applyBorder="1" applyFont="1">
      <alignment horizontal="center" readingOrder="0" shrinkToFit="0" vertical="bottom" wrapText="0"/>
    </xf>
    <xf borderId="9" fillId="18" fontId="43" numFmtId="0" xfId="0" applyAlignment="1" applyBorder="1" applyFont="1">
      <alignment horizontal="center" readingOrder="0" shrinkToFit="0" vertical="bottom" wrapText="0"/>
    </xf>
    <xf borderId="30" fillId="18" fontId="38" numFmtId="0" xfId="0" applyAlignment="1" applyBorder="1" applyFont="1">
      <alignment horizontal="center" readingOrder="0" shrinkToFit="0" wrapText="1"/>
    </xf>
    <xf borderId="16" fillId="18" fontId="38" numFmtId="0" xfId="0" applyAlignment="1" applyBorder="1" applyFont="1">
      <alignment horizontal="center" readingOrder="0" shrinkToFit="0" wrapText="1"/>
    </xf>
    <xf borderId="31" fillId="18" fontId="38" numFmtId="0" xfId="0" applyAlignment="1" applyBorder="1" applyFont="1">
      <alignment horizontal="center" readingOrder="0" shrinkToFit="0" wrapText="1"/>
    </xf>
    <xf borderId="34" fillId="18" fontId="40" numFmtId="0" xfId="0" applyAlignment="1" applyBorder="1" applyFont="1">
      <alignment horizontal="center" readingOrder="0" shrinkToFit="0" vertical="center" wrapText="1"/>
    </xf>
    <xf borderId="35" fillId="18" fontId="40" numFmtId="0" xfId="0" applyAlignment="1" applyBorder="1" applyFont="1">
      <alignment horizontal="center" readingOrder="0" shrinkToFit="0" vertical="center" wrapText="1"/>
    </xf>
    <xf borderId="36" fillId="18" fontId="40" numFmtId="0" xfId="0" applyAlignment="1" applyBorder="1" applyFont="1">
      <alignment horizontal="center" readingOrder="0" shrinkToFit="0" vertical="center" wrapText="1"/>
    </xf>
    <xf borderId="35" fillId="18" fontId="38" numFmtId="0" xfId="0" applyAlignment="1" applyBorder="1" applyFont="1">
      <alignment horizontal="center" readingOrder="0" shrinkToFit="0" vertical="center" wrapText="1"/>
    </xf>
    <xf borderId="35" fillId="18" fontId="44" numFmtId="0" xfId="0" applyAlignment="1" applyBorder="1" applyFont="1">
      <alignment horizontal="center" readingOrder="0" shrinkToFit="0" vertical="center" wrapText="1"/>
    </xf>
    <xf borderId="35" fillId="18" fontId="1" numFmtId="0" xfId="0" applyAlignment="1" applyBorder="1" applyFont="1">
      <alignment horizontal="center" readingOrder="0" shrinkToFit="0" vertical="center" wrapText="1"/>
    </xf>
    <xf borderId="36" fillId="18" fontId="38" numFmtId="0" xfId="0" applyAlignment="1" applyBorder="1" applyFont="1">
      <alignment horizontal="center" readingOrder="0" shrinkToFit="0" vertical="center" wrapText="1"/>
    </xf>
    <xf borderId="0" fillId="18" fontId="43" numFmtId="0" xfId="0" applyAlignment="1" applyFont="1">
      <alignment horizontal="center" readingOrder="0" shrinkToFit="0" vertical="bottom" wrapText="0"/>
    </xf>
    <xf borderId="1" fillId="0" fontId="43" numFmtId="0" xfId="0" applyAlignment="1" applyBorder="1" applyFont="1">
      <alignment horizontal="center" readingOrder="0" shrinkToFit="0" vertical="bottom" wrapText="0"/>
    </xf>
    <xf borderId="2" fillId="0" fontId="43" numFmtId="0" xfId="0" applyAlignment="1" applyBorder="1" applyFont="1">
      <alignment horizontal="center" readingOrder="0" shrinkToFit="0" vertical="bottom" wrapText="0"/>
    </xf>
    <xf borderId="3" fillId="0" fontId="43" numFmtId="0" xfId="0" applyAlignment="1" applyBorder="1" applyFont="1">
      <alignment horizontal="center" readingOrder="0" shrinkToFit="0" vertical="bottom" wrapText="0"/>
    </xf>
    <xf borderId="0" fillId="0" fontId="43" numFmtId="0" xfId="0" applyAlignment="1" applyFont="1">
      <alignment horizontal="center" readingOrder="0" shrinkToFit="0" vertical="bottom" wrapText="0"/>
    </xf>
    <xf borderId="7" fillId="18" fontId="43" numFmtId="0" xfId="0" applyAlignment="1" applyBorder="1" applyFont="1">
      <alignment horizontal="center" readingOrder="0" shrinkToFit="0" vertical="center" wrapText="0"/>
    </xf>
    <xf borderId="8" fillId="18" fontId="43" numFmtId="0" xfId="0" applyAlignment="1" applyBorder="1" applyFont="1">
      <alignment horizontal="center" readingOrder="0" shrinkToFit="0" vertical="center" wrapText="0"/>
    </xf>
    <xf borderId="9" fillId="18" fontId="43" numFmtId="0" xfId="0" applyAlignment="1" applyBorder="1" applyFont="1">
      <alignment horizontal="center" readingOrder="0" shrinkToFit="0" vertical="center" wrapText="0"/>
    </xf>
    <xf borderId="32" fillId="18" fontId="38" numFmtId="0" xfId="0" applyAlignment="1" applyBorder="1" applyFont="1">
      <alignment horizontal="center" shrinkToFit="0" wrapText="1"/>
    </xf>
    <xf borderId="0" fillId="18" fontId="38" numFmtId="0" xfId="0" applyAlignment="1" applyFont="1">
      <alignment horizontal="center" shrinkToFit="0" wrapText="1"/>
    </xf>
    <xf borderId="33" fillId="18" fontId="38" numFmtId="0" xfId="0" applyAlignment="1" applyBorder="1" applyFont="1">
      <alignment horizontal="center" shrinkToFit="0" wrapText="1"/>
    </xf>
    <xf borderId="32" fillId="18" fontId="38" numFmtId="0" xfId="0" applyAlignment="1" applyBorder="1" applyFont="1">
      <alignment horizontal="center" readingOrder="0" shrinkToFit="0" vertical="center" wrapText="1"/>
    </xf>
    <xf borderId="0" fillId="18" fontId="38" numFmtId="0" xfId="0" applyAlignment="1" applyFont="1">
      <alignment horizontal="center" shrinkToFit="0" vertical="center" wrapText="1"/>
    </xf>
    <xf borderId="33" fillId="18" fontId="38" numFmtId="0" xfId="0" applyAlignment="1" applyBorder="1" applyFont="1">
      <alignment horizontal="center" shrinkToFit="0" vertical="center" wrapText="1"/>
    </xf>
    <xf borderId="0" fillId="18" fontId="1" numFmtId="0" xfId="0" applyAlignment="1" applyFont="1">
      <alignment horizontal="center" shrinkToFit="0" vertical="center" wrapText="1"/>
    </xf>
    <xf borderId="33" fillId="18" fontId="1" numFmtId="0" xfId="0" applyAlignment="1" applyBorder="1" applyFont="1">
      <alignment horizontal="center" shrinkToFit="0" vertical="center" wrapText="1"/>
    </xf>
    <xf borderId="0" fillId="18" fontId="43" numFmtId="0" xfId="0" applyAlignment="1" applyFont="1">
      <alignment horizontal="center" readingOrder="0" shrinkToFit="0" vertical="top" wrapText="0"/>
    </xf>
    <xf borderId="10" fillId="18" fontId="43" numFmtId="0" xfId="0" applyAlignment="1" applyBorder="1" applyFont="1">
      <alignment readingOrder="0" shrinkToFit="0" vertical="bottom" wrapText="0"/>
    </xf>
    <xf borderId="11" fillId="18" fontId="43" numFmtId="0" xfId="0" applyAlignment="1" applyBorder="1" applyFont="1">
      <alignment horizontal="center" readingOrder="0" shrinkToFit="0" vertical="top" wrapText="0"/>
    </xf>
    <xf borderId="1" fillId="18" fontId="43" numFmtId="0" xfId="0" applyAlignment="1" applyBorder="1" applyFont="1">
      <alignment readingOrder="0" shrinkToFit="0" vertical="bottom" wrapText="0"/>
    </xf>
    <xf borderId="2" fillId="18" fontId="43" numFmtId="0" xfId="0" applyAlignment="1" applyBorder="1" applyFont="1">
      <alignment horizontal="center" readingOrder="0" shrinkToFit="0" vertical="top" wrapText="0"/>
    </xf>
    <xf borderId="3" fillId="18" fontId="43" numFmtId="0" xfId="0" applyAlignment="1" applyBorder="1" applyFont="1">
      <alignment horizontal="center" readingOrder="0" shrinkToFit="0" vertical="top" wrapText="0"/>
    </xf>
    <xf borderId="1" fillId="0" fontId="43" numFmtId="0" xfId="0" applyAlignment="1" applyBorder="1" applyFont="1">
      <alignment readingOrder="0" shrinkToFit="0" vertical="bottom" wrapText="0"/>
    </xf>
    <xf borderId="2" fillId="0" fontId="43" numFmtId="0" xfId="0" applyAlignment="1" applyBorder="1" applyFont="1">
      <alignment horizontal="center" readingOrder="0" shrinkToFit="0" vertical="top" wrapText="0"/>
    </xf>
    <xf borderId="3" fillId="0" fontId="43" numFmtId="0" xfId="0" applyAlignment="1" applyBorder="1" applyFont="1">
      <alignment horizontal="center" readingOrder="0" shrinkToFit="0" vertical="top" wrapText="0"/>
    </xf>
    <xf borderId="0" fillId="0" fontId="43" numFmtId="0" xfId="0" applyAlignment="1" applyFont="1">
      <alignment horizontal="center" readingOrder="0" shrinkToFit="0" vertical="top" wrapText="0"/>
    </xf>
    <xf borderId="2" fillId="0" fontId="43" numFmtId="1" xfId="0" applyAlignment="1" applyBorder="1" applyFont="1" applyNumberFormat="1">
      <alignment horizontal="center" readingOrder="0" shrinkToFit="0" vertical="top" wrapText="0"/>
    </xf>
    <xf borderId="3" fillId="0" fontId="43" numFmtId="1" xfId="0" applyAlignment="1" applyBorder="1" applyFont="1" applyNumberFormat="1">
      <alignment horizontal="center" readingOrder="0" shrinkToFit="0" vertical="top" wrapText="0"/>
    </xf>
    <xf borderId="0" fillId="0" fontId="43" numFmtId="1" xfId="0" applyAlignment="1" applyFont="1" applyNumberFormat="1">
      <alignment horizontal="center" readingOrder="0" shrinkToFit="0" vertical="top" wrapText="0"/>
    </xf>
    <xf borderId="32" fillId="18" fontId="38" numFmtId="0" xfId="0" applyAlignment="1" applyBorder="1" applyFont="1">
      <alignment shrinkToFit="0" wrapText="1"/>
    </xf>
    <xf borderId="0" fillId="18" fontId="38" numFmtId="0" xfId="0" applyAlignment="1" applyFont="1">
      <alignment shrinkToFit="0" wrapText="1"/>
    </xf>
    <xf borderId="33" fillId="18" fontId="38" numFmtId="0" xfId="0" applyAlignment="1" applyBorder="1" applyFont="1">
      <alignment shrinkToFit="0" wrapText="1"/>
    </xf>
    <xf borderId="10" fillId="0" fontId="43" numFmtId="0" xfId="0" applyAlignment="1" applyBorder="1" applyFont="1">
      <alignment readingOrder="0" shrinkToFit="0" vertical="bottom" wrapText="0"/>
    </xf>
    <xf borderId="11" fillId="0" fontId="43" numFmtId="0" xfId="0" applyAlignment="1" applyBorder="1" applyFont="1">
      <alignment horizontal="center" readingOrder="0" shrinkToFit="0" vertical="top" wrapText="0"/>
    </xf>
    <xf borderId="32" fillId="18" fontId="38" numFmtId="0" xfId="0" applyAlignment="1" applyBorder="1" applyFont="1">
      <alignment horizontal="center" readingOrder="0" shrinkToFit="0" wrapText="1"/>
    </xf>
    <xf borderId="0" fillId="18" fontId="38" numFmtId="0" xfId="0" applyAlignment="1" applyFont="1">
      <alignment horizontal="center" readingOrder="0" shrinkToFit="0" wrapText="1"/>
    </xf>
    <xf borderId="33" fillId="18" fontId="38" numFmtId="0" xfId="0" applyAlignment="1" applyBorder="1" applyFont="1">
      <alignment horizontal="center" readingOrder="0" shrinkToFit="0" wrapText="1"/>
    </xf>
    <xf borderId="0" fillId="18" fontId="38" numFmtId="0" xfId="0" applyAlignment="1" applyFont="1">
      <alignment horizontal="center" readingOrder="0" shrinkToFit="0" vertical="center" wrapText="1"/>
    </xf>
    <xf borderId="33" fillId="18" fontId="38" numFmtId="0" xfId="0" applyAlignment="1" applyBorder="1" applyFont="1">
      <alignment horizontal="center" readingOrder="0" shrinkToFit="0" vertical="center" wrapText="1"/>
    </xf>
    <xf borderId="32" fillId="18" fontId="44" numFmtId="0" xfId="0" applyAlignment="1" applyBorder="1" applyFont="1">
      <alignment horizontal="center" shrinkToFit="0" vertical="center" wrapText="1"/>
    </xf>
    <xf borderId="0" fillId="18" fontId="44" numFmtId="0" xfId="0" applyAlignment="1" applyFont="1">
      <alignment horizontal="center" shrinkToFit="0" vertical="center" wrapText="1"/>
    </xf>
    <xf borderId="33" fillId="18" fontId="44" numFmtId="0" xfId="0" applyAlignment="1" applyBorder="1" applyFont="1">
      <alignment horizontal="center" shrinkToFit="0" vertical="center" wrapText="1"/>
    </xf>
    <xf borderId="4" fillId="18" fontId="43" numFmtId="0" xfId="0" applyAlignment="1" applyBorder="1" applyFont="1">
      <alignment readingOrder="0" shrinkToFit="0" vertical="bottom" wrapText="0"/>
    </xf>
    <xf borderId="5" fillId="18" fontId="43" numFmtId="0" xfId="0" applyAlignment="1" applyBorder="1" applyFont="1">
      <alignment horizontal="center" readingOrder="0" shrinkToFit="0" vertical="top" wrapText="0"/>
    </xf>
    <xf borderId="6" fillId="18" fontId="43" numFmtId="0" xfId="0" applyAlignment="1" applyBorder="1" applyFont="1">
      <alignment horizontal="center" readingOrder="0" shrinkToFit="0" vertical="top" wrapText="0"/>
    </xf>
    <xf borderId="4" fillId="0" fontId="43" numFmtId="0" xfId="0" applyAlignment="1" applyBorder="1" applyFont="1">
      <alignment readingOrder="0" shrinkToFit="0" vertical="bottom" wrapText="0"/>
    </xf>
    <xf borderId="5" fillId="0" fontId="43" numFmtId="0" xfId="0" applyAlignment="1" applyBorder="1" applyFont="1">
      <alignment horizontal="center" readingOrder="0" shrinkToFit="0" vertical="top" wrapText="0"/>
    </xf>
    <xf borderId="6" fillId="0" fontId="43" numFmtId="0" xfId="0" applyAlignment="1" applyBorder="1" applyFont="1">
      <alignment horizontal="center" readingOrder="0" shrinkToFit="0" vertical="top" wrapText="0"/>
    </xf>
    <xf borderId="0" fillId="0" fontId="43" numFmtId="0" xfId="0" applyAlignment="1" applyFont="1">
      <alignment shrinkToFit="0" vertical="bottom" wrapText="0"/>
    </xf>
    <xf borderId="32" fillId="18" fontId="38" numFmtId="0" xfId="0" applyAlignment="1" applyBorder="1" applyFont="1">
      <alignment horizontal="center" shrinkToFit="0" vertical="center" wrapText="1"/>
    </xf>
    <xf borderId="0" fillId="0" fontId="45" numFmtId="0" xfId="0" applyAlignment="1" applyFont="1">
      <alignment horizontal="center" readingOrder="0" shrinkToFit="0" vertical="bottom" wrapText="0"/>
    </xf>
    <xf borderId="0" fillId="0" fontId="43" numFmtId="0" xfId="0" applyAlignment="1" applyFont="1">
      <alignment horizontal="right" readingOrder="0" shrinkToFit="0" vertical="bottom" wrapText="0"/>
    </xf>
    <xf borderId="0" fillId="0" fontId="1" numFmtId="0" xfId="0" applyAlignment="1" applyFont="1">
      <alignment horizontal="center"/>
    </xf>
    <xf borderId="0" fillId="0" fontId="43" numFmtId="0" xfId="0" applyAlignment="1" applyFont="1">
      <alignment horizontal="center" shrinkToFit="0" vertical="bottom" wrapText="0"/>
    </xf>
    <xf borderId="0" fillId="0" fontId="1" numFmtId="10" xfId="0" applyAlignment="1" applyFont="1" applyNumberFormat="1">
      <alignment horizontal="center"/>
    </xf>
    <xf borderId="0" fillId="0" fontId="1" numFmtId="10" xfId="0" applyFont="1" applyNumberFormat="1"/>
    <xf borderId="1" fillId="0" fontId="42" numFmtId="0" xfId="0" applyAlignment="1" applyBorder="1" applyFont="1">
      <alignment horizontal="center" readingOrder="0" shrinkToFit="0" vertical="center" wrapText="0"/>
    </xf>
    <xf borderId="7" fillId="0" fontId="43" numFmtId="0" xfId="0" applyAlignment="1" applyBorder="1" applyFont="1">
      <alignment horizontal="center" readingOrder="0" shrinkToFit="0" vertical="bottom" wrapText="0"/>
    </xf>
    <xf borderId="8" fillId="0" fontId="43" numFmtId="0" xfId="0" applyAlignment="1" applyBorder="1" applyFont="1">
      <alignment horizontal="center" readingOrder="0" shrinkToFit="0" vertical="bottom" wrapText="0"/>
    </xf>
    <xf borderId="9" fillId="0" fontId="43" numFmtId="0" xfId="0" applyAlignment="1" applyBorder="1" applyFont="1">
      <alignment horizontal="center" readingOrder="0" shrinkToFit="0" vertical="bottom" wrapText="0"/>
    </xf>
    <xf borderId="0" fillId="0" fontId="9" numFmtId="0" xfId="0" applyAlignment="1" applyFont="1">
      <alignment horizontal="center" readingOrder="0" shrinkToFit="0" vertical="bottom" wrapText="1"/>
    </xf>
    <xf borderId="0" fillId="0" fontId="12" numFmtId="10" xfId="0" applyAlignment="1" applyFont="1" applyNumberFormat="1">
      <alignment horizontal="center" vertical="bottom"/>
    </xf>
    <xf borderId="0" fillId="0" fontId="11" numFmtId="10" xfId="0" applyAlignment="1" applyFont="1" applyNumberFormat="1">
      <alignment horizontal="center" vertical="bottom"/>
    </xf>
    <xf borderId="0" fillId="0" fontId="12" numFmtId="0" xfId="0" applyAlignment="1" applyFont="1">
      <alignment horizontal="center" readingOrder="0" vertical="bottom"/>
    </xf>
    <xf borderId="0" fillId="0" fontId="11" numFmtId="0" xfId="0" applyAlignment="1" applyFont="1">
      <alignment horizontal="center" readingOrder="0" vertical="bottom"/>
    </xf>
    <xf borderId="2" fillId="0" fontId="43" numFmtId="2" xfId="0" applyAlignment="1" applyBorder="1" applyFont="1" applyNumberFormat="1">
      <alignment horizontal="center" readingOrder="0" shrinkToFit="0" vertical="top" wrapText="0"/>
    </xf>
    <xf borderId="3" fillId="0" fontId="43" numFmtId="2" xfId="0" applyAlignment="1" applyBorder="1" applyFont="1" applyNumberFormat="1">
      <alignment horizontal="center" readingOrder="0" shrinkToFit="0" vertical="top" wrapText="0"/>
    </xf>
    <xf borderId="37" fillId="12" fontId="1" numFmtId="0" xfId="0" applyBorder="1" applyFont="1"/>
    <xf borderId="38" fillId="12" fontId="1" numFmtId="0" xfId="0" applyBorder="1" applyFont="1"/>
    <xf borderId="39" fillId="12" fontId="1" numFmtId="0" xfId="0" applyBorder="1" applyFont="1"/>
    <xf borderId="0" fillId="0" fontId="46" numFmtId="0" xfId="0" applyAlignment="1" applyFont="1">
      <alignment horizontal="center" readingOrder="0" shrinkToFit="0" vertical="center" wrapText="1"/>
    </xf>
    <xf borderId="33" fillId="18" fontId="38" numFmtId="0" xfId="0" applyAlignment="1" applyBorder="1" applyFont="1">
      <alignment horizontal="center"/>
    </xf>
    <xf borderId="0" fillId="0" fontId="4" numFmtId="0" xfId="0" applyAlignment="1" applyFont="1">
      <alignment horizontal="center" readingOrder="0"/>
    </xf>
    <xf borderId="0" fillId="0" fontId="24" numFmtId="0" xfId="0" applyAlignment="1" applyFont="1">
      <alignment horizontal="center" readingOrder="0"/>
    </xf>
    <xf borderId="32" fillId="18" fontId="38" numFmtId="0" xfId="0" applyAlignment="1" applyBorder="1" applyFont="1">
      <alignment horizontal="center"/>
    </xf>
    <xf borderId="0" fillId="18" fontId="38" numFmtId="0" xfId="0" applyAlignment="1" applyFont="1">
      <alignment horizontal="center"/>
    </xf>
    <xf borderId="0" fillId="0" fontId="24" numFmtId="2" xfId="0" applyAlignment="1" applyFont="1" applyNumberFormat="1">
      <alignment horizontal="center" readingOrder="0"/>
    </xf>
    <xf borderId="37" fillId="18" fontId="38" numFmtId="0" xfId="0" applyAlignment="1" applyBorder="1" applyFont="1">
      <alignment horizontal="center"/>
    </xf>
    <xf borderId="38" fillId="18" fontId="38" numFmtId="0" xfId="0" applyAlignment="1" applyBorder="1" applyFont="1">
      <alignment horizontal="center"/>
    </xf>
    <xf borderId="39" fillId="18" fontId="38" numFmtId="0" xfId="0" applyAlignment="1" applyBorder="1" applyFont="1">
      <alignment horizontal="center"/>
    </xf>
    <xf borderId="30" fillId="18" fontId="39" numFmtId="0" xfId="0" applyAlignment="1" applyBorder="1" applyFont="1">
      <alignment horizontal="center" readingOrder="0" vertical="center"/>
    </xf>
    <xf borderId="30" fillId="18" fontId="38" numFmtId="0" xfId="0" applyAlignment="1" applyBorder="1" applyFont="1">
      <alignment horizontal="center" readingOrder="0" shrinkToFit="0" vertical="center" wrapText="1"/>
    </xf>
    <xf borderId="16" fillId="18" fontId="38" numFmtId="0" xfId="0" applyAlignment="1" applyBorder="1" applyFont="1">
      <alignment horizontal="center" readingOrder="0" shrinkToFit="0" vertical="center" wrapText="1"/>
    </xf>
    <xf borderId="31" fillId="18" fontId="38" numFmtId="0" xfId="0" applyAlignment="1" applyBorder="1" applyFont="1">
      <alignment horizontal="center" readingOrder="0" shrinkToFit="0" vertical="center" wrapText="1"/>
    </xf>
    <xf borderId="32" fillId="18" fontId="38" numFmtId="10" xfId="0" applyAlignment="1" applyBorder="1" applyFont="1" applyNumberFormat="1">
      <alignment horizontal="center" shrinkToFit="0" vertical="center" wrapText="1"/>
    </xf>
    <xf borderId="0" fillId="18" fontId="38" numFmtId="10" xfId="0" applyAlignment="1" applyFont="1" applyNumberFormat="1">
      <alignment horizontal="center" shrinkToFit="0" vertical="center" wrapText="1"/>
    </xf>
    <xf borderId="33" fillId="18" fontId="38" numFmtId="10" xfId="0" applyAlignment="1" applyBorder="1" applyFont="1" applyNumberFormat="1">
      <alignment horizontal="center" shrinkToFit="0" vertical="center" wrapText="1"/>
    </xf>
    <xf borderId="37" fillId="18" fontId="38" numFmtId="0" xfId="0" applyAlignment="1" applyBorder="1" applyFont="1">
      <alignment horizontal="center" readingOrder="0" shrinkToFit="0" vertical="center" wrapText="1"/>
    </xf>
    <xf borderId="38" fillId="18" fontId="38" numFmtId="0" xfId="0" applyAlignment="1" applyBorder="1" applyFont="1">
      <alignment horizontal="center" shrinkToFit="0" vertical="center" wrapText="1"/>
    </xf>
    <xf borderId="39" fillId="18" fontId="38" numFmtId="0" xfId="0" applyAlignment="1" applyBorder="1" applyFont="1">
      <alignment horizontal="center" shrinkToFit="0" vertical="center" wrapText="1"/>
    </xf>
    <xf borderId="38" fillId="18" fontId="1" numFmtId="0" xfId="0" applyAlignment="1" applyBorder="1" applyFont="1">
      <alignment horizontal="center" shrinkToFit="0" vertical="center" wrapText="1"/>
    </xf>
    <xf borderId="39" fillId="18" fontId="1" numFmtId="0" xfId="0" applyAlignment="1" applyBorder="1" applyFont="1">
      <alignment horizontal="center" shrinkToFit="0" vertical="center" wrapText="1"/>
    </xf>
    <xf borderId="0" fillId="12" fontId="38" numFmtId="0" xfId="0" applyAlignment="1" applyFont="1">
      <alignment horizontal="center" shrinkToFit="0" vertical="center" wrapText="1"/>
    </xf>
    <xf borderId="0" fillId="12" fontId="38" numFmtId="0" xfId="0" applyFont="1"/>
    <xf borderId="0" fillId="12" fontId="1" numFmtId="0" xfId="0" applyAlignment="1" applyFont="1">
      <alignment horizontal="center" shrinkToFit="0" vertical="center" wrapText="1"/>
    </xf>
    <xf borderId="16" fillId="18" fontId="44" numFmtId="0" xfId="0" applyAlignment="1" applyBorder="1" applyFont="1">
      <alignment horizontal="center" readingOrder="0" shrinkToFit="0" vertical="center" wrapText="1"/>
    </xf>
    <xf borderId="16" fillId="18" fontId="1" numFmtId="0" xfId="0" applyAlignment="1" applyBorder="1" applyFont="1">
      <alignment horizontal="center" readingOrder="0" shrinkToFit="0" vertical="center" wrapText="1"/>
    </xf>
    <xf borderId="16" fillId="18" fontId="38" numFmtId="10" xfId="0" applyAlignment="1" applyBorder="1" applyFont="1" applyNumberFormat="1">
      <alignment horizontal="center" shrinkToFit="0" vertical="center" wrapText="1"/>
    </xf>
    <xf borderId="31" fillId="18" fontId="38" numFmtId="10" xfId="0" applyAlignment="1" applyBorder="1" applyFont="1" applyNumberFormat="1">
      <alignment horizontal="center" shrinkToFit="0" vertical="center" wrapText="1"/>
    </xf>
    <xf borderId="0" fillId="18" fontId="1" numFmtId="10" xfId="0" applyAlignment="1" applyFont="1" applyNumberFormat="1">
      <alignment horizontal="center" shrinkToFit="0" vertical="center" wrapText="1"/>
    </xf>
    <xf borderId="33" fillId="18" fontId="1" numFmtId="10" xfId="0" applyAlignment="1" applyBorder="1" applyFont="1" applyNumberFormat="1">
      <alignment horizontal="center" shrinkToFit="0" vertical="center" wrapText="1"/>
    </xf>
    <xf borderId="0" fillId="0" fontId="47" numFmtId="0" xfId="0" applyAlignment="1" applyFont="1">
      <alignment horizontal="center" readingOrder="0" shrinkToFit="0" vertical="center" wrapText="1"/>
    </xf>
    <xf borderId="37" fillId="18" fontId="38" numFmtId="10" xfId="0" applyAlignment="1" applyBorder="1" applyFont="1" applyNumberFormat="1">
      <alignment horizontal="center" shrinkToFit="0" vertical="center" wrapText="1"/>
    </xf>
    <xf borderId="38" fillId="18" fontId="38" numFmtId="10" xfId="0" applyAlignment="1" applyBorder="1" applyFont="1" applyNumberFormat="1">
      <alignment horizontal="center" shrinkToFit="0" vertical="center" wrapText="1"/>
    </xf>
    <xf borderId="39" fillId="18" fontId="38" numFmtId="10" xfId="0" applyAlignment="1" applyBorder="1" applyFont="1" applyNumberFormat="1">
      <alignment horizontal="center" shrinkToFit="0" vertical="center" wrapText="1"/>
    </xf>
    <xf borderId="30" fillId="18" fontId="39" numFmtId="0" xfId="0" applyAlignment="1" applyBorder="1" applyFont="1">
      <alignment horizontal="center" readingOrder="0" shrinkToFit="0" vertical="center" wrapText="1"/>
    </xf>
    <xf borderId="38" fillId="18" fontId="1" numFmtId="10" xfId="0" applyAlignment="1" applyBorder="1" applyFont="1" applyNumberFormat="1">
      <alignment horizontal="center" shrinkToFit="0" vertical="center" wrapText="1"/>
    </xf>
    <xf borderId="39" fillId="18" fontId="1" numFmtId="10" xfId="0" applyAlignment="1" applyBorder="1" applyFont="1" applyNumberFormat="1">
      <alignment horizontal="center" shrinkToFit="0" vertical="center" wrapText="1"/>
    </xf>
    <xf borderId="0" fillId="12" fontId="38" numFmtId="0" xfId="0" applyAlignment="1" applyFont="1">
      <alignment horizontal="center" readingOrder="0" shrinkToFit="0" wrapText="1"/>
    </xf>
    <xf borderId="0" fillId="12" fontId="38" numFmtId="0" xfId="0" applyAlignment="1" applyFont="1">
      <alignment horizontal="center" readingOrder="0" shrinkToFit="0" vertical="center" wrapText="1"/>
    </xf>
    <xf borderId="0" fillId="18" fontId="1" numFmtId="0" xfId="0" applyAlignment="1" applyFont="1">
      <alignment horizontal="center" readingOrder="0" shrinkToFit="0" vertical="center" wrapText="1"/>
    </xf>
    <xf borderId="0" fillId="18" fontId="12" numFmtId="10" xfId="0" applyAlignment="1" applyFont="1" applyNumberFormat="1">
      <alignment horizontal="center" shrinkToFit="0" wrapText="1"/>
    </xf>
    <xf borderId="0" fillId="12" fontId="1" numFmtId="0" xfId="0" applyAlignment="1" applyFont="1">
      <alignment horizontal="center" readingOrder="0" shrinkToFit="0" vertical="center" wrapText="1"/>
    </xf>
    <xf borderId="0" fillId="18" fontId="38" numFmtId="10" xfId="0" applyAlignment="1" applyFont="1" applyNumberFormat="1">
      <alignment horizontal="center" vertical="center"/>
    </xf>
    <xf borderId="33" fillId="18" fontId="38" numFmtId="10" xfId="0" applyAlignment="1" applyBorder="1" applyFont="1" applyNumberFormat="1">
      <alignment horizontal="center" vertical="center"/>
    </xf>
    <xf borderId="0" fillId="12" fontId="1" numFmtId="9" xfId="0" applyAlignment="1" applyFont="1" applyNumberFormat="1">
      <alignment readingOrder="0"/>
    </xf>
    <xf borderId="38" fillId="18" fontId="1" numFmtId="0" xfId="0" applyAlignment="1" applyBorder="1" applyFont="1">
      <alignment horizontal="center" readingOrder="0" shrinkToFit="0" vertical="center" wrapText="1"/>
    </xf>
    <xf borderId="38" fillId="18" fontId="12" numFmtId="10" xfId="0" applyAlignment="1" applyBorder="1" applyFont="1" applyNumberFormat="1">
      <alignment horizontal="center" shrinkToFit="0" wrapText="1"/>
    </xf>
    <xf borderId="34" fillId="18" fontId="48" numFmtId="0" xfId="0" applyAlignment="1" applyBorder="1" applyFont="1">
      <alignment horizontal="center" readingOrder="0" shrinkToFit="0" vertical="center" wrapText="1"/>
    </xf>
    <xf borderId="35" fillId="18" fontId="48" numFmtId="0" xfId="0" applyAlignment="1" applyBorder="1" applyFont="1">
      <alignment horizontal="center" readingOrder="0" shrinkToFit="0" vertical="center" wrapText="1"/>
    </xf>
    <xf borderId="36" fillId="18" fontId="48" numFmtId="0" xfId="0" applyAlignment="1" applyBorder="1" applyFont="1">
      <alignment horizontal="center" readingOrder="0" shrinkToFit="0" vertical="center" wrapText="1"/>
    </xf>
    <xf borderId="16" fillId="18" fontId="1" numFmtId="10" xfId="0" applyAlignment="1" applyBorder="1" applyFont="1" applyNumberFormat="1">
      <alignment horizontal="center" shrinkToFit="0" vertical="center" wrapText="1"/>
    </xf>
    <xf borderId="31" fillId="18" fontId="1" numFmtId="10" xfId="0" applyAlignment="1" applyBorder="1" applyFont="1" applyNumberFormat="1">
      <alignment horizontal="center" shrinkToFit="0" vertical="center" wrapText="1"/>
    </xf>
    <xf borderId="32" fillId="18" fontId="44" numFmtId="0" xfId="0" applyAlignment="1" applyBorder="1" applyFont="1">
      <alignment horizontal="center" readingOrder="0" shrinkToFit="0" vertical="center" wrapText="1"/>
    </xf>
    <xf borderId="33" fillId="18" fontId="1" numFmtId="0" xfId="0" applyAlignment="1" applyBorder="1" applyFont="1">
      <alignment horizontal="center" readingOrder="0" shrinkToFit="0" vertical="center" wrapText="1"/>
    </xf>
    <xf borderId="38" fillId="12" fontId="1" numFmtId="0" xfId="0" applyAlignment="1" applyBorder="1" applyFont="1">
      <alignment horizontal="center" shrinkToFit="0" vertical="center" wrapText="1"/>
    </xf>
    <xf borderId="32" fillId="18" fontId="1" numFmtId="0" xfId="0" applyAlignment="1" applyBorder="1" applyFont="1">
      <alignment horizontal="center" readingOrder="0" shrinkToFit="0" vertical="center" wrapText="1"/>
    </xf>
    <xf borderId="30" fillId="0" fontId="40" numFmtId="0" xfId="0" applyAlignment="1" applyBorder="1" applyFont="1">
      <alignment horizontal="center" readingOrder="0" shrinkToFit="0" vertical="center" wrapText="1"/>
    </xf>
    <xf borderId="16" fillId="0" fontId="40" numFmtId="0" xfId="0" applyAlignment="1" applyBorder="1" applyFont="1">
      <alignment horizontal="center" readingOrder="0" shrinkToFit="0" vertical="center" wrapText="1"/>
    </xf>
    <xf borderId="40" fillId="0" fontId="40" numFmtId="0" xfId="0" applyAlignment="1" applyBorder="1" applyFont="1">
      <alignment horizontal="center" readingOrder="0" shrinkToFit="0" vertical="center" wrapText="1"/>
    </xf>
    <xf borderId="30" fillId="18" fontId="46" numFmtId="10" xfId="0" applyAlignment="1" applyBorder="1" applyFont="1" applyNumberFormat="1">
      <alignment horizontal="center" readingOrder="0" shrinkToFit="0" vertical="center" wrapText="1"/>
    </xf>
    <xf borderId="16" fillId="18" fontId="46" numFmtId="10" xfId="0" applyAlignment="1" applyBorder="1" applyFont="1" applyNumberFormat="1">
      <alignment horizontal="center" readingOrder="0" shrinkToFit="0" vertical="center" wrapText="1"/>
    </xf>
    <xf borderId="40" fillId="18" fontId="46" numFmtId="10" xfId="0" applyAlignment="1" applyBorder="1" applyFont="1" applyNumberFormat="1">
      <alignment horizontal="center" readingOrder="0" shrinkToFit="0" vertical="center" wrapText="1"/>
    </xf>
    <xf borderId="32" fillId="18" fontId="39" numFmtId="0" xfId="0" applyAlignment="1" applyBorder="1" applyFont="1">
      <alignment horizontal="center" readingOrder="0" shrinkToFit="0" vertical="center" wrapText="1"/>
    </xf>
    <xf borderId="32" fillId="0" fontId="1" numFmtId="10" xfId="0" applyAlignment="1" applyBorder="1" applyFont="1" applyNumberFormat="1">
      <alignment horizontal="center" readingOrder="0" shrinkToFit="0" vertical="center" wrapText="1"/>
    </xf>
    <xf borderId="0" fillId="0" fontId="1" numFmtId="10" xfId="0" applyAlignment="1" applyFont="1" applyNumberFormat="1">
      <alignment horizontal="center" readingOrder="0" shrinkToFit="0" vertical="center" wrapText="1"/>
    </xf>
    <xf borderId="41" fillId="18" fontId="46" numFmtId="10" xfId="0" applyAlignment="1" applyBorder="1" applyFont="1" applyNumberFormat="1">
      <alignment horizontal="center" readingOrder="0" shrinkToFit="0" vertical="center" wrapText="1"/>
    </xf>
    <xf borderId="32" fillId="0" fontId="1" numFmtId="10" xfId="0" applyAlignment="1" applyBorder="1" applyFont="1" applyNumberFormat="1">
      <alignment horizontal="center" shrinkToFit="0" vertical="center" wrapText="1"/>
    </xf>
    <xf borderId="0" fillId="0" fontId="1" numFmtId="10" xfId="0" applyAlignment="1" applyFont="1" applyNumberFormat="1">
      <alignment horizontal="center" shrinkToFit="0" vertical="center" wrapText="1"/>
    </xf>
    <xf borderId="32" fillId="0" fontId="1" numFmtId="10" xfId="0" applyAlignment="1" applyBorder="1" applyFont="1" applyNumberFormat="1">
      <alignment horizontal="center"/>
    </xf>
    <xf borderId="37" fillId="18" fontId="39" numFmtId="0" xfId="0" applyAlignment="1" applyBorder="1" applyFont="1">
      <alignment horizontal="center" readingOrder="0" shrinkToFit="0" vertical="center" wrapText="1"/>
    </xf>
    <xf borderId="37" fillId="0" fontId="1" numFmtId="10" xfId="0" applyAlignment="1" applyBorder="1" applyFont="1" applyNumberFormat="1">
      <alignment horizontal="center"/>
    </xf>
    <xf borderId="38" fillId="0" fontId="1" numFmtId="10" xfId="0" applyAlignment="1" applyBorder="1" applyFont="1" applyNumberFormat="1">
      <alignment horizontal="center"/>
    </xf>
    <xf borderId="42" fillId="18" fontId="46" numFmtId="10" xfId="0" applyAlignment="1" applyBorder="1" applyFont="1" applyNumberFormat="1">
      <alignment horizontal="center" readingOrder="0" shrinkToFit="0" vertical="center" wrapText="1"/>
    </xf>
    <xf borderId="0" fillId="0" fontId="1" numFmtId="10" xfId="0" applyAlignment="1" applyFont="1" applyNumberFormat="1">
      <alignment horizontal="center" readingOrder="0"/>
    </xf>
    <xf borderId="0" fillId="18" fontId="39" numFmtId="0" xfId="0" applyAlignment="1" applyFont="1">
      <alignment horizontal="center" readingOrder="0" shrinkToFit="0" vertical="center" wrapText="1"/>
    </xf>
    <xf borderId="0" fillId="18" fontId="41" numFmtId="0" xfId="0" applyAlignment="1" applyFont="1">
      <alignment horizontal="center" readingOrder="0" shrinkToFit="0" vertical="center" wrapText="1"/>
    </xf>
    <xf borderId="1" fillId="0" fontId="37" numFmtId="0" xfId="0" applyAlignment="1" applyBorder="1" applyFont="1">
      <alignment horizontal="center"/>
    </xf>
    <xf borderId="29" fillId="0" fontId="37" numFmtId="0" xfId="0" applyAlignment="1" applyBorder="1" applyFont="1">
      <alignment horizontal="center"/>
    </xf>
    <xf borderId="1" fillId="0" fontId="38" numFmtId="0" xfId="0" applyAlignment="1" applyBorder="1" applyFont="1">
      <alignment horizontal="center" vertical="bottom"/>
    </xf>
    <xf borderId="3" fillId="0" fontId="38" numFmtId="0" xfId="0" applyAlignment="1" applyBorder="1" applyFont="1">
      <alignment horizontal="center" vertical="bottom"/>
    </xf>
    <xf borderId="9" fillId="0" fontId="38" numFmtId="0" xfId="0" applyAlignment="1" applyBorder="1" applyFont="1">
      <alignment horizontal="center" vertical="bottom"/>
    </xf>
    <xf borderId="16" fillId="18" fontId="38" numFmtId="0" xfId="0" applyAlignment="1" applyBorder="1" applyFont="1">
      <alignment horizontal="center" shrinkToFit="0" vertical="center" wrapText="1"/>
    </xf>
    <xf borderId="31" fillId="18" fontId="38" numFmtId="0" xfId="0" applyAlignment="1" applyBorder="1" applyFont="1">
      <alignment horizontal="center" shrinkToFit="0" vertical="center" wrapText="1"/>
    </xf>
    <xf borderId="33" fillId="0" fontId="1" numFmtId="0" xfId="0" applyAlignment="1" applyBorder="1" applyFont="1">
      <alignment horizontal="center" shrinkToFit="0" vertical="center" wrapText="1"/>
    </xf>
    <xf borderId="1" fillId="0" fontId="38" numFmtId="0" xfId="0" applyAlignment="1" applyBorder="1" applyFont="1">
      <alignment vertical="bottom"/>
    </xf>
    <xf borderId="3" fillId="0" fontId="38" numFmtId="0" xfId="0" applyAlignment="1" applyBorder="1" applyFont="1">
      <alignment horizontal="center" vertical="top"/>
    </xf>
    <xf borderId="10" fillId="0" fontId="38" numFmtId="0" xfId="0" applyAlignment="1" applyBorder="1" applyFont="1">
      <alignment vertical="bottom"/>
    </xf>
    <xf borderId="11" fillId="0" fontId="38" numFmtId="0" xfId="0" applyAlignment="1" applyBorder="1" applyFont="1">
      <alignment horizontal="center" vertical="top"/>
    </xf>
    <xf borderId="11" fillId="0" fontId="43" numFmtId="2" xfId="0" applyAlignment="1" applyBorder="1" applyFont="1" applyNumberFormat="1">
      <alignment horizontal="center" readingOrder="0" shrinkToFit="0" vertical="top" wrapText="0"/>
    </xf>
    <xf borderId="38" fillId="0" fontId="1" numFmtId="0" xfId="0" applyAlignment="1" applyBorder="1" applyFont="1">
      <alignment horizontal="center" shrinkToFit="0" vertical="center" wrapText="1"/>
    </xf>
    <xf borderId="39" fillId="0" fontId="1" numFmtId="0" xfId="0" applyAlignment="1" applyBorder="1" applyFont="1">
      <alignment horizontal="center" shrinkToFit="0" vertical="center" wrapText="1"/>
    </xf>
    <xf borderId="11" fillId="0" fontId="38" numFmtId="0" xfId="0" applyAlignment="1" applyBorder="1" applyFont="1">
      <alignment horizontal="center" readingOrder="0" vertical="top"/>
    </xf>
    <xf borderId="32" fillId="0" fontId="1" numFmtId="0" xfId="0" applyAlignment="1" applyBorder="1" applyFont="1">
      <alignment horizontal="center" readingOrder="0" shrinkToFit="0" vertical="center" wrapText="1"/>
    </xf>
    <xf borderId="33" fillId="0" fontId="1" numFmtId="0" xfId="0" applyAlignment="1" applyBorder="1" applyFont="1">
      <alignment horizontal="center" readingOrder="0" shrinkToFit="0" vertical="center" wrapText="1"/>
    </xf>
    <xf borderId="10" fillId="0" fontId="38" numFmtId="0" xfId="0" applyAlignment="1" applyBorder="1" applyFont="1">
      <alignment vertical="bottom"/>
    </xf>
    <xf borderId="11" fillId="0" fontId="38" numFmtId="0" xfId="0" applyAlignment="1" applyBorder="1" applyFont="1">
      <alignment horizontal="center" vertical="top"/>
    </xf>
    <xf borderId="37" fillId="0" fontId="1" numFmtId="0" xfId="0" applyAlignment="1" applyBorder="1" applyFont="1">
      <alignment horizontal="center" shrinkToFit="0" vertical="center" wrapText="1"/>
    </xf>
    <xf borderId="34" fillId="18" fontId="38" numFmtId="0" xfId="0" applyAlignment="1" applyBorder="1" applyFont="1">
      <alignment horizontal="center" readingOrder="0" shrinkToFit="0" vertical="center" wrapText="1"/>
    </xf>
    <xf borderId="35" fillId="0" fontId="1" numFmtId="10" xfId="0" applyAlignment="1" applyBorder="1" applyFont="1" applyNumberFormat="1">
      <alignment horizontal="center" shrinkToFit="0" vertical="center" wrapText="1"/>
    </xf>
    <xf borderId="36" fillId="0" fontId="1" numFmtId="10" xfId="0" applyAlignment="1" applyBorder="1" applyFont="1" applyNumberFormat="1">
      <alignment horizontal="center" shrinkToFit="0" vertical="center" wrapText="1"/>
    </xf>
    <xf borderId="37" fillId="0" fontId="1" numFmtId="0" xfId="0" applyAlignment="1" applyBorder="1" applyFont="1">
      <alignment horizontal="center" readingOrder="0" shrinkToFit="0" vertical="center" wrapText="1"/>
    </xf>
    <xf borderId="38" fillId="0" fontId="1" numFmtId="10" xfId="0" applyAlignment="1" applyBorder="1" applyFont="1" applyNumberFormat="1">
      <alignment horizontal="center" shrinkToFit="0" vertical="center" wrapText="1"/>
    </xf>
    <xf borderId="39" fillId="0" fontId="1" numFmtId="10" xfId="0" applyAlignment="1" applyBorder="1" applyFont="1" applyNumberFormat="1">
      <alignment horizontal="center" shrinkToFit="0" vertical="center" wrapText="1"/>
    </xf>
    <xf borderId="10" fillId="0" fontId="38" numFmtId="10" xfId="0" applyAlignment="1" applyBorder="1" applyFont="1" applyNumberFormat="1">
      <alignment vertical="bottom"/>
    </xf>
    <xf borderId="37" fillId="0" fontId="1" numFmtId="10" xfId="0" applyAlignment="1" applyBorder="1" applyFont="1" applyNumberFormat="1">
      <alignment horizontal="center" shrinkToFit="0" vertical="center" wrapText="1"/>
    </xf>
    <xf borderId="35" fillId="0" fontId="1" numFmtId="10" xfId="0" applyAlignment="1" applyBorder="1" applyFont="1" applyNumberFormat="1">
      <alignment horizontal="center" vertical="center"/>
    </xf>
    <xf borderId="36" fillId="0" fontId="1" numFmtId="10" xfId="0" applyAlignment="1" applyBorder="1" applyFont="1" applyNumberFormat="1">
      <alignment horizontal="center" vertical="center"/>
    </xf>
    <xf borderId="0" fillId="0" fontId="1" numFmtId="10" xfId="0" applyAlignment="1" applyFont="1" applyNumberFormat="1">
      <alignment horizontal="center" vertical="center"/>
    </xf>
    <xf borderId="4" fillId="0" fontId="38" numFmtId="10" xfId="0" applyAlignment="1" applyBorder="1" applyFont="1" applyNumberFormat="1">
      <alignment vertical="bottom"/>
    </xf>
    <xf borderId="6" fillId="0" fontId="38" numFmtId="0" xfId="0" applyAlignment="1" applyBorder="1" applyFont="1">
      <alignment horizontal="center" vertical="top"/>
    </xf>
    <xf borderId="6" fillId="0" fontId="43" numFmtId="2" xfId="0" applyAlignment="1" applyBorder="1" applyFont="1" applyNumberFormat="1">
      <alignment horizontal="center" readingOrder="0" shrinkToFit="0" vertical="top" wrapText="0"/>
    </xf>
    <xf borderId="37" fillId="0" fontId="1" numFmtId="10" xfId="0" applyAlignment="1" applyBorder="1" applyFont="1" applyNumberFormat="1">
      <alignment horizontal="center" readingOrder="0" shrinkToFit="0" vertical="center" wrapText="1"/>
    </xf>
    <xf borderId="39" fillId="0" fontId="1" numFmtId="0" xfId="0" applyAlignment="1" applyBorder="1" applyFont="1">
      <alignment horizontal="center" readingOrder="0" shrinkToFit="0" vertical="center" wrapText="1"/>
    </xf>
    <xf borderId="0" fillId="0" fontId="1" numFmtId="10" xfId="0" applyAlignment="1" applyFont="1" applyNumberFormat="1">
      <alignment readingOrder="0"/>
    </xf>
    <xf borderId="7" fillId="18" fontId="41" numFmtId="0" xfId="0" applyAlignment="1" applyBorder="1" applyFont="1">
      <alignment horizontal="center" readingOrder="0" shrinkToFit="0" vertical="center" wrapText="1"/>
    </xf>
    <xf borderId="10" fillId="18" fontId="1" numFmtId="0" xfId="0" applyAlignment="1" applyBorder="1" applyFont="1">
      <alignment horizontal="center" readingOrder="0"/>
    </xf>
    <xf borderId="0" fillId="18" fontId="1" numFmtId="0" xfId="0" applyAlignment="1" applyFont="1">
      <alignment horizontal="center" readingOrder="0"/>
    </xf>
    <xf borderId="11" fillId="18" fontId="1" numFmtId="0" xfId="0" applyAlignment="1" applyBorder="1" applyFont="1">
      <alignment horizontal="center" readingOrder="0"/>
    </xf>
    <xf borderId="0" fillId="0" fontId="44" numFmtId="0" xfId="0" applyFont="1"/>
    <xf borderId="4" fillId="18" fontId="1" numFmtId="0" xfId="0" applyAlignment="1" applyBorder="1" applyFont="1">
      <alignment horizontal="center" readingOrder="0" shrinkToFit="0" vertical="center" wrapText="1"/>
    </xf>
    <xf borderId="5" fillId="18" fontId="1" numFmtId="0" xfId="0" applyAlignment="1" applyBorder="1" applyFont="1">
      <alignment horizontal="center" readingOrder="0" shrinkToFit="0" vertical="center" wrapText="1"/>
    </xf>
    <xf borderId="6" fillId="18" fontId="1" numFmtId="0" xfId="0" applyAlignment="1" applyBorder="1" applyFont="1">
      <alignment horizontal="center" readingOrder="0" shrinkToFit="0" vertical="center" wrapText="1"/>
    </xf>
    <xf borderId="0" fillId="0" fontId="44" numFmtId="0" xfId="0" applyAlignment="1" applyFont="1">
      <alignment horizontal="center" shrinkToFit="0" vertical="center" wrapText="1"/>
    </xf>
    <xf borderId="34" fillId="0" fontId="41" numFmtId="0" xfId="0" applyAlignment="1" applyBorder="1" applyFont="1">
      <alignment horizontal="center" readingOrder="0" shrinkToFit="0" vertical="center" wrapText="1"/>
    </xf>
    <xf borderId="35" fillId="0" fontId="41" numFmtId="0" xfId="0" applyAlignment="1" applyBorder="1" applyFont="1">
      <alignment horizontal="center" readingOrder="0" shrinkToFit="0" vertical="center" wrapText="1"/>
    </xf>
    <xf borderId="36" fillId="0" fontId="41" numFmtId="0" xfId="0" applyAlignment="1" applyBorder="1" applyFont="1">
      <alignment horizontal="center" readingOrder="0" shrinkToFit="0" vertical="center" wrapText="1"/>
    </xf>
    <xf borderId="32" fillId="0" fontId="44" numFmtId="0" xfId="0" applyAlignment="1" applyBorder="1" applyFont="1">
      <alignment horizontal="center" shrinkToFit="0" vertical="center" wrapText="1"/>
    </xf>
    <xf borderId="33" fillId="0" fontId="44" numFmtId="0" xfId="0" applyAlignment="1" applyBorder="1" applyFont="1">
      <alignment horizontal="center" shrinkToFit="0" vertical="center" wrapText="1"/>
    </xf>
    <xf borderId="32" fillId="0" fontId="40" numFmtId="0" xfId="0" applyAlignment="1" applyBorder="1" applyFont="1">
      <alignment horizontal="center" readingOrder="0" shrinkToFit="0" vertical="center" wrapText="1"/>
    </xf>
    <xf borderId="32" fillId="0" fontId="44" numFmtId="10" xfId="0" applyAlignment="1" applyBorder="1" applyFont="1" applyNumberFormat="1">
      <alignment horizontal="center" shrinkToFit="0" vertical="center" wrapText="1"/>
    </xf>
    <xf borderId="33" fillId="0" fontId="44" numFmtId="10" xfId="0" applyAlignment="1" applyBorder="1" applyFont="1" applyNumberFormat="1">
      <alignment horizontal="center" shrinkToFit="0" vertical="center" wrapText="1"/>
    </xf>
    <xf borderId="0" fillId="0" fontId="49" numFmtId="0" xfId="0" applyAlignment="1" applyFont="1">
      <alignment horizontal="center" shrinkToFit="0" vertical="center" wrapText="1"/>
    </xf>
    <xf borderId="32" fillId="12" fontId="49" numFmtId="0" xfId="0" applyAlignment="1" applyBorder="1" applyFont="1">
      <alignment horizontal="center" shrinkToFit="0" vertical="center" wrapText="1"/>
    </xf>
    <xf borderId="0" fillId="12" fontId="49" numFmtId="0" xfId="0" applyAlignment="1" applyFont="1">
      <alignment horizontal="center" shrinkToFit="0" vertical="center" wrapText="1"/>
    </xf>
    <xf borderId="33" fillId="12" fontId="49" numFmtId="0" xfId="0" applyAlignment="1" applyBorder="1" applyFont="1">
      <alignment horizontal="center" shrinkToFit="0" vertical="center" wrapText="1"/>
    </xf>
    <xf borderId="37" fillId="0" fontId="40" numFmtId="0" xfId="0" applyAlignment="1" applyBorder="1" applyFont="1">
      <alignment horizontal="center" readingOrder="0" shrinkToFit="0" vertical="center" wrapText="1"/>
    </xf>
    <xf borderId="37" fillId="0" fontId="44" numFmtId="10" xfId="0" applyAlignment="1" applyBorder="1" applyFont="1" applyNumberFormat="1">
      <alignment horizontal="center" shrinkToFit="0" vertical="center" wrapText="1"/>
    </xf>
    <xf borderId="39" fillId="0" fontId="44" numFmtId="10" xfId="0" applyAlignment="1" applyBorder="1" applyFont="1" applyNumberFormat="1">
      <alignment horizontal="center" shrinkToFit="0" vertical="center" wrapText="1"/>
    </xf>
    <xf borderId="7" fillId="18" fontId="50" numFmtId="0" xfId="0" applyAlignment="1" applyBorder="1" applyFont="1">
      <alignment horizontal="center" readingOrder="0" shrinkToFit="0" vertical="center" wrapText="1"/>
    </xf>
    <xf borderId="8" fillId="18" fontId="50" numFmtId="0" xfId="0" applyAlignment="1" applyBorder="1" applyFont="1">
      <alignment horizontal="center" readingOrder="0" shrinkToFit="0" vertical="center" wrapText="1"/>
    </xf>
    <xf borderId="8" fillId="18" fontId="51" numFmtId="0" xfId="0" applyAlignment="1" applyBorder="1" applyFont="1">
      <alignment horizontal="center" readingOrder="0" shrinkToFit="0" vertical="center" wrapText="1"/>
    </xf>
    <xf borderId="9" fillId="18" fontId="51" numFmtId="0" xfId="0" applyAlignment="1" applyBorder="1" applyFont="1">
      <alignment horizontal="center" readingOrder="0" shrinkToFit="0" vertical="center" wrapText="1"/>
    </xf>
    <xf borderId="33" fillId="12" fontId="52" numFmtId="0" xfId="0" applyAlignment="1" applyBorder="1" applyFont="1">
      <alignment horizontal="center" shrinkToFit="0" vertical="center" wrapText="1"/>
    </xf>
    <xf borderId="0" fillId="0" fontId="51" numFmtId="0" xfId="0" applyAlignment="1" applyFont="1">
      <alignment horizontal="center" shrinkToFit="0" vertical="center" wrapText="1"/>
    </xf>
    <xf borderId="10" fillId="18" fontId="30" numFmtId="0" xfId="0" applyAlignment="1" applyBorder="1" applyFont="1">
      <alignment horizontal="center" readingOrder="0" shrinkToFit="0" vertical="center" wrapText="1"/>
    </xf>
    <xf borderId="0" fillId="18" fontId="30" numFmtId="0" xfId="0" applyAlignment="1" applyFont="1">
      <alignment horizontal="center" readingOrder="0" shrinkToFit="0" vertical="center" wrapText="1"/>
    </xf>
    <xf borderId="0" fillId="18" fontId="52" numFmtId="0" xfId="0" applyAlignment="1" applyFont="1">
      <alignment horizontal="center" readingOrder="0" shrinkToFit="0" vertical="center" wrapText="1"/>
    </xf>
    <xf borderId="11" fillId="18" fontId="52" numFmtId="0" xfId="0" applyAlignment="1" applyBorder="1" applyFont="1">
      <alignment horizontal="center" readingOrder="0" shrinkToFit="0" vertical="center" wrapText="1"/>
    </xf>
    <xf borderId="10" fillId="18" fontId="52" numFmtId="0" xfId="0" applyAlignment="1" applyBorder="1" applyFont="1">
      <alignment horizontal="center" readingOrder="0" shrinkToFit="0" vertical="center" wrapText="1"/>
    </xf>
    <xf borderId="4" fillId="18" fontId="52" numFmtId="0" xfId="0" applyAlignment="1" applyBorder="1" applyFont="1">
      <alignment horizontal="center" readingOrder="0" shrinkToFit="0" vertical="center" wrapText="1"/>
    </xf>
    <xf borderId="5" fillId="18" fontId="52" numFmtId="0" xfId="0" applyAlignment="1" applyBorder="1" applyFont="1">
      <alignment horizontal="center" readingOrder="0" shrinkToFit="0" vertical="center" wrapText="1"/>
    </xf>
    <xf borderId="6" fillId="18" fontId="52" numFmtId="0" xfId="0" applyAlignment="1" applyBorder="1" applyFont="1">
      <alignment horizontal="center" readingOrder="0" shrinkToFit="0" vertical="center" wrapText="1"/>
    </xf>
    <xf borderId="0" fillId="12" fontId="52" numFmtId="0" xfId="0" applyAlignment="1" applyFont="1">
      <alignment horizontal="center" shrinkToFit="0" vertical="center" wrapText="1"/>
    </xf>
    <xf borderId="30" fillId="0" fontId="41" numFmtId="0" xfId="0" applyAlignment="1" applyBorder="1" applyFont="1">
      <alignment horizontal="center" readingOrder="0" shrinkToFit="0" vertical="center" wrapText="1"/>
    </xf>
    <xf borderId="31" fillId="0" fontId="41" numFmtId="0" xfId="0" applyAlignment="1" applyBorder="1" applyFont="1">
      <alignment horizontal="center" readingOrder="0" shrinkToFit="0" vertical="center" wrapText="1"/>
    </xf>
    <xf borderId="43" fillId="0" fontId="41" numFmtId="0" xfId="0" applyAlignment="1" applyBorder="1" applyFont="1">
      <alignment horizontal="center" readingOrder="0" shrinkToFit="0" vertical="center" wrapText="1"/>
    </xf>
    <xf borderId="44" fillId="0" fontId="41" numFmtId="0" xfId="0" applyAlignment="1" applyBorder="1" applyFont="1">
      <alignment horizontal="center" readingOrder="0" shrinkToFit="0" vertical="center" wrapText="1"/>
    </xf>
    <xf borderId="0" fillId="12" fontId="53" numFmtId="0" xfId="0" applyAlignment="1" applyFont="1">
      <alignment horizontal="center" shrinkToFit="0" vertical="center" wrapText="1"/>
    </xf>
    <xf borderId="33" fillId="12" fontId="53" numFmtId="0" xfId="0" applyAlignment="1" applyBorder="1" applyFont="1">
      <alignment horizontal="center" shrinkToFit="0" vertical="center" wrapText="1"/>
    </xf>
    <xf borderId="30" fillId="0" fontId="38" numFmtId="10" xfId="0" applyAlignment="1" applyBorder="1" applyFont="1" applyNumberFormat="1">
      <alignment horizontal="center" shrinkToFit="0" vertical="center" wrapText="1"/>
    </xf>
    <xf borderId="31" fillId="0" fontId="38" numFmtId="10" xfId="0" applyAlignment="1" applyBorder="1" applyFont="1" applyNumberFormat="1">
      <alignment horizontal="center" shrinkToFit="0" vertical="center" wrapText="1"/>
    </xf>
    <xf borderId="10" fillId="0" fontId="1" numFmtId="10" xfId="0" applyAlignment="1" applyBorder="1" applyFont="1" applyNumberFormat="1">
      <alignment horizontal="center"/>
    </xf>
    <xf borderId="11" fillId="0" fontId="38" numFmtId="10" xfId="0" applyAlignment="1" applyBorder="1" applyFont="1" applyNumberFormat="1">
      <alignment horizontal="center" shrinkToFit="0" vertical="center" wrapText="1"/>
    </xf>
    <xf borderId="32" fillId="18" fontId="40" numFmtId="0" xfId="0" applyAlignment="1" applyBorder="1" applyFont="1">
      <alignment horizontal="center" readingOrder="0" shrinkToFit="0" vertical="center" wrapText="1"/>
    </xf>
    <xf borderId="32" fillId="0" fontId="38" numFmtId="10" xfId="0" applyAlignment="1" applyBorder="1" applyFont="1" applyNumberFormat="1">
      <alignment horizontal="center" shrinkToFit="0" vertical="center" wrapText="1"/>
    </xf>
    <xf borderId="33" fillId="0" fontId="38" numFmtId="10" xfId="0" applyAlignment="1" applyBorder="1" applyFont="1" applyNumberFormat="1">
      <alignment horizontal="center" shrinkToFit="0" vertical="center" wrapText="1"/>
    </xf>
    <xf borderId="10" fillId="0" fontId="38" numFmtId="10" xfId="0" applyAlignment="1" applyBorder="1" applyFont="1" applyNumberFormat="1">
      <alignment horizontal="center" shrinkToFit="0" vertical="center" wrapText="1"/>
    </xf>
    <xf borderId="11" fillId="0" fontId="1" numFmtId="10" xfId="0" applyAlignment="1" applyBorder="1" applyFont="1" applyNumberFormat="1">
      <alignment horizontal="center"/>
    </xf>
    <xf borderId="37" fillId="18" fontId="40" numFmtId="0" xfId="0" applyAlignment="1" applyBorder="1" applyFont="1">
      <alignment horizontal="center" readingOrder="0" shrinkToFit="0" vertical="center" wrapText="1"/>
    </xf>
    <xf borderId="37" fillId="0" fontId="38" numFmtId="10" xfId="0" applyAlignment="1" applyBorder="1" applyFont="1" applyNumberFormat="1">
      <alignment horizontal="center" shrinkToFit="0" vertical="center" wrapText="1"/>
    </xf>
    <xf borderId="39" fillId="0" fontId="38" numFmtId="10" xfId="0" applyAlignment="1" applyBorder="1" applyFont="1" applyNumberFormat="1">
      <alignment horizontal="center" shrinkToFit="0" vertical="center" wrapText="1"/>
    </xf>
    <xf borderId="4" fillId="0" fontId="38" numFmtId="10" xfId="0" applyAlignment="1" applyBorder="1" applyFont="1" applyNumberFormat="1">
      <alignment horizontal="center" shrinkToFit="0" vertical="center" wrapText="1"/>
    </xf>
    <xf borderId="6" fillId="0" fontId="1" numFmtId="10" xfId="0" applyAlignment="1" applyBorder="1" applyFont="1" applyNumberFormat="1">
      <alignment horizontal="center"/>
    </xf>
    <xf borderId="30" fillId="0" fontId="1" numFmtId="0" xfId="0" applyAlignment="1" applyBorder="1" applyFont="1">
      <alignment horizontal="center" readingOrder="0" shrinkToFit="0" vertical="center" wrapText="1"/>
    </xf>
    <xf borderId="31" fillId="0" fontId="1" numFmtId="0" xfId="0" applyAlignment="1" applyBorder="1" applyFont="1">
      <alignment horizontal="center" readingOrder="0" shrinkToFit="0" vertical="center" wrapText="1"/>
    </xf>
    <xf borderId="7" fillId="0" fontId="1" numFmtId="0" xfId="0" applyAlignment="1" applyBorder="1" applyFont="1">
      <alignment readingOrder="0"/>
    </xf>
    <xf borderId="45" fillId="0" fontId="1" numFmtId="0" xfId="0" applyAlignment="1" applyBorder="1" applyFont="1">
      <alignment readingOrder="0"/>
    </xf>
    <xf borderId="30" fillId="18" fontId="1" numFmtId="10" xfId="0" applyAlignment="1" applyBorder="1" applyFont="1" applyNumberFormat="1">
      <alignment horizontal="center" shrinkToFit="0" vertical="center" wrapText="1"/>
    </xf>
    <xf borderId="31" fillId="0" fontId="1" numFmtId="10" xfId="0" applyAlignment="1" applyBorder="1" applyFont="1" applyNumberFormat="1">
      <alignment horizontal="center" vertical="center"/>
    </xf>
    <xf borderId="1" fillId="18" fontId="38" numFmtId="0" xfId="0" applyAlignment="1" applyBorder="1" applyFont="1">
      <alignment horizontal="center" readingOrder="0" shrinkToFit="0" vertical="center" wrapText="1"/>
    </xf>
    <xf borderId="10" fillId="0" fontId="1" numFmtId="10" xfId="0" applyAlignment="1" applyBorder="1" applyFont="1" applyNumberFormat="1">
      <alignment horizontal="center" vertical="center"/>
    </xf>
    <xf borderId="32" fillId="18" fontId="1" numFmtId="10" xfId="0" applyAlignment="1" applyBorder="1" applyFont="1" applyNumberFormat="1">
      <alignment horizontal="center" shrinkToFit="0" vertical="center" wrapText="1"/>
    </xf>
    <xf borderId="33" fillId="0" fontId="1" numFmtId="10" xfId="0" applyAlignment="1" applyBorder="1" applyFont="1" applyNumberFormat="1">
      <alignment horizontal="center" vertical="center"/>
    </xf>
    <xf borderId="10" fillId="18" fontId="44" numFmtId="0" xfId="0" applyAlignment="1" applyBorder="1" applyFont="1">
      <alignment horizontal="center" readingOrder="0" shrinkToFit="0" vertical="center" wrapText="1"/>
    </xf>
    <xf borderId="10" fillId="18" fontId="38" numFmtId="0" xfId="0" applyAlignment="1" applyBorder="1" applyFont="1">
      <alignment horizontal="center" readingOrder="0" shrinkToFit="0" vertical="center" wrapText="1"/>
    </xf>
    <xf borderId="10" fillId="18" fontId="1" numFmtId="0" xfId="0" applyAlignment="1" applyBorder="1" applyFont="1">
      <alignment horizontal="center" readingOrder="0" shrinkToFit="0" vertical="center" wrapText="1"/>
    </xf>
    <xf borderId="11" fillId="0" fontId="1" numFmtId="10" xfId="0" applyAlignment="1" applyBorder="1" applyFont="1" applyNumberFormat="1">
      <alignment horizontal="center" vertical="center"/>
    </xf>
    <xf borderId="37" fillId="12" fontId="49" numFmtId="0" xfId="0" applyAlignment="1" applyBorder="1" applyFont="1">
      <alignment horizontal="center" shrinkToFit="0" vertical="center" wrapText="1"/>
    </xf>
    <xf borderId="38" fillId="12" fontId="49" numFmtId="0" xfId="0" applyAlignment="1" applyBorder="1" applyFont="1">
      <alignment horizontal="center" shrinkToFit="0" vertical="center" wrapText="1"/>
    </xf>
    <xf borderId="39" fillId="12" fontId="49" numFmtId="0" xfId="0" applyAlignment="1" applyBorder="1" applyFont="1">
      <alignment horizontal="center" shrinkToFit="0" vertical="center" wrapText="1"/>
    </xf>
    <xf borderId="0" fillId="0" fontId="54" numFmtId="0" xfId="0" applyAlignment="1" applyFont="1">
      <alignment horizontal="center" readingOrder="0" shrinkToFit="0" vertical="center" wrapText="1"/>
    </xf>
    <xf borderId="0" fillId="0" fontId="1" numFmtId="0" xfId="0" applyAlignment="1" applyFont="1">
      <alignment shrinkToFit="0" vertical="center" wrapText="1"/>
    </xf>
    <xf borderId="37" fillId="18" fontId="1" numFmtId="10" xfId="0" applyAlignment="1" applyBorder="1" applyFont="1" applyNumberFormat="1">
      <alignment horizontal="center" shrinkToFit="0" vertical="center" wrapText="1"/>
    </xf>
    <xf borderId="39" fillId="0" fontId="1" numFmtId="10" xfId="0" applyAlignment="1" applyBorder="1" applyFont="1" applyNumberFormat="1">
      <alignment horizontal="center" vertical="center"/>
    </xf>
    <xf borderId="4" fillId="18" fontId="38" numFmtId="0" xfId="0" applyAlignment="1" applyBorder="1" applyFont="1">
      <alignment horizontal="center" readingOrder="0" shrinkToFit="0" vertical="center" wrapText="1"/>
    </xf>
    <xf borderId="4" fillId="0" fontId="1" numFmtId="10" xfId="0" applyAlignment="1" applyBorder="1" applyFont="1" applyNumberFormat="1">
      <alignment horizontal="center" vertical="center"/>
    </xf>
    <xf borderId="6" fillId="0" fontId="1" numFmtId="10" xfId="0" applyAlignment="1" applyBorder="1" applyFont="1" applyNumberFormat="1">
      <alignment horizontal="center" vertical="center"/>
    </xf>
    <xf borderId="0" fillId="0" fontId="1" numFmtId="0" xfId="0" applyFont="1"/>
    <xf borderId="0" fillId="0" fontId="31" numFmtId="0" xfId="0" applyAlignment="1" applyFont="1">
      <alignment horizontal="center" readingOrder="0" vertical="center"/>
    </xf>
    <xf borderId="43" fillId="9" fontId="1" numFmtId="0" xfId="0" applyAlignment="1" applyBorder="1" applyFont="1">
      <alignment horizontal="center" readingOrder="0" shrinkToFit="0" vertical="center" wrapText="1"/>
    </xf>
    <xf borderId="46" fillId="9" fontId="1" numFmtId="0" xfId="0" applyAlignment="1" applyBorder="1" applyFont="1">
      <alignment horizontal="center" readingOrder="0" shrinkToFit="0" vertical="center" wrapText="1"/>
    </xf>
    <xf borderId="44" fillId="9" fontId="1" numFmtId="0" xfId="0" applyAlignment="1" applyBorder="1" applyFont="1">
      <alignment horizontal="center" readingOrder="0" shrinkToFit="0" vertical="center" wrapText="1"/>
    </xf>
    <xf borderId="33" fillId="0" fontId="55" numFmtId="0" xfId="0" applyAlignment="1" applyBorder="1" applyFont="1">
      <alignment horizontal="center" readingOrder="0" shrinkToFit="0" vertical="center" wrapText="1"/>
    </xf>
    <xf borderId="33" fillId="0" fontId="56" numFmtId="0" xfId="0" applyAlignment="1" applyBorder="1" applyFont="1">
      <alignment horizontal="center" readingOrder="0" shrinkToFit="0" vertical="center" wrapText="1"/>
    </xf>
    <xf borderId="38" fillId="0" fontId="1" numFmtId="0" xfId="0" applyAlignment="1" applyBorder="1" applyFont="1">
      <alignment horizontal="center" readingOrder="0" shrinkToFit="0" vertical="center" wrapText="1"/>
    </xf>
    <xf borderId="39" fillId="0" fontId="57" numFmtId="0" xfId="0" applyAlignment="1" applyBorder="1" applyFont="1">
      <alignment horizontal="center" readingOrder="0" shrinkToFit="0" vertical="center" wrapText="1"/>
    </xf>
    <xf borderId="17" fillId="7" fontId="8" numFmtId="0" xfId="0" applyAlignment="1" applyBorder="1" applyFont="1">
      <alignment horizontal="center" readingOrder="0" shrinkToFit="0" vertical="center" wrapText="1"/>
    </xf>
    <xf borderId="18" fillId="7" fontId="6" numFmtId="0" xfId="0" applyAlignment="1" applyBorder="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1781131563"/>
        <c:axId val="1036781196"/>
      </c:lineChart>
      <c:catAx>
        <c:axId val="17811315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6781196"/>
      </c:catAx>
      <c:valAx>
        <c:axId val="1036781196"/>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1131563"/>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1479170789"/>
        <c:axId val="244796"/>
      </c:lineChart>
      <c:catAx>
        <c:axId val="14791707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4796"/>
      </c:catAx>
      <c:valAx>
        <c:axId val="244796"/>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9170789"/>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axId val="883016324"/>
        <c:axId val="1695580598"/>
      </c:bar3DChart>
      <c:catAx>
        <c:axId val="88301632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5580598"/>
      </c:catAx>
      <c:valAx>
        <c:axId val="169558059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3016324"/>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945768149"/>
        <c:axId val="29370391"/>
      </c:bar3DChart>
      <c:catAx>
        <c:axId val="94576814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9370391"/>
      </c:catAx>
      <c:valAx>
        <c:axId val="293703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5768149"/>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336010160"/>
        <c:axId val="305508195"/>
      </c:bar3DChart>
      <c:catAx>
        <c:axId val="33601016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5508195"/>
      </c:catAx>
      <c:valAx>
        <c:axId val="3055081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6010160"/>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894097067"/>
        <c:axId val="1570372014"/>
      </c:bar3DChart>
      <c:catAx>
        <c:axId val="89409706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0372014"/>
      </c:catAx>
      <c:valAx>
        <c:axId val="15703720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4097067"/>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1153440042"/>
        <c:axId val="212937792"/>
      </c:bar3DChart>
      <c:catAx>
        <c:axId val="11534400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937792"/>
      </c:catAx>
      <c:valAx>
        <c:axId val="2129377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3440042"/>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1679029194"/>
        <c:axId val="1124703057"/>
      </c:bar3DChart>
      <c:catAx>
        <c:axId val="167902919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4703057"/>
      </c:catAx>
      <c:valAx>
        <c:axId val="112470305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9029194"/>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1755553320"/>
        <c:axId val="1682539379"/>
      </c:bar3DChart>
      <c:catAx>
        <c:axId val="17555533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2539379"/>
      </c:catAx>
      <c:valAx>
        <c:axId val="168253937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5553320"/>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1285492565"/>
        <c:axId val="5948105"/>
      </c:bar3DChart>
      <c:catAx>
        <c:axId val="128549256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48105"/>
      </c:catAx>
      <c:valAx>
        <c:axId val="59481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5492565"/>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S'!$EG$45:$EG$46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233989885"/>
        <c:axId val="2063890372"/>
      </c:bar3DChart>
      <c:catAx>
        <c:axId val="123398988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3890372"/>
      </c:catAx>
      <c:valAx>
        <c:axId val="20638903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3989885"/>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341114442"/>
        <c:axId val="641787124"/>
      </c:bar3DChart>
      <c:catAx>
        <c:axId val="3411144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1787124"/>
      </c:catAx>
      <c:valAx>
        <c:axId val="6417871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1114442"/>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630602121"/>
        <c:axId val="348709989"/>
      </c:bar3DChart>
      <c:catAx>
        <c:axId val="63060212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8709989"/>
      </c:catAx>
      <c:valAx>
        <c:axId val="3487099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0602121"/>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725057622"/>
        <c:axId val="1680676447"/>
      </c:bar3DChart>
      <c:catAx>
        <c:axId val="72505762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80676447"/>
      </c:catAx>
      <c:valAx>
        <c:axId val="16806764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5057622"/>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1758612523"/>
        <c:axId val="1698286786"/>
      </c:bar3DChart>
      <c:catAx>
        <c:axId val="175861252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698286786"/>
      </c:catAx>
      <c:valAx>
        <c:axId val="16982867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8612523"/>
        <c:crosses val="max"/>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2082607999"/>
        <c:axId val="1526592414"/>
      </c:bar3DChart>
      <c:catAx>
        <c:axId val="208260799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526592414"/>
      </c:catAx>
      <c:valAx>
        <c:axId val="15265924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2607999"/>
        <c:crosses val="max"/>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HIPOTÉTICOS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'!$C$38:$C$39</c:f>
            </c:strRef>
          </c:cat>
          <c:val>
            <c:numRef>
              <c:f>'(D) - Análisis Resultados II - '!$D$38:$D$39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1024565137"/>
        <c:axId val="1492241743"/>
      </c:bar3DChart>
      <c:catAx>
        <c:axId val="102456513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492241743"/>
      </c:catAx>
      <c:valAx>
        <c:axId val="14922417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4565137"/>
        <c:crosses val="max"/>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S'!$EA$45:$EA$46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chemeClr val="accent1"/>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chemeClr val="accent2"/>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chemeClr val="accent3"/>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axId val="1007092810"/>
        <c:axId val="727907540"/>
      </c:barChart>
      <c:catAx>
        <c:axId val="10070928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27907540"/>
      </c:catAx>
      <c:valAx>
        <c:axId val="7279075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7092810"/>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'!$M$38</c:f>
            </c:strRef>
          </c:tx>
          <c:spPr>
            <a:solidFill>
              <a:schemeClr val="accent2"/>
            </a:solidFill>
            <a:ln cmpd="sng">
              <a:solidFill>
                <a:srgbClr val="000000"/>
              </a:solidFill>
            </a:ln>
          </c:spPr>
          <c:cat>
            <c:strRef>
              <c:f>'(D) - Análisis Resultados IV - '!$K$39:$K$51</c:f>
            </c:strRef>
          </c:cat>
          <c:val>
            <c:numRef>
              <c:f>'(D) - Análisis Resultados IV - '!$M$39:$M$51</c:f>
              <c:numCache/>
            </c:numRef>
          </c:val>
        </c:ser>
        <c:axId val="1078860708"/>
        <c:axId val="2044533463"/>
      </c:barChart>
      <c:catAx>
        <c:axId val="10788607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44533463"/>
      </c:catAx>
      <c:valAx>
        <c:axId val="20445334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8860708"/>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dLbls>
          <c:showLegendKey val="0"/>
          <c:showVal val="0"/>
          <c:showCatName val="0"/>
          <c:showSerName val="0"/>
          <c:showPercent val="0"/>
          <c:showBubbleSize val="0"/>
        </c:dLbls>
        <c:axId val="900201308"/>
        <c:axId val="1350445286"/>
      </c:scatterChart>
      <c:valAx>
        <c:axId val="9002013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0445286"/>
      </c:valAx>
      <c:valAx>
        <c:axId val="1350445286"/>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00201308"/>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987275402"/>
        <c:axId val="1645711352"/>
      </c:barChart>
      <c:catAx>
        <c:axId val="9872754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5711352"/>
      </c:catAx>
      <c:valAx>
        <c:axId val="16457113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7275402"/>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'!$R$38</c:f>
            </c:strRef>
          </c:tx>
          <c:spPr>
            <a:solidFill>
              <a:schemeClr val="accent1"/>
            </a:solidFill>
            <a:ln cmpd="sng">
              <a:solidFill>
                <a:srgbClr val="000000"/>
              </a:solidFill>
            </a:ln>
          </c:spPr>
          <c:cat>
            <c:strRef>
              <c:f>'(D) - Análisis Resultados IV - '!$Q$39:$Q$51</c:f>
            </c:strRef>
          </c:cat>
          <c:val>
            <c:numRef>
              <c:f>'(D) - Análisis Resultados IV - '!$R$39:$R$51</c:f>
              <c:numCache/>
            </c:numRef>
          </c:val>
        </c:ser>
        <c:ser>
          <c:idx val="1"/>
          <c:order val="1"/>
          <c:tx>
            <c:strRef>
              <c:f>'(D) - Análisis Resultados IV - '!$S$38</c:f>
            </c:strRef>
          </c:tx>
          <c:spPr>
            <a:solidFill>
              <a:schemeClr val="accent2"/>
            </a:solidFill>
            <a:ln cmpd="sng">
              <a:solidFill>
                <a:srgbClr val="000000"/>
              </a:solidFill>
            </a:ln>
          </c:spPr>
          <c:cat>
            <c:strRef>
              <c:f>'(D) - Análisis Resultados IV - '!$Q$39:$Q$51</c:f>
            </c:strRef>
          </c:cat>
          <c:val>
            <c:numRef>
              <c:f>'(D) - Análisis Resultados IV - '!$S$39:$S$51</c:f>
              <c:numCache/>
            </c:numRef>
          </c:val>
        </c:ser>
        <c:axId val="111828025"/>
        <c:axId val="1049759950"/>
      </c:barChart>
      <c:catAx>
        <c:axId val="1118280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49759950"/>
      </c:catAx>
      <c:valAx>
        <c:axId val="10497599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828025"/>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'!$R$80</c:f>
            </c:strRef>
          </c:tx>
          <c:spPr>
            <a:ln>
              <a:noFill/>
            </a:ln>
          </c:spPr>
          <c:marker>
            <c:symbol val="circle"/>
            <c:size val="7"/>
            <c:spPr>
              <a:solidFill>
                <a:schemeClr val="accent1"/>
              </a:solidFill>
              <a:ln cmpd="sng">
                <a:solidFill>
                  <a:schemeClr val="accent1"/>
                </a:solidFill>
              </a:ln>
            </c:spPr>
          </c:marker>
          <c:xVal>
            <c:numRef>
              <c:f>'(D) - Análisis Resultados IV - '!$Q$81:$Q$160</c:f>
            </c:numRef>
          </c:xVal>
          <c:yVal>
            <c:numRef>
              <c:f>'(D) - Análisis Resultados IV - '!$R$81:$R$160</c:f>
              <c:numCache/>
            </c:numRef>
          </c:yVal>
        </c:ser>
        <c:ser>
          <c:idx val="1"/>
          <c:order val="1"/>
          <c:tx>
            <c:strRef>
              <c:f>'(D) - Análisis Resultados IV - '!$S$80</c:f>
            </c:strRef>
          </c:tx>
          <c:spPr>
            <a:ln>
              <a:noFill/>
            </a:ln>
          </c:spPr>
          <c:marker>
            <c:symbol val="circle"/>
            <c:size val="7"/>
            <c:spPr>
              <a:solidFill>
                <a:schemeClr val="accent2"/>
              </a:solidFill>
              <a:ln cmpd="sng">
                <a:solidFill>
                  <a:schemeClr val="accent2"/>
                </a:solidFill>
              </a:ln>
            </c:spPr>
          </c:marker>
          <c:xVal>
            <c:numRef>
              <c:f>'(D) - Análisis Resultados IV - '!$Q$81:$Q$160</c:f>
            </c:numRef>
          </c:xVal>
          <c:yVal>
            <c:numRef>
              <c:f>'(D) - Análisis Resultados IV - '!$S$81:$S$160</c:f>
              <c:numCache/>
            </c:numRef>
          </c:yVal>
        </c:ser>
        <c:dLbls>
          <c:showLegendKey val="0"/>
          <c:showVal val="0"/>
          <c:showCatName val="0"/>
          <c:showSerName val="0"/>
          <c:showPercent val="0"/>
          <c:showBubbleSize val="0"/>
        </c:dLbls>
        <c:axId val="427995507"/>
        <c:axId val="1447229775"/>
      </c:scatterChart>
      <c:valAx>
        <c:axId val="4279955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7229775"/>
      </c:valAx>
      <c:valAx>
        <c:axId val="1447229775"/>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799550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S'!$EH$45:$EH$46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S'!$EB$45:$EB$46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S'!$EI$45:$EI$46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S'!$EC$45:$EC$46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S'!$EJ$45:$EJ$46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528269917"/>
        <c:axId val="1458922396"/>
      </c:lineChart>
      <c:catAx>
        <c:axId val="5282699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58922396"/>
      </c:catAx>
      <c:valAx>
        <c:axId val="1458922396"/>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8269917"/>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EE0BFEFF-85E6-429B-B066-0F6765F359ED}">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4.xml.rels><?xml version="1.0" encoding="UTF-8" standalone="yes"?><Relationships xmlns="http://schemas.openxmlformats.org/package/2006/relationships"><Relationship Id="rId20" Type="http://schemas.openxmlformats.org/officeDocument/2006/relationships/chart" Target="../charts/chart19.xml"/><Relationship Id="rId11" Type="http://schemas.openxmlformats.org/officeDocument/2006/relationships/chart" Target="../charts/chart10.xml"/><Relationship Id="rId22" Type="http://schemas.openxmlformats.org/officeDocument/2006/relationships/chart" Target="../charts/chart21.xml"/><Relationship Id="rId10" Type="http://schemas.openxmlformats.org/officeDocument/2006/relationships/chart" Target="../charts/chart9.xml"/><Relationship Id="rId21" Type="http://schemas.openxmlformats.org/officeDocument/2006/relationships/chart" Target="../charts/chart20.xml"/><Relationship Id="rId13" Type="http://schemas.openxmlformats.org/officeDocument/2006/relationships/chart" Target="../charts/chart12.xml"/><Relationship Id="rId24" Type="http://schemas.openxmlformats.org/officeDocument/2006/relationships/chart" Target="../charts/chart23.xml"/><Relationship Id="rId12" Type="http://schemas.openxmlformats.org/officeDocument/2006/relationships/chart" Target="../charts/chart11.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5" Type="http://schemas.openxmlformats.org/officeDocument/2006/relationships/chart" Target="../charts/chart4.xml"/><Relationship Id="rId19" Type="http://schemas.openxmlformats.org/officeDocument/2006/relationships/chart" Target="../charts/chart18.xml"/><Relationship Id="rId6" Type="http://schemas.openxmlformats.org/officeDocument/2006/relationships/chart" Target="../charts/chart5.xml"/><Relationship Id="rId18" Type="http://schemas.openxmlformats.org/officeDocument/2006/relationships/chart" Target="../charts/chart17.xml"/><Relationship Id="rId7" Type="http://schemas.openxmlformats.org/officeDocument/2006/relationships/chart" Target="../charts/chart6.xml"/><Relationship Id="rId8"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 Id="rId3" Type="http://schemas.openxmlformats.org/officeDocument/2006/relationships/chart" Target="../charts/chart26.xml"/><Relationship Id="rId4" Type="http://schemas.openxmlformats.org/officeDocument/2006/relationships/chart" Target="../charts/chart2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0.xml"/><Relationship Id="rId2" Type="http://schemas.openxmlformats.org/officeDocument/2006/relationships/chart" Target="../charts/chart31.xml"/><Relationship Id="rId3" Type="http://schemas.openxmlformats.org/officeDocument/2006/relationships/chart" Target="../charts/chart32.xml"/><Relationship Id="rId4" Type="http://schemas.openxmlformats.org/officeDocument/2006/relationships/chart" Target="../charts/chart33.xml"/><Relationship Id="rId9" Type="http://schemas.openxmlformats.org/officeDocument/2006/relationships/chart" Target="../charts/chart38.xml"/><Relationship Id="rId5" Type="http://schemas.openxmlformats.org/officeDocument/2006/relationships/chart" Target="../charts/chart34.xml"/><Relationship Id="rId6" Type="http://schemas.openxmlformats.org/officeDocument/2006/relationships/chart" Target="../charts/chart35.xml"/><Relationship Id="rId7" Type="http://schemas.openxmlformats.org/officeDocument/2006/relationships/chart" Target="../charts/chart36.xml"/><Relationship Id="rId8"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128</xdr:col>
      <xdr:colOff>552450</xdr:colOff>
      <xdr:row>47</xdr:row>
      <xdr:rowOff>142875</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134</xdr:col>
      <xdr:colOff>476250</xdr:colOff>
      <xdr:row>47</xdr:row>
      <xdr:rowOff>142875</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128</xdr:col>
      <xdr:colOff>552450</xdr:colOff>
      <xdr:row>57</xdr:row>
      <xdr:rowOff>285750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134</xdr:col>
      <xdr:colOff>476250</xdr:colOff>
      <xdr:row>57</xdr:row>
      <xdr:rowOff>285750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128</xdr:col>
      <xdr:colOff>552450</xdr:colOff>
      <xdr:row>66</xdr:row>
      <xdr:rowOff>314325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134</xdr:col>
      <xdr:colOff>476250</xdr:colOff>
      <xdr:row>66</xdr:row>
      <xdr:rowOff>314325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128</xdr:col>
      <xdr:colOff>552450</xdr:colOff>
      <xdr:row>75</xdr:row>
      <xdr:rowOff>342900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134</xdr:col>
      <xdr:colOff>476250</xdr:colOff>
      <xdr:row>75</xdr:row>
      <xdr:rowOff>342900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23</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23</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23</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23</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26" name="Chart 26"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27" name="Chart 27"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28" name="Chart 28"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114300</xdr:colOff>
      <xdr:row>65</xdr:row>
      <xdr:rowOff>47625</xdr:rowOff>
    </xdr:from>
    <xdr:ext cx="6924675" cy="4352925"/>
    <xdr:graphicFrame>
      <xdr:nvGraphicFramePr>
        <xdr:cNvPr id="29" name="Chart 29" title="Gráfico"/>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30" name="Chart 30"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31" name="Chart 31"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32" name="Chart 32"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52</xdr:row>
      <xdr:rowOff>123825</xdr:rowOff>
    </xdr:from>
    <xdr:ext cx="6924675" cy="4257675"/>
    <xdr:graphicFrame>
      <xdr:nvGraphicFramePr>
        <xdr:cNvPr id="33" name="Chart 3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34" name="Chart 3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1152525</xdr:colOff>
      <xdr:row>15</xdr:row>
      <xdr:rowOff>219075</xdr:rowOff>
    </xdr:from>
    <xdr:ext cx="6619875" cy="4086225"/>
    <xdr:graphicFrame>
      <xdr:nvGraphicFramePr>
        <xdr:cNvPr id="35" name="Chart 3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1152525</xdr:colOff>
      <xdr:row>53</xdr:row>
      <xdr:rowOff>9525</xdr:rowOff>
    </xdr:from>
    <xdr:ext cx="6619875" cy="4086225"/>
    <xdr:graphicFrame>
      <xdr:nvGraphicFramePr>
        <xdr:cNvPr id="36" name="Chart 3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6</xdr:col>
      <xdr:colOff>1581150</xdr:colOff>
      <xdr:row>165</xdr:row>
      <xdr:rowOff>104775</xdr:rowOff>
    </xdr:from>
    <xdr:ext cx="14249400" cy="4086225"/>
    <xdr:graphicFrame>
      <xdr:nvGraphicFramePr>
        <xdr:cNvPr id="37" name="Chart 3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15</xdr:col>
      <xdr:colOff>885825</xdr:colOff>
      <xdr:row>16</xdr:row>
      <xdr:rowOff>228600</xdr:rowOff>
    </xdr:from>
    <xdr:ext cx="6619875" cy="4086225"/>
    <xdr:graphicFrame>
      <xdr:nvGraphicFramePr>
        <xdr:cNvPr id="38" name="Chart 3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15</xdr:col>
      <xdr:colOff>638175</xdr:colOff>
      <xdr:row>53</xdr:row>
      <xdr:rowOff>95250</xdr:rowOff>
    </xdr:from>
    <xdr:ext cx="6619875" cy="4086225"/>
    <xdr:graphicFrame>
      <xdr:nvGraphicFramePr>
        <xdr:cNvPr id="39" name="Chart 3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15</xdr:col>
      <xdr:colOff>876300</xdr:colOff>
      <xdr:row>165</xdr:row>
      <xdr:rowOff>104775</xdr:rowOff>
    </xdr:from>
    <xdr:ext cx="14249400" cy="4086225"/>
    <xdr:graphicFrame>
      <xdr:nvGraphicFramePr>
        <xdr:cNvPr id="40" name="Chart 40" title="Gráfico"/>
        <xdr:cNvGraphicFramePr/>
      </xdr:nvGraphicFramePr>
      <xdr:xfrm>
        <a:off x="0" y="0"/>
        <a:ext cx="0" cy="0"/>
      </xdr:xfrm>
      <a:graphic>
        <a:graphicData uri="http://schemas.openxmlformats.org/drawingml/2006/chart">
          <c:chart r:id="rId9"/>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1.5"/>
    <col customWidth="1" min="6" max="6" width="24.25"/>
  </cols>
  <sheetData>
    <row r="1">
      <c r="A1" s="1" t="s">
        <v>0</v>
      </c>
    </row>
    <row r="4">
      <c r="C4" s="2" t="s">
        <v>1</v>
      </c>
      <c r="D4" s="3"/>
      <c r="E4" s="3"/>
      <c r="F4" s="3"/>
      <c r="G4" s="3"/>
      <c r="H4" s="3"/>
      <c r="I4" s="3"/>
      <c r="J4" s="4"/>
    </row>
    <row r="5">
      <c r="C5" s="5"/>
      <c r="D5" s="6"/>
      <c r="E5" s="6"/>
      <c r="F5" s="6"/>
      <c r="G5" s="6"/>
      <c r="H5" s="6"/>
      <c r="I5" s="6"/>
      <c r="J5" s="7"/>
    </row>
    <row r="7" ht="19.5" customHeight="1">
      <c r="C7" s="8" t="s">
        <v>2</v>
      </c>
      <c r="D7" s="9" t="s">
        <v>3</v>
      </c>
      <c r="E7" s="9" t="s">
        <v>4</v>
      </c>
      <c r="F7" s="9" t="s">
        <v>5</v>
      </c>
      <c r="G7" s="9" t="s">
        <v>6</v>
      </c>
      <c r="H7" s="9" t="s">
        <v>7</v>
      </c>
      <c r="I7" s="9" t="s">
        <v>8</v>
      </c>
      <c r="J7" s="10" t="s">
        <v>9</v>
      </c>
      <c r="K7" s="11"/>
      <c r="L7" s="11"/>
      <c r="M7" s="11"/>
      <c r="N7" s="11"/>
      <c r="O7" s="11"/>
      <c r="P7" s="11"/>
    </row>
    <row r="8" ht="51.75" customHeight="1">
      <c r="C8" s="12" t="s">
        <v>10</v>
      </c>
      <c r="D8" s="13" t="s">
        <v>11</v>
      </c>
      <c r="E8" s="14" t="s">
        <v>12</v>
      </c>
      <c r="F8" s="15">
        <v>45442.0</v>
      </c>
      <c r="G8" s="16" t="s">
        <v>13</v>
      </c>
      <c r="H8" s="17" t="s">
        <v>13</v>
      </c>
      <c r="I8" s="18" t="s">
        <v>13</v>
      </c>
      <c r="J8" s="19" t="s">
        <v>13</v>
      </c>
    </row>
    <row r="9" ht="51.75" customHeight="1">
      <c r="C9" s="20" t="s">
        <v>14</v>
      </c>
      <c r="D9" s="21" t="s">
        <v>15</v>
      </c>
      <c r="E9" s="22" t="s">
        <v>12</v>
      </c>
      <c r="F9" s="23">
        <v>45442.0</v>
      </c>
      <c r="G9" s="24"/>
      <c r="H9" s="25"/>
      <c r="I9" s="26" t="s">
        <v>13</v>
      </c>
      <c r="J9" s="27" t="s">
        <v>13</v>
      </c>
    </row>
    <row r="10" ht="51.75" customHeight="1">
      <c r="C10" s="20" t="s">
        <v>16</v>
      </c>
      <c r="D10" s="21" t="s">
        <v>17</v>
      </c>
      <c r="E10" s="22">
        <v>10605.0</v>
      </c>
      <c r="F10" s="23">
        <v>45441.0</v>
      </c>
      <c r="G10" s="24"/>
      <c r="H10" s="28" t="s">
        <v>13</v>
      </c>
      <c r="I10" s="26" t="s">
        <v>13</v>
      </c>
      <c r="J10" s="29"/>
    </row>
    <row r="11" ht="51.75" customHeight="1">
      <c r="C11" s="30" t="s">
        <v>18</v>
      </c>
      <c r="D11" s="31" t="s">
        <v>19</v>
      </c>
      <c r="E11" s="31" t="s">
        <v>12</v>
      </c>
      <c r="F11" s="32">
        <v>45441.0</v>
      </c>
      <c r="G11" s="33"/>
      <c r="H11" s="34"/>
      <c r="I11" s="35"/>
      <c r="J11" s="36" t="s">
        <v>13</v>
      </c>
    </row>
    <row r="12" ht="21.75" customHeight="1"/>
    <row r="13">
      <c r="C13" s="37"/>
      <c r="D13" s="37"/>
      <c r="E13" s="37"/>
      <c r="F13" s="37"/>
      <c r="G13" s="37"/>
      <c r="H13" s="37"/>
    </row>
    <row r="14">
      <c r="C14" s="2" t="s">
        <v>20</v>
      </c>
      <c r="D14" s="3"/>
      <c r="E14" s="3"/>
      <c r="F14" s="3"/>
      <c r="G14" s="3"/>
      <c r="H14" s="3"/>
      <c r="I14" s="3"/>
      <c r="J14" s="4"/>
    </row>
    <row r="15">
      <c r="C15" s="5"/>
      <c r="D15" s="6"/>
      <c r="E15" s="6"/>
      <c r="F15" s="6"/>
      <c r="G15" s="6"/>
      <c r="H15" s="6"/>
      <c r="I15" s="6"/>
      <c r="J15" s="7"/>
    </row>
    <row r="17">
      <c r="C17" s="8" t="s">
        <v>21</v>
      </c>
      <c r="D17" s="9" t="s">
        <v>3</v>
      </c>
      <c r="E17" s="9" t="s">
        <v>22</v>
      </c>
      <c r="F17" s="9" t="s">
        <v>23</v>
      </c>
      <c r="G17" s="9" t="s">
        <v>5</v>
      </c>
      <c r="H17" s="10" t="s">
        <v>24</v>
      </c>
    </row>
    <row r="18" ht="44.25" customHeight="1">
      <c r="C18" s="38" t="s">
        <v>25</v>
      </c>
      <c r="D18" s="39" t="s">
        <v>26</v>
      </c>
      <c r="E18" s="40" t="s">
        <v>27</v>
      </c>
      <c r="F18" s="31" t="s">
        <v>28</v>
      </c>
      <c r="G18" s="32">
        <v>45477.0</v>
      </c>
      <c r="H18" s="41" t="s">
        <v>29</v>
      </c>
      <c r="I18" s="11"/>
      <c r="J18" s="42"/>
    </row>
    <row r="20">
      <c r="G20" s="1" t="s">
        <v>30</v>
      </c>
    </row>
    <row r="21">
      <c r="C21" s="2" t="s">
        <v>31</v>
      </c>
      <c r="D21" s="3"/>
      <c r="E21" s="3"/>
      <c r="F21" s="3"/>
      <c r="G21" s="3"/>
      <c r="H21" s="3"/>
      <c r="I21" s="3"/>
      <c r="J21" s="4"/>
    </row>
    <row r="22">
      <c r="C22" s="5"/>
      <c r="D22" s="6"/>
      <c r="E22" s="6"/>
      <c r="F22" s="6"/>
      <c r="G22" s="6"/>
      <c r="H22" s="6"/>
      <c r="I22" s="6"/>
      <c r="J22" s="7"/>
    </row>
    <row r="24">
      <c r="C24" s="8" t="s">
        <v>21</v>
      </c>
      <c r="D24" s="9" t="s">
        <v>3</v>
      </c>
      <c r="E24" s="9" t="s">
        <v>22</v>
      </c>
      <c r="F24" s="9" t="s">
        <v>23</v>
      </c>
      <c r="G24" s="9" t="s">
        <v>5</v>
      </c>
      <c r="H24" s="10" t="s">
        <v>24</v>
      </c>
    </row>
    <row r="25">
      <c r="C25" s="38" t="s">
        <v>32</v>
      </c>
      <c r="D25" s="39" t="s">
        <v>33</v>
      </c>
      <c r="E25" s="40"/>
      <c r="F25" s="31"/>
      <c r="G25" s="32">
        <v>45477.0</v>
      </c>
      <c r="H25" s="41"/>
    </row>
  </sheetData>
  <mergeCells count="3">
    <mergeCell ref="C4:J5"/>
    <mergeCell ref="C14:J15"/>
    <mergeCell ref="C21:J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28" width="41.75"/>
    <col customWidth="1" min="29" max="29" width="42.13"/>
    <col customWidth="1" min="30" max="41" width="25.13"/>
    <col customWidth="1" min="42" max="48" width="34.0"/>
    <col customWidth="1" min="49" max="49" width="51.75"/>
    <col customWidth="1" min="50" max="50" width="44.25"/>
    <col customWidth="1" min="51" max="51" width="34.0"/>
    <col customWidth="1" min="52" max="58" width="25.13"/>
    <col customWidth="1" min="59" max="59" width="32.5"/>
    <col customWidth="1" min="60" max="64" width="25.13"/>
    <col customWidth="1" min="65" max="86" width="38.75"/>
    <col customWidth="1" min="87" max="93" width="25.13"/>
    <col customWidth="1" min="94" max="94" width="28.25"/>
    <col customWidth="1" min="95" max="99" width="25.13"/>
    <col customWidth="1" min="100" max="113" width="33.5"/>
    <col customWidth="1" min="114" max="114" width="39.13"/>
    <col customWidth="1" min="115" max="115" width="41.63"/>
    <col customWidth="1" min="116" max="116" width="33.5"/>
    <col customWidth="1" min="117" max="117" width="39.38"/>
    <col customWidth="1" min="118" max="118" width="39.25"/>
    <col customWidth="1" min="119" max="119" width="42.13"/>
    <col customWidth="1" min="120" max="121" width="44.75"/>
    <col customWidth="1" min="122" max="128" width="25.13"/>
    <col customWidth="1" min="129" max="129" width="29.38"/>
    <col customWidth="1" min="130" max="130" width="25.13"/>
    <col customWidth="1" min="131" max="131" width="26.88"/>
    <col customWidth="1" min="132" max="134" width="25.13"/>
    <col customWidth="1" min="135" max="148" width="32.88"/>
    <col customWidth="1" min="149" max="149" width="42.5"/>
    <col customWidth="1" min="150" max="150" width="43.38"/>
    <col customWidth="1" min="151" max="151" width="32.88"/>
    <col customWidth="1" min="152" max="152" width="42.13"/>
    <col customWidth="1" min="153" max="153" width="39.25"/>
    <col customWidth="1" min="154" max="154" width="40.63"/>
    <col customWidth="1" min="155" max="156" width="41.75"/>
    <col customWidth="1" min="157" max="163" width="25.13"/>
    <col customWidth="1" min="164" max="164" width="33.0"/>
    <col customWidth="1" min="165" max="165" width="25.13"/>
    <col customWidth="1" min="166" max="167" width="53.75"/>
    <col customWidth="1" min="168" max="180" width="25.13"/>
    <col customWidth="1" min="181" max="181" width="40.5"/>
    <col customWidth="1" min="182" max="184" width="35.88"/>
    <col customWidth="1" min="185" max="194" width="35.38"/>
    <col customWidth="1" min="196" max="197" width="26.0"/>
    <col customWidth="1" min="198" max="198" width="32.13"/>
    <col customWidth="1" min="199" max="199" width="29.13"/>
    <col customWidth="1" min="200" max="200" width="35.88"/>
    <col customWidth="1" min="201" max="336" width="29.13"/>
  </cols>
  <sheetData>
    <row r="1" ht="31.5" customHeight="1">
      <c r="A1" s="1" t="s">
        <v>30</v>
      </c>
      <c r="B1" s="43"/>
      <c r="C1" s="43"/>
      <c r="D1" s="43"/>
      <c r="E1" s="43"/>
      <c r="F1" s="43"/>
      <c r="G1" s="43"/>
      <c r="H1" s="43"/>
      <c r="I1" s="44"/>
      <c r="J1" s="44"/>
      <c r="K1" s="44"/>
      <c r="L1" s="44"/>
      <c r="M1" s="44"/>
      <c r="N1" s="44"/>
      <c r="O1" s="44"/>
      <c r="P1" s="44"/>
      <c r="Q1" s="44"/>
      <c r="R1" s="44"/>
      <c r="S1" s="44"/>
      <c r="T1" s="44"/>
      <c r="U1" s="44"/>
      <c r="V1" s="44"/>
      <c r="W1" s="44"/>
      <c r="X1" s="44"/>
      <c r="Y1" s="44"/>
      <c r="Z1" s="44"/>
      <c r="AA1" s="44"/>
      <c r="AB1" s="44"/>
      <c r="AC1" s="44"/>
      <c r="AD1" s="45" t="s">
        <v>6</v>
      </c>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7"/>
      <c r="BH1" s="48"/>
      <c r="BI1" s="49" t="s">
        <v>7</v>
      </c>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7"/>
      <c r="CQ1" s="50"/>
      <c r="CR1" s="51" t="s">
        <v>8</v>
      </c>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7"/>
      <c r="DZ1" s="52"/>
      <c r="EA1" s="53" t="s">
        <v>9</v>
      </c>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7"/>
      <c r="FI1" s="54"/>
      <c r="FJ1" s="55"/>
      <c r="FK1" s="55"/>
      <c r="FL1" s="56" t="s">
        <v>20</v>
      </c>
      <c r="FM1" s="46"/>
      <c r="FN1" s="46"/>
      <c r="FO1" s="46"/>
      <c r="FP1" s="46"/>
      <c r="FQ1" s="46"/>
      <c r="FR1" s="46"/>
      <c r="FS1" s="46"/>
      <c r="FT1" s="46"/>
      <c r="FU1" s="46"/>
      <c r="FV1" s="46"/>
      <c r="FW1" s="46"/>
      <c r="FX1" s="47"/>
      <c r="GC1" s="56" t="s">
        <v>34</v>
      </c>
      <c r="GD1" s="46"/>
      <c r="GE1" s="46"/>
      <c r="GF1" s="46"/>
      <c r="GG1" s="46"/>
      <c r="GH1" s="46"/>
      <c r="GI1" s="46"/>
      <c r="GJ1" s="46"/>
      <c r="GK1" s="46"/>
      <c r="GL1" s="46"/>
      <c r="GM1" s="47"/>
    </row>
    <row r="2" ht="30.0" customHeight="1">
      <c r="B2" s="57" t="s">
        <v>35</v>
      </c>
      <c r="C2" s="58" t="s">
        <v>36</v>
      </c>
      <c r="D2" s="58" t="s">
        <v>37</v>
      </c>
      <c r="E2" s="59" t="s">
        <v>38</v>
      </c>
      <c r="F2" s="59" t="s">
        <v>39</v>
      </c>
      <c r="G2" s="59" t="s">
        <v>40</v>
      </c>
      <c r="H2" s="59" t="s">
        <v>41</v>
      </c>
      <c r="I2" s="59" t="s">
        <v>42</v>
      </c>
      <c r="J2" s="59" t="s">
        <v>43</v>
      </c>
      <c r="K2" s="60" t="s">
        <v>44</v>
      </c>
      <c r="L2" s="60" t="s">
        <v>45</v>
      </c>
      <c r="M2" s="60" t="s">
        <v>46</v>
      </c>
      <c r="N2" s="60" t="s">
        <v>47</v>
      </c>
      <c r="O2" s="60" t="s">
        <v>48</v>
      </c>
      <c r="P2" s="61" t="s">
        <v>49</v>
      </c>
      <c r="Q2" s="61" t="s">
        <v>50</v>
      </c>
      <c r="R2" s="62" t="s">
        <v>51</v>
      </c>
      <c r="S2" s="62" t="s">
        <v>52</v>
      </c>
      <c r="T2" s="62" t="s">
        <v>53</v>
      </c>
      <c r="U2" s="63" t="s">
        <v>54</v>
      </c>
      <c r="V2" s="62" t="s">
        <v>55</v>
      </c>
      <c r="W2" s="64" t="s">
        <v>56</v>
      </c>
      <c r="X2" s="62" t="s">
        <v>57</v>
      </c>
      <c r="Y2" s="62" t="s">
        <v>58</v>
      </c>
      <c r="Z2" s="62" t="s">
        <v>59</v>
      </c>
      <c r="AA2" s="62" t="s">
        <v>60</v>
      </c>
      <c r="AB2" s="63" t="s">
        <v>61</v>
      </c>
      <c r="AC2" s="63" t="s">
        <v>62</v>
      </c>
      <c r="AD2" s="65" t="s">
        <v>63</v>
      </c>
      <c r="AE2" s="65" t="s">
        <v>64</v>
      </c>
      <c r="AF2" s="65" t="s">
        <v>65</v>
      </c>
      <c r="AG2" s="66" t="s">
        <v>66</v>
      </c>
      <c r="AH2" s="67" t="s">
        <v>67</v>
      </c>
      <c r="AI2" s="67" t="s">
        <v>68</v>
      </c>
      <c r="AJ2" s="67" t="s">
        <v>69</v>
      </c>
      <c r="AK2" s="67" t="s">
        <v>70</v>
      </c>
      <c r="AL2" s="67" t="s">
        <v>71</v>
      </c>
      <c r="AM2" s="67" t="s">
        <v>72</v>
      </c>
      <c r="AN2" s="67" t="s">
        <v>73</v>
      </c>
      <c r="AO2" s="67" t="s">
        <v>74</v>
      </c>
      <c r="AP2" s="68" t="s">
        <v>75</v>
      </c>
      <c r="AQ2" s="68" t="s">
        <v>76</v>
      </c>
      <c r="AR2" s="68" t="s">
        <v>77</v>
      </c>
      <c r="AS2" s="68" t="s">
        <v>78</v>
      </c>
      <c r="AT2" s="68" t="s">
        <v>79</v>
      </c>
      <c r="AU2" s="68" t="s">
        <v>80</v>
      </c>
      <c r="AV2" s="68" t="s">
        <v>81</v>
      </c>
      <c r="AW2" s="68" t="s">
        <v>82</v>
      </c>
      <c r="AX2" s="68" t="s">
        <v>83</v>
      </c>
      <c r="AY2" s="68" t="s">
        <v>84</v>
      </c>
      <c r="AZ2" s="68" t="s">
        <v>85</v>
      </c>
      <c r="BA2" s="68" t="s">
        <v>86</v>
      </c>
      <c r="BB2" s="68" t="s">
        <v>87</v>
      </c>
      <c r="BC2" s="68" t="s">
        <v>88</v>
      </c>
      <c r="BD2" s="68" t="s">
        <v>89</v>
      </c>
      <c r="BE2" s="68" t="s">
        <v>90</v>
      </c>
      <c r="BF2" s="68" t="s">
        <v>91</v>
      </c>
      <c r="BG2" s="68" t="s">
        <v>92</v>
      </c>
      <c r="BH2" s="68" t="s">
        <v>93</v>
      </c>
      <c r="BI2" s="65" t="s">
        <v>63</v>
      </c>
      <c r="BJ2" s="65" t="s">
        <v>64</v>
      </c>
      <c r="BK2" s="65" t="s">
        <v>65</v>
      </c>
      <c r="BL2" s="66" t="s">
        <v>66</v>
      </c>
      <c r="BM2" s="67" t="s">
        <v>94</v>
      </c>
      <c r="BN2" s="67" t="s">
        <v>68</v>
      </c>
      <c r="BO2" s="67" t="s">
        <v>69</v>
      </c>
      <c r="BP2" s="67" t="s">
        <v>70</v>
      </c>
      <c r="BQ2" s="67" t="s">
        <v>71</v>
      </c>
      <c r="BR2" s="67" t="s">
        <v>72</v>
      </c>
      <c r="BS2" s="67" t="s">
        <v>95</v>
      </c>
      <c r="BT2" s="67" t="s">
        <v>96</v>
      </c>
      <c r="BU2" s="68" t="s">
        <v>97</v>
      </c>
      <c r="BV2" s="68" t="s">
        <v>98</v>
      </c>
      <c r="BW2" s="68" t="s">
        <v>77</v>
      </c>
      <c r="BX2" s="68" t="s">
        <v>99</v>
      </c>
      <c r="BY2" s="68" t="s">
        <v>100</v>
      </c>
      <c r="BZ2" s="68" t="s">
        <v>101</v>
      </c>
      <c r="CA2" s="68" t="s">
        <v>79</v>
      </c>
      <c r="CB2" s="68" t="s">
        <v>80</v>
      </c>
      <c r="CC2" s="68" t="s">
        <v>81</v>
      </c>
      <c r="CD2" s="68" t="s">
        <v>82</v>
      </c>
      <c r="CE2" s="68" t="s">
        <v>83</v>
      </c>
      <c r="CF2" s="68" t="s">
        <v>102</v>
      </c>
      <c r="CG2" s="68" t="s">
        <v>103</v>
      </c>
      <c r="CH2" s="68" t="s">
        <v>104</v>
      </c>
      <c r="CI2" s="68" t="s">
        <v>85</v>
      </c>
      <c r="CJ2" s="68" t="s">
        <v>105</v>
      </c>
      <c r="CK2" s="68" t="s">
        <v>106</v>
      </c>
      <c r="CL2" s="68" t="s">
        <v>88</v>
      </c>
      <c r="CM2" s="68" t="s">
        <v>107</v>
      </c>
      <c r="CN2" s="68" t="s">
        <v>108</v>
      </c>
      <c r="CO2" s="68" t="s">
        <v>109</v>
      </c>
      <c r="CP2" s="68" t="s">
        <v>110</v>
      </c>
      <c r="CQ2" s="68" t="s">
        <v>111</v>
      </c>
      <c r="CR2" s="65" t="s">
        <v>63</v>
      </c>
      <c r="CS2" s="65" t="s">
        <v>64</v>
      </c>
      <c r="CT2" s="65" t="s">
        <v>65</v>
      </c>
      <c r="CU2" s="66" t="s">
        <v>66</v>
      </c>
      <c r="CV2" s="67" t="s">
        <v>94</v>
      </c>
      <c r="CW2" s="67" t="s">
        <v>68</v>
      </c>
      <c r="CX2" s="67" t="s">
        <v>69</v>
      </c>
      <c r="CY2" s="67" t="s">
        <v>70</v>
      </c>
      <c r="CZ2" s="67" t="s">
        <v>71</v>
      </c>
      <c r="DA2" s="67" t="s">
        <v>72</v>
      </c>
      <c r="DB2" s="67" t="s">
        <v>73</v>
      </c>
      <c r="DC2" s="67" t="s">
        <v>112</v>
      </c>
      <c r="DD2" s="68" t="s">
        <v>75</v>
      </c>
      <c r="DE2" s="68" t="s">
        <v>98</v>
      </c>
      <c r="DF2" s="68" t="s">
        <v>77</v>
      </c>
      <c r="DG2" s="68" t="s">
        <v>99</v>
      </c>
      <c r="DH2" s="68" t="s">
        <v>100</v>
      </c>
      <c r="DI2" s="68" t="s">
        <v>101</v>
      </c>
      <c r="DJ2" s="68" t="s">
        <v>79</v>
      </c>
      <c r="DK2" s="68" t="s">
        <v>80</v>
      </c>
      <c r="DL2" s="68" t="s">
        <v>81</v>
      </c>
      <c r="DM2" s="68" t="s">
        <v>82</v>
      </c>
      <c r="DN2" s="68" t="s">
        <v>83</v>
      </c>
      <c r="DO2" s="68" t="s">
        <v>102</v>
      </c>
      <c r="DP2" s="68" t="s">
        <v>103</v>
      </c>
      <c r="DQ2" s="68" t="s">
        <v>104</v>
      </c>
      <c r="DR2" s="68" t="s">
        <v>85</v>
      </c>
      <c r="DS2" s="68" t="s">
        <v>105</v>
      </c>
      <c r="DT2" s="68" t="s">
        <v>106</v>
      </c>
      <c r="DU2" s="68" t="s">
        <v>88</v>
      </c>
      <c r="DV2" s="68" t="s">
        <v>107</v>
      </c>
      <c r="DW2" s="68" t="s">
        <v>108</v>
      </c>
      <c r="DX2" s="68" t="s">
        <v>109</v>
      </c>
      <c r="DY2" s="68" t="s">
        <v>110</v>
      </c>
      <c r="DZ2" s="68" t="s">
        <v>111</v>
      </c>
      <c r="EA2" s="65" t="s">
        <v>63</v>
      </c>
      <c r="EB2" s="65" t="s">
        <v>64</v>
      </c>
      <c r="EC2" s="65" t="s">
        <v>65</v>
      </c>
      <c r="ED2" s="66" t="s">
        <v>66</v>
      </c>
      <c r="EE2" s="67" t="s">
        <v>94</v>
      </c>
      <c r="EF2" s="67" t="s">
        <v>68</v>
      </c>
      <c r="EG2" s="67" t="s">
        <v>69</v>
      </c>
      <c r="EH2" s="67" t="s">
        <v>70</v>
      </c>
      <c r="EI2" s="67" t="s">
        <v>71</v>
      </c>
      <c r="EJ2" s="67" t="s">
        <v>72</v>
      </c>
      <c r="EK2" s="67" t="s">
        <v>73</v>
      </c>
      <c r="EL2" s="67" t="s">
        <v>112</v>
      </c>
      <c r="EM2" s="68" t="s">
        <v>97</v>
      </c>
      <c r="EN2" s="68" t="s">
        <v>98</v>
      </c>
      <c r="EO2" s="68" t="s">
        <v>77</v>
      </c>
      <c r="EP2" s="68" t="s">
        <v>99</v>
      </c>
      <c r="EQ2" s="68" t="s">
        <v>100</v>
      </c>
      <c r="ER2" s="68" t="s">
        <v>101</v>
      </c>
      <c r="ES2" s="68" t="s">
        <v>79</v>
      </c>
      <c r="ET2" s="68" t="s">
        <v>80</v>
      </c>
      <c r="EU2" s="68" t="s">
        <v>81</v>
      </c>
      <c r="EV2" s="68" t="s">
        <v>82</v>
      </c>
      <c r="EW2" s="68" t="s">
        <v>83</v>
      </c>
      <c r="EX2" s="68" t="s">
        <v>102</v>
      </c>
      <c r="EY2" s="68" t="s">
        <v>103</v>
      </c>
      <c r="EZ2" s="68" t="s">
        <v>104</v>
      </c>
      <c r="FA2" s="68" t="s">
        <v>85</v>
      </c>
      <c r="FB2" s="68" t="s">
        <v>105</v>
      </c>
      <c r="FC2" s="68" t="s">
        <v>106</v>
      </c>
      <c r="FD2" s="68" t="s">
        <v>88</v>
      </c>
      <c r="FE2" s="68" t="s">
        <v>107</v>
      </c>
      <c r="FF2" s="68" t="s">
        <v>108</v>
      </c>
      <c r="FG2" s="68" t="s">
        <v>109</v>
      </c>
      <c r="FH2" s="68" t="s">
        <v>110</v>
      </c>
      <c r="FI2" s="68" t="s">
        <v>111</v>
      </c>
      <c r="FJ2" s="68" t="s">
        <v>113</v>
      </c>
      <c r="FK2" s="68" t="s">
        <v>114</v>
      </c>
      <c r="FL2" s="69" t="s">
        <v>115</v>
      </c>
      <c r="FM2" s="58" t="s">
        <v>116</v>
      </c>
      <c r="FN2" s="58" t="s">
        <v>65</v>
      </c>
      <c r="FO2" s="68" t="s">
        <v>117</v>
      </c>
      <c r="FP2" s="68" t="s">
        <v>118</v>
      </c>
      <c r="FQ2" s="68" t="s">
        <v>119</v>
      </c>
      <c r="FR2" s="68" t="s">
        <v>120</v>
      </c>
      <c r="FS2" s="68" t="s">
        <v>121</v>
      </c>
      <c r="FT2" s="68" t="s">
        <v>122</v>
      </c>
      <c r="FU2" s="68" t="s">
        <v>123</v>
      </c>
      <c r="FV2" s="68" t="s">
        <v>124</v>
      </c>
      <c r="FW2" s="68" t="s">
        <v>125</v>
      </c>
      <c r="FX2" s="58" t="s">
        <v>126</v>
      </c>
      <c r="FY2" s="68" t="s">
        <v>127</v>
      </c>
      <c r="FZ2" s="68" t="s">
        <v>128</v>
      </c>
      <c r="GA2" s="68" t="s">
        <v>129</v>
      </c>
      <c r="GB2" s="68" t="s">
        <v>130</v>
      </c>
      <c r="GC2" s="69" t="s">
        <v>131</v>
      </c>
      <c r="GD2" s="58" t="s">
        <v>132</v>
      </c>
      <c r="GE2" s="58" t="s">
        <v>65</v>
      </c>
      <c r="GF2" s="68" t="s">
        <v>133</v>
      </c>
      <c r="GG2" s="68" t="s">
        <v>134</v>
      </c>
      <c r="GH2" s="68" t="s">
        <v>135</v>
      </c>
      <c r="GI2" s="68" t="s">
        <v>136</v>
      </c>
      <c r="GJ2" s="68" t="s">
        <v>137</v>
      </c>
      <c r="GK2" s="68" t="s">
        <v>138</v>
      </c>
      <c r="GL2" s="68" t="s">
        <v>139</v>
      </c>
      <c r="GM2" s="58" t="s">
        <v>140</v>
      </c>
      <c r="GN2" s="68" t="s">
        <v>141</v>
      </c>
      <c r="GO2" s="68" t="s">
        <v>142</v>
      </c>
      <c r="GP2" s="68" t="s">
        <v>143</v>
      </c>
      <c r="GQ2" s="68" t="s">
        <v>144</v>
      </c>
      <c r="GR2" s="70" t="s">
        <v>145</v>
      </c>
      <c r="GS2" s="71"/>
      <c r="GT2" s="71"/>
      <c r="GU2" s="71"/>
      <c r="GV2" s="71"/>
      <c r="GW2" s="71"/>
      <c r="GX2" s="71"/>
      <c r="GY2" s="71"/>
      <c r="GZ2" s="71"/>
      <c r="HA2" s="71"/>
      <c r="HB2" s="71"/>
      <c r="HC2" s="71"/>
      <c r="HD2" s="71"/>
      <c r="HE2" s="71"/>
      <c r="HF2" s="71"/>
      <c r="HG2" s="71"/>
      <c r="HH2" s="71"/>
      <c r="HI2" s="71"/>
      <c r="HJ2" s="71"/>
      <c r="HK2" s="71"/>
      <c r="HL2" s="71"/>
      <c r="HM2" s="71"/>
      <c r="HN2" s="71"/>
      <c r="HO2" s="71"/>
      <c r="HP2" s="71"/>
      <c r="HQ2" s="71"/>
      <c r="HR2" s="71"/>
      <c r="HS2" s="71"/>
      <c r="HT2" s="71"/>
      <c r="HU2" s="71"/>
      <c r="HV2" s="71"/>
      <c r="HW2" s="71"/>
      <c r="HX2" s="71"/>
      <c r="HY2" s="71"/>
      <c r="HZ2" s="71"/>
      <c r="IA2" s="71"/>
      <c r="IB2" s="71"/>
      <c r="IC2" s="71"/>
      <c r="ID2" s="71"/>
      <c r="IE2" s="71"/>
      <c r="IF2" s="71"/>
      <c r="IG2" s="71"/>
      <c r="IH2" s="71"/>
      <c r="II2" s="71"/>
      <c r="IJ2" s="71"/>
      <c r="IK2" s="71"/>
      <c r="IL2" s="71"/>
      <c r="IM2" s="71"/>
      <c r="IN2" s="71"/>
      <c r="IO2" s="71"/>
      <c r="IP2" s="71"/>
      <c r="IQ2" s="71"/>
      <c r="IR2" s="71"/>
      <c r="IS2" s="71"/>
      <c r="IT2" s="71"/>
      <c r="IU2" s="71"/>
      <c r="IV2" s="71"/>
      <c r="IW2" s="71"/>
      <c r="IX2" s="71"/>
      <c r="IY2" s="71"/>
      <c r="IZ2" s="71"/>
      <c r="JA2" s="71"/>
      <c r="JB2" s="71"/>
      <c r="JC2" s="71"/>
      <c r="JD2" s="71"/>
      <c r="JE2" s="71"/>
      <c r="JF2" s="71"/>
      <c r="JG2" s="71"/>
      <c r="JH2" s="71"/>
      <c r="JI2" s="71"/>
      <c r="JJ2" s="71"/>
      <c r="JK2" s="71"/>
      <c r="JL2" s="71"/>
      <c r="JM2" s="71"/>
      <c r="JN2" s="71"/>
      <c r="JO2" s="71"/>
      <c r="JP2" s="71"/>
      <c r="JQ2" s="71"/>
      <c r="JR2" s="71"/>
      <c r="JS2" s="71"/>
      <c r="JT2" s="71"/>
      <c r="JU2" s="71"/>
      <c r="JV2" s="71"/>
      <c r="JW2" s="71"/>
      <c r="JX2" s="71"/>
      <c r="JY2" s="71"/>
      <c r="JZ2" s="71"/>
      <c r="KA2" s="71"/>
      <c r="KB2" s="71"/>
      <c r="KC2" s="71"/>
      <c r="KD2" s="71"/>
      <c r="KE2" s="71"/>
      <c r="KF2" s="71"/>
      <c r="KG2" s="71"/>
      <c r="KH2" s="71"/>
      <c r="KI2" s="71"/>
      <c r="KJ2" s="71"/>
      <c r="KK2" s="71"/>
      <c r="KL2" s="71"/>
      <c r="KM2" s="71"/>
      <c r="KN2" s="71"/>
      <c r="KO2" s="71"/>
      <c r="KP2" s="71"/>
      <c r="KQ2" s="71"/>
      <c r="KR2" s="71"/>
      <c r="KS2" s="71"/>
      <c r="KT2" s="71"/>
      <c r="KU2" s="71"/>
      <c r="KV2" s="71"/>
      <c r="KW2" s="71"/>
      <c r="KX2" s="71"/>
      <c r="KY2" s="71"/>
      <c r="KZ2" s="71"/>
      <c r="LA2" s="71"/>
      <c r="LB2" s="71"/>
      <c r="LC2" s="71"/>
      <c r="LD2" s="71"/>
      <c r="LE2" s="71"/>
      <c r="LF2" s="71"/>
      <c r="LG2" s="71"/>
      <c r="LH2" s="71"/>
      <c r="LI2" s="71"/>
      <c r="LJ2" s="71"/>
      <c r="LK2" s="71"/>
      <c r="LL2" s="71"/>
      <c r="LM2" s="71"/>
      <c r="LN2" s="71"/>
      <c r="LO2" s="71"/>
      <c r="LP2" s="71"/>
      <c r="LQ2" s="71"/>
      <c r="LR2" s="71"/>
      <c r="LS2" s="71"/>
      <c r="LT2" s="71"/>
      <c r="LU2" s="71"/>
      <c r="LV2" s="71"/>
      <c r="LW2" s="71"/>
      <c r="LX2" s="71"/>
    </row>
    <row r="3" ht="153.75" customHeight="1">
      <c r="B3" s="72" t="s">
        <v>146</v>
      </c>
      <c r="C3" s="73" t="s">
        <v>12</v>
      </c>
      <c r="D3" s="73" t="s">
        <v>147</v>
      </c>
      <c r="E3" s="73" t="s">
        <v>148</v>
      </c>
      <c r="F3" s="73" t="s">
        <v>149</v>
      </c>
      <c r="G3" s="74" t="s">
        <v>150</v>
      </c>
      <c r="H3" s="73" t="s">
        <v>151</v>
      </c>
      <c r="I3" s="75" t="s">
        <v>152</v>
      </c>
      <c r="J3" s="75" t="s">
        <v>153</v>
      </c>
      <c r="K3" s="75" t="s">
        <v>154</v>
      </c>
      <c r="L3" s="76">
        <v>1.0</v>
      </c>
      <c r="M3" s="76">
        <v>1.0</v>
      </c>
      <c r="N3" s="76">
        <v>1.0</v>
      </c>
      <c r="O3" s="76">
        <f t="shared" ref="O3:O17" si="1">P3+Q3</f>
        <v>1</v>
      </c>
      <c r="P3" s="76">
        <v>1.0</v>
      </c>
      <c r="Q3" s="76">
        <v>0.0</v>
      </c>
      <c r="R3" s="77" t="s">
        <v>155</v>
      </c>
      <c r="S3" s="78" t="s">
        <v>156</v>
      </c>
      <c r="T3" s="78" t="s">
        <v>12</v>
      </c>
      <c r="U3" s="79" t="s">
        <v>157</v>
      </c>
      <c r="V3" s="78" t="s">
        <v>158</v>
      </c>
      <c r="W3" s="78" t="s">
        <v>159</v>
      </c>
      <c r="X3" s="77" t="s">
        <v>13</v>
      </c>
      <c r="Y3" s="77" t="s">
        <v>160</v>
      </c>
      <c r="Z3" s="77" t="s">
        <v>161</v>
      </c>
      <c r="AA3" s="77" t="s">
        <v>13</v>
      </c>
      <c r="AB3" s="77" t="s">
        <v>161</v>
      </c>
      <c r="AC3" s="77" t="s">
        <v>13</v>
      </c>
      <c r="AD3" s="80" t="s">
        <v>12</v>
      </c>
      <c r="AE3" s="80" t="s">
        <v>12</v>
      </c>
      <c r="AF3" s="80" t="s">
        <v>12</v>
      </c>
      <c r="AG3" s="81" t="s">
        <v>12</v>
      </c>
      <c r="AH3" s="80" t="s">
        <v>12</v>
      </c>
      <c r="AI3" s="80" t="s">
        <v>12</v>
      </c>
      <c r="AJ3" s="80" t="s">
        <v>12</v>
      </c>
      <c r="AK3" s="80" t="str">
        <f t="shared" ref="AK3:AK16" si="2">IF(AI3="-",AJ3,AI3)</f>
        <v>-</v>
      </c>
      <c r="AL3" s="80" t="s">
        <v>12</v>
      </c>
      <c r="AM3" s="80" t="s">
        <v>12</v>
      </c>
      <c r="AN3" s="80" t="s">
        <v>12</v>
      </c>
      <c r="AO3" s="80" t="s">
        <v>12</v>
      </c>
      <c r="AP3" s="82">
        <v>1.0</v>
      </c>
      <c r="AQ3" s="82">
        <v>0.0</v>
      </c>
      <c r="AR3" s="82">
        <v>0.0</v>
      </c>
      <c r="AS3" s="82">
        <v>0.0</v>
      </c>
      <c r="AT3" s="82">
        <v>0.0</v>
      </c>
      <c r="AU3" s="82">
        <v>0.0</v>
      </c>
      <c r="AV3" s="82">
        <v>0.0</v>
      </c>
      <c r="AW3" s="82">
        <v>0.0</v>
      </c>
      <c r="AX3" s="82">
        <v>0.0</v>
      </c>
      <c r="AY3" s="82">
        <v>0.0</v>
      </c>
      <c r="AZ3" s="83">
        <f t="shared" ref="AZ3:AZ63" si="3">AQ3/M3</f>
        <v>0</v>
      </c>
      <c r="BA3" s="83">
        <f t="shared" ref="BA3:BA63" si="4">AW3/M3</f>
        <v>0</v>
      </c>
      <c r="BB3" s="83">
        <f t="shared" ref="BB3:BB63" si="5">IF(AT3="-","-",AT3/M3)</f>
        <v>0</v>
      </c>
      <c r="BC3" s="83">
        <f t="shared" ref="BC3:BC63" si="6">AR3/N3</f>
        <v>0</v>
      </c>
      <c r="BD3" s="83">
        <f t="shared" ref="BD3:BD63" si="7">AX3/N3</f>
        <v>0</v>
      </c>
      <c r="BE3" s="83">
        <f t="shared" ref="BE3:BE63" si="8">IF(AU3="-","-",AU3/N3)</f>
        <v>0</v>
      </c>
      <c r="BF3" s="83">
        <f t="shared" ref="BF3:BF63" si="9">AS3/P3</f>
        <v>0</v>
      </c>
      <c r="BG3" s="83">
        <f t="shared" ref="BG3:BG63" si="10">AY3/P3</f>
        <v>0</v>
      </c>
      <c r="BH3" s="83">
        <f t="shared" ref="BH3:BH63" si="11">IF(AV3="-","-",AV3/P3)</f>
        <v>0</v>
      </c>
      <c r="BI3" s="84" t="s">
        <v>12</v>
      </c>
      <c r="BJ3" s="84" t="s">
        <v>12</v>
      </c>
      <c r="BK3" s="84" t="s">
        <v>12</v>
      </c>
      <c r="BL3" s="81" t="s">
        <v>12</v>
      </c>
      <c r="BM3" s="84" t="s">
        <v>12</v>
      </c>
      <c r="BN3" s="84" t="s">
        <v>12</v>
      </c>
      <c r="BO3" s="84" t="s">
        <v>12</v>
      </c>
      <c r="BP3" s="84" t="str">
        <f t="shared" ref="BP3:BP14" si="12">IF(BN3="-",BO3,BN3)</f>
        <v>-</v>
      </c>
      <c r="BQ3" s="84" t="s">
        <v>12</v>
      </c>
      <c r="BR3" s="84" t="s">
        <v>12</v>
      </c>
      <c r="BS3" s="84" t="s">
        <v>12</v>
      </c>
      <c r="BT3" s="84" t="s">
        <v>12</v>
      </c>
      <c r="BU3" s="85">
        <v>1.0</v>
      </c>
      <c r="BV3" s="85">
        <v>0.0</v>
      </c>
      <c r="BW3" s="85">
        <v>0.0</v>
      </c>
      <c r="BX3" s="85">
        <v>0.0</v>
      </c>
      <c r="BY3" s="85">
        <v>0.0</v>
      </c>
      <c r="BZ3" s="85">
        <v>0.0</v>
      </c>
      <c r="CA3" s="85">
        <v>0.0</v>
      </c>
      <c r="CB3" s="85">
        <v>0.0</v>
      </c>
      <c r="CC3" s="85">
        <v>0.0</v>
      </c>
      <c r="CD3" s="85">
        <v>0.0</v>
      </c>
      <c r="CE3" s="85">
        <v>0.0</v>
      </c>
      <c r="CF3" s="85">
        <v>0.0</v>
      </c>
      <c r="CG3" s="85">
        <v>0.0</v>
      </c>
      <c r="CH3" s="85">
        <v>0.0</v>
      </c>
      <c r="CI3" s="86">
        <f t="shared" ref="CI3:CI63" si="13">BV3/M3</f>
        <v>0</v>
      </c>
      <c r="CJ3" s="86">
        <f t="shared" ref="CJ3:CJ63" si="14">CD3/M3</f>
        <v>0</v>
      </c>
      <c r="CK3" s="86">
        <f t="shared" ref="CK3:CK63" si="15">IF(CA3="-","-",CA3/M3)</f>
        <v>0</v>
      </c>
      <c r="CL3" s="86">
        <f t="shared" ref="CL3:CL63" si="16">BW3/N3</f>
        <v>0</v>
      </c>
      <c r="CM3" s="86">
        <f t="shared" ref="CM3:CM63" si="17">CE3/N3</f>
        <v>0</v>
      </c>
      <c r="CN3" s="86">
        <f t="shared" ref="CN3:CN137" si="18">IF(CB3="-","-",CB3/N3)</f>
        <v>0</v>
      </c>
      <c r="CO3" s="86">
        <f t="shared" ref="CO3:CO63" si="19">IF(BZ3="-","-",BZ3/P3)</f>
        <v>0</v>
      </c>
      <c r="CP3" s="86">
        <f t="shared" ref="CP3:CP63" si="20">IF(CH3="-","-",CH3/P3)</f>
        <v>0</v>
      </c>
      <c r="CQ3" s="86">
        <f t="shared" ref="CQ3:CQ63" si="21">IF(CC3="-","-",CC3/P3)</f>
        <v>0</v>
      </c>
      <c r="CR3" s="87" t="s">
        <v>12</v>
      </c>
      <c r="CS3" s="87" t="s">
        <v>12</v>
      </c>
      <c r="CT3" s="87" t="s">
        <v>12</v>
      </c>
      <c r="CU3" s="81" t="s">
        <v>12</v>
      </c>
      <c r="CV3" s="87" t="s">
        <v>12</v>
      </c>
      <c r="CW3" s="87" t="s">
        <v>12</v>
      </c>
      <c r="CX3" s="87" t="s">
        <v>12</v>
      </c>
      <c r="CY3" s="87" t="str">
        <f t="shared" ref="CY3:CY6" si="22">IF(CW3="-",CX3,CW3)</f>
        <v>-</v>
      </c>
      <c r="CZ3" s="87" t="s">
        <v>12</v>
      </c>
      <c r="DA3" s="87" t="s">
        <v>12</v>
      </c>
      <c r="DB3" s="87" t="s">
        <v>12</v>
      </c>
      <c r="DC3" s="87" t="s">
        <v>12</v>
      </c>
      <c r="DD3" s="88">
        <v>1.0</v>
      </c>
      <c r="DE3" s="88">
        <v>0.0</v>
      </c>
      <c r="DF3" s="88">
        <v>0.0</v>
      </c>
      <c r="DG3" s="88">
        <v>0.0</v>
      </c>
      <c r="DH3" s="88">
        <v>0.0</v>
      </c>
      <c r="DI3" s="88">
        <v>0.0</v>
      </c>
      <c r="DJ3" s="88">
        <v>0.0</v>
      </c>
      <c r="DK3" s="88">
        <v>0.0</v>
      </c>
      <c r="DL3" s="88">
        <v>0.0</v>
      </c>
      <c r="DM3" s="88">
        <v>0.0</v>
      </c>
      <c r="DN3" s="88">
        <v>0.0</v>
      </c>
      <c r="DO3" s="88">
        <v>0.0</v>
      </c>
      <c r="DP3" s="88">
        <v>0.0</v>
      </c>
      <c r="DQ3" s="88">
        <v>0.0</v>
      </c>
      <c r="DR3" s="89">
        <f t="shared" ref="DR3:DR63" si="23">DE3/M3</f>
        <v>0</v>
      </c>
      <c r="DS3" s="89">
        <f t="shared" ref="DS3:DS63" si="24">DM3/M3</f>
        <v>0</v>
      </c>
      <c r="DT3" s="89">
        <f t="shared" ref="DT3:DT63" si="25">IF(DJ3="-","-",DJ3/M3)</f>
        <v>0</v>
      </c>
      <c r="DU3" s="89">
        <f t="shared" ref="DU3:DU63" si="26">DF3/N3</f>
        <v>0</v>
      </c>
      <c r="DV3" s="89">
        <f t="shared" ref="DV3:DV63" si="27">DN3/N3</f>
        <v>0</v>
      </c>
      <c r="DW3" s="89">
        <f t="shared" ref="DW3:DW63" si="28">IF(DK3="-","-",DK3/N3)</f>
        <v>0</v>
      </c>
      <c r="DX3" s="89">
        <f t="shared" ref="DX3:DX63" si="29">IF(DI3="-","-",DI3/P3)</f>
        <v>0</v>
      </c>
      <c r="DY3" s="89">
        <f t="shared" ref="DY3:DY63" si="30">IF(DQ3="-","-",DQ3/P3)</f>
        <v>0</v>
      </c>
      <c r="DZ3" s="89">
        <f t="shared" ref="DZ3:DZ63" si="31">IF(DL3="-","-",DL3/P3)</f>
        <v>0</v>
      </c>
      <c r="EA3" s="90" t="s">
        <v>162</v>
      </c>
      <c r="EB3" s="90">
        <v>2.0</v>
      </c>
      <c r="EC3" s="90">
        <v>4.0</v>
      </c>
      <c r="ED3" s="81" t="s">
        <v>162</v>
      </c>
      <c r="EE3" s="90" t="s">
        <v>12</v>
      </c>
      <c r="EF3" s="90" t="s">
        <v>162</v>
      </c>
      <c r="EG3" s="90" t="s">
        <v>163</v>
      </c>
      <c r="EH3" s="90" t="str">
        <f t="shared" ref="EH3:EH6" si="32">IF(EF3="-",EG3,EF3)</f>
        <v>2002752, 2002749</v>
      </c>
      <c r="EI3" s="90" t="s">
        <v>12</v>
      </c>
      <c r="EJ3" s="90" t="s">
        <v>162</v>
      </c>
      <c r="EK3" s="90" t="s">
        <v>12</v>
      </c>
      <c r="EL3" s="90" t="s">
        <v>12</v>
      </c>
      <c r="EM3" s="91">
        <v>1.0</v>
      </c>
      <c r="EN3" s="91">
        <v>1.0</v>
      </c>
      <c r="EO3" s="91">
        <v>2.0</v>
      </c>
      <c r="EP3" s="91">
        <v>0.0</v>
      </c>
      <c r="EQ3" s="91">
        <v>4.0</v>
      </c>
      <c r="ER3" s="91">
        <v>4.0</v>
      </c>
      <c r="ES3" s="91">
        <v>0.0</v>
      </c>
      <c r="ET3" s="91">
        <v>0.0</v>
      </c>
      <c r="EU3" s="91">
        <v>0.0</v>
      </c>
      <c r="EV3" s="91">
        <v>0.0</v>
      </c>
      <c r="EW3" s="91">
        <v>0.0</v>
      </c>
      <c r="EX3" s="91">
        <v>0.0</v>
      </c>
      <c r="EY3" s="91">
        <v>0.0</v>
      </c>
      <c r="EZ3" s="91">
        <v>0.0</v>
      </c>
      <c r="FA3" s="92">
        <f t="shared" ref="FA3:FA63" si="33">EN3/M3</f>
        <v>1</v>
      </c>
      <c r="FB3" s="92">
        <f t="shared" ref="FB3:FB63" si="34">EV3/M3</f>
        <v>0</v>
      </c>
      <c r="FC3" s="92">
        <f t="shared" ref="FC3:FC63" si="35">IF(ES3="-","-",ES3/M3)</f>
        <v>0</v>
      </c>
      <c r="FD3" s="92">
        <f t="shared" ref="FD3:FD63" si="36">EO3/N3</f>
        <v>2</v>
      </c>
      <c r="FE3" s="92">
        <f t="shared" ref="FE3:FE63" si="37">EW3/N3</f>
        <v>0</v>
      </c>
      <c r="FF3" s="92">
        <f t="shared" ref="FF3:FF63" si="38">IF(ET3="-","-",ET3/N3)</f>
        <v>0</v>
      </c>
      <c r="FG3" s="92">
        <f t="shared" ref="FG3:FG63" si="39">IF(ER3="-","-",ER3/P3)</f>
        <v>4</v>
      </c>
      <c r="FH3" s="92">
        <f t="shared" ref="FH3:FH63" si="40">IF(EZ3="-","-",EZ3/P3)</f>
        <v>0</v>
      </c>
      <c r="FI3" s="92">
        <f t="shared" ref="FI3:FI63" si="41">IF(EU3="-","-",EU3/P3)</f>
        <v>0</v>
      </c>
      <c r="FJ3" s="93" t="s">
        <v>13</v>
      </c>
      <c r="FK3" s="94"/>
      <c r="FL3" s="95" t="s">
        <v>12</v>
      </c>
      <c r="FM3" s="95" t="s">
        <v>12</v>
      </c>
      <c r="FN3" s="95" t="s">
        <v>12</v>
      </c>
      <c r="FO3" s="96" t="s">
        <v>12</v>
      </c>
      <c r="FP3" s="96" t="s">
        <v>12</v>
      </c>
      <c r="FQ3" s="96" t="s">
        <v>12</v>
      </c>
      <c r="FR3" s="96" t="s">
        <v>12</v>
      </c>
      <c r="FS3" s="96" t="s">
        <v>12</v>
      </c>
      <c r="FT3" s="96" t="s">
        <v>12</v>
      </c>
      <c r="FU3" s="96" t="s">
        <v>12</v>
      </c>
      <c r="FV3" s="96" t="s">
        <v>12</v>
      </c>
      <c r="FW3" s="96" t="str">
        <f t="shared" ref="FW3:FW13" si="42">IF(FS3="-",FT3,FS3)</f>
        <v>-</v>
      </c>
      <c r="FX3" s="96" t="s">
        <v>12</v>
      </c>
      <c r="FY3" s="76" t="s">
        <v>12</v>
      </c>
      <c r="FZ3" s="76">
        <v>1.0</v>
      </c>
      <c r="GA3" s="76">
        <v>0.0</v>
      </c>
      <c r="GB3" s="97">
        <f t="shared" ref="GB3:GB137" si="43">GA3/M3</f>
        <v>0</v>
      </c>
      <c r="GC3" s="98">
        <v>31914.0</v>
      </c>
      <c r="GD3" s="98">
        <v>1.0</v>
      </c>
      <c r="GE3" s="98">
        <v>1.0</v>
      </c>
      <c r="GF3" s="99" t="s">
        <v>12</v>
      </c>
      <c r="GG3" s="99" t="s">
        <v>12</v>
      </c>
      <c r="GH3" s="99" t="s">
        <v>12</v>
      </c>
      <c r="GI3" s="99" t="s">
        <v>12</v>
      </c>
      <c r="GJ3" s="99" t="s">
        <v>12</v>
      </c>
      <c r="GK3" s="99">
        <v>31914.0</v>
      </c>
      <c r="GL3" s="99" t="s">
        <v>12</v>
      </c>
      <c r="GM3" s="99" t="s">
        <v>12</v>
      </c>
      <c r="GN3" s="100" t="s">
        <v>12</v>
      </c>
      <c r="GO3" s="100">
        <v>1.0</v>
      </c>
      <c r="GP3" s="100">
        <v>0.0</v>
      </c>
      <c r="GQ3" s="101">
        <f t="shared" ref="GQ3:GQ137" si="44">GP3/M3</f>
        <v>0</v>
      </c>
      <c r="GR3" s="102" t="s">
        <v>161</v>
      </c>
      <c r="GS3" s="103"/>
      <c r="GT3" s="103"/>
      <c r="GU3" s="103"/>
      <c r="GV3" s="103"/>
      <c r="GW3" s="103"/>
      <c r="GX3" s="103"/>
      <c r="GY3" s="103"/>
      <c r="GZ3" s="103"/>
      <c r="HA3" s="103"/>
      <c r="HB3" s="103"/>
      <c r="HC3" s="103"/>
      <c r="HD3" s="103"/>
      <c r="HE3" s="103"/>
      <c r="HF3" s="103"/>
      <c r="HG3" s="103"/>
      <c r="HH3" s="103"/>
      <c r="HI3" s="103"/>
      <c r="HJ3" s="103"/>
      <c r="HK3" s="103"/>
      <c r="HL3" s="103"/>
      <c r="HM3" s="103"/>
      <c r="HN3" s="103"/>
      <c r="HO3" s="103"/>
      <c r="HP3" s="103"/>
      <c r="HQ3" s="103"/>
      <c r="HR3" s="103"/>
      <c r="HS3" s="103"/>
      <c r="HT3" s="103"/>
      <c r="HU3" s="103"/>
      <c r="HV3" s="103"/>
      <c r="HW3" s="103"/>
      <c r="HX3" s="103"/>
      <c r="HY3" s="103"/>
      <c r="HZ3" s="103"/>
      <c r="IA3" s="103"/>
      <c r="IB3" s="103"/>
      <c r="IC3" s="103"/>
      <c r="ID3" s="103"/>
      <c r="IE3" s="103"/>
      <c r="IF3" s="103"/>
      <c r="IG3" s="103"/>
      <c r="IH3" s="103"/>
      <c r="II3" s="103"/>
      <c r="IJ3" s="103"/>
      <c r="IK3" s="103"/>
      <c r="IL3" s="103"/>
      <c r="IM3" s="103"/>
      <c r="IN3" s="103"/>
      <c r="IO3" s="103"/>
      <c r="IP3" s="103"/>
      <c r="IQ3" s="103"/>
      <c r="IR3" s="103"/>
      <c r="IS3" s="103"/>
      <c r="IT3" s="103"/>
      <c r="IU3" s="103"/>
      <c r="IV3" s="103"/>
      <c r="IW3" s="103"/>
      <c r="IX3" s="103"/>
      <c r="IY3" s="103"/>
      <c r="IZ3" s="103"/>
      <c r="JA3" s="103"/>
      <c r="JB3" s="103"/>
      <c r="JC3" s="103"/>
      <c r="JD3" s="103"/>
      <c r="JE3" s="103"/>
      <c r="JF3" s="103"/>
      <c r="JG3" s="103"/>
      <c r="JH3" s="103"/>
      <c r="JI3" s="103"/>
      <c r="JJ3" s="103"/>
      <c r="JK3" s="103"/>
      <c r="JL3" s="103"/>
      <c r="JM3" s="103"/>
      <c r="JN3" s="103"/>
      <c r="JO3" s="103"/>
      <c r="JP3" s="103"/>
      <c r="JQ3" s="103"/>
      <c r="JR3" s="103"/>
      <c r="JS3" s="103"/>
      <c r="JT3" s="103"/>
      <c r="JU3" s="103"/>
      <c r="JV3" s="103"/>
      <c r="JW3" s="103"/>
      <c r="JX3" s="103"/>
      <c r="JY3" s="103"/>
      <c r="JZ3" s="103"/>
      <c r="KA3" s="103"/>
      <c r="KB3" s="103"/>
      <c r="KC3" s="103"/>
      <c r="KD3" s="103"/>
      <c r="KE3" s="103"/>
      <c r="KF3" s="103"/>
      <c r="KG3" s="103"/>
      <c r="KH3" s="103"/>
      <c r="KI3" s="103"/>
      <c r="KJ3" s="103"/>
      <c r="KK3" s="103"/>
      <c r="KL3" s="103"/>
      <c r="KM3" s="103"/>
      <c r="KN3" s="103"/>
      <c r="KO3" s="103"/>
      <c r="KP3" s="103"/>
      <c r="KQ3" s="103"/>
      <c r="KR3" s="103"/>
      <c r="KS3" s="103"/>
      <c r="KT3" s="103"/>
      <c r="KU3" s="103"/>
      <c r="KV3" s="103"/>
      <c r="KW3" s="103"/>
      <c r="KX3" s="103"/>
      <c r="KY3" s="103"/>
      <c r="KZ3" s="103"/>
      <c r="LA3" s="103"/>
      <c r="LB3" s="103"/>
      <c r="LC3" s="103"/>
      <c r="LD3" s="103"/>
      <c r="LE3" s="103"/>
      <c r="LF3" s="103"/>
      <c r="LG3" s="103"/>
      <c r="LH3" s="103"/>
      <c r="LI3" s="103"/>
      <c r="LJ3" s="103"/>
      <c r="LK3" s="103"/>
      <c r="LL3" s="103"/>
      <c r="LM3" s="103"/>
      <c r="LN3" s="103"/>
      <c r="LO3" s="103"/>
      <c r="LP3" s="103"/>
      <c r="LQ3" s="103"/>
      <c r="LR3" s="103"/>
      <c r="LS3" s="103"/>
      <c r="LT3" s="103"/>
      <c r="LU3" s="103"/>
      <c r="LV3" s="103"/>
      <c r="LW3" s="103"/>
      <c r="LX3" s="103"/>
    </row>
    <row r="4" ht="153.75" customHeight="1">
      <c r="B4" s="104" t="s">
        <v>146</v>
      </c>
      <c r="C4" s="105" t="s">
        <v>12</v>
      </c>
      <c r="D4" s="105" t="s">
        <v>147</v>
      </c>
      <c r="E4" s="105" t="s">
        <v>148</v>
      </c>
      <c r="F4" s="105" t="s">
        <v>149</v>
      </c>
      <c r="G4" s="106" t="s">
        <v>164</v>
      </c>
      <c r="H4" s="105" t="s">
        <v>165</v>
      </c>
      <c r="I4" s="107" t="s">
        <v>166</v>
      </c>
      <c r="J4" s="107" t="s">
        <v>167</v>
      </c>
      <c r="K4" s="107" t="s">
        <v>168</v>
      </c>
      <c r="L4" s="108">
        <v>1.0</v>
      </c>
      <c r="M4" s="108">
        <v>1.0</v>
      </c>
      <c r="N4" s="108">
        <v>1.0</v>
      </c>
      <c r="O4" s="108">
        <f t="shared" si="1"/>
        <v>1</v>
      </c>
      <c r="P4" s="108">
        <v>1.0</v>
      </c>
      <c r="Q4" s="108">
        <v>0.0</v>
      </c>
      <c r="R4" s="109" t="s">
        <v>160</v>
      </c>
      <c r="S4" s="110" t="s">
        <v>169</v>
      </c>
      <c r="T4" s="111" t="s">
        <v>12</v>
      </c>
      <c r="U4" s="112" t="s">
        <v>170</v>
      </c>
      <c r="V4" s="111" t="s">
        <v>171</v>
      </c>
      <c r="W4" s="111" t="s">
        <v>172</v>
      </c>
      <c r="X4" s="113" t="s">
        <v>13</v>
      </c>
      <c r="Y4" s="113" t="s">
        <v>160</v>
      </c>
      <c r="Z4" s="113" t="s">
        <v>161</v>
      </c>
      <c r="AA4" s="113" t="s">
        <v>13</v>
      </c>
      <c r="AB4" s="113" t="s">
        <v>161</v>
      </c>
      <c r="AC4" s="113" t="s">
        <v>13</v>
      </c>
      <c r="AD4" s="114" t="s">
        <v>12</v>
      </c>
      <c r="AE4" s="114" t="s">
        <v>12</v>
      </c>
      <c r="AF4" s="114" t="s">
        <v>12</v>
      </c>
      <c r="AG4" s="115" t="s">
        <v>12</v>
      </c>
      <c r="AH4" s="114" t="s">
        <v>12</v>
      </c>
      <c r="AI4" s="114" t="s">
        <v>12</v>
      </c>
      <c r="AJ4" s="114" t="s">
        <v>12</v>
      </c>
      <c r="AK4" s="114" t="str">
        <f t="shared" si="2"/>
        <v>-</v>
      </c>
      <c r="AL4" s="114" t="s">
        <v>12</v>
      </c>
      <c r="AM4" s="114" t="s">
        <v>12</v>
      </c>
      <c r="AN4" s="114" t="s">
        <v>12</v>
      </c>
      <c r="AO4" s="114" t="s">
        <v>12</v>
      </c>
      <c r="AP4" s="116">
        <v>1.0</v>
      </c>
      <c r="AQ4" s="116">
        <v>0.0</v>
      </c>
      <c r="AR4" s="116">
        <v>0.0</v>
      </c>
      <c r="AS4" s="116">
        <v>0.0</v>
      </c>
      <c r="AT4" s="116">
        <v>0.0</v>
      </c>
      <c r="AU4" s="116">
        <v>0.0</v>
      </c>
      <c r="AV4" s="116">
        <v>0.0</v>
      </c>
      <c r="AW4" s="116">
        <v>0.0</v>
      </c>
      <c r="AX4" s="116">
        <v>0.0</v>
      </c>
      <c r="AY4" s="116">
        <v>0.0</v>
      </c>
      <c r="AZ4" s="117">
        <f t="shared" si="3"/>
        <v>0</v>
      </c>
      <c r="BA4" s="117">
        <f t="shared" si="4"/>
        <v>0</v>
      </c>
      <c r="BB4" s="117">
        <f t="shared" si="5"/>
        <v>0</v>
      </c>
      <c r="BC4" s="117">
        <f t="shared" si="6"/>
        <v>0</v>
      </c>
      <c r="BD4" s="117">
        <f t="shared" si="7"/>
        <v>0</v>
      </c>
      <c r="BE4" s="117">
        <f t="shared" si="8"/>
        <v>0</v>
      </c>
      <c r="BF4" s="117">
        <f t="shared" si="9"/>
        <v>0</v>
      </c>
      <c r="BG4" s="117">
        <f t="shared" si="10"/>
        <v>0</v>
      </c>
      <c r="BH4" s="117">
        <f t="shared" si="11"/>
        <v>0</v>
      </c>
      <c r="BI4" s="118" t="s">
        <v>12</v>
      </c>
      <c r="BJ4" s="118" t="s">
        <v>12</v>
      </c>
      <c r="BK4" s="118" t="s">
        <v>12</v>
      </c>
      <c r="BL4" s="115" t="s">
        <v>12</v>
      </c>
      <c r="BM4" s="118" t="s">
        <v>12</v>
      </c>
      <c r="BN4" s="118" t="s">
        <v>12</v>
      </c>
      <c r="BO4" s="118" t="s">
        <v>12</v>
      </c>
      <c r="BP4" s="118" t="str">
        <f t="shared" si="12"/>
        <v>-</v>
      </c>
      <c r="BQ4" s="118" t="s">
        <v>12</v>
      </c>
      <c r="BR4" s="118" t="s">
        <v>12</v>
      </c>
      <c r="BS4" s="118" t="s">
        <v>12</v>
      </c>
      <c r="BT4" s="118" t="s">
        <v>12</v>
      </c>
      <c r="BU4" s="119">
        <v>1.0</v>
      </c>
      <c r="BV4" s="119">
        <v>0.0</v>
      </c>
      <c r="BW4" s="119">
        <v>0.0</v>
      </c>
      <c r="BX4" s="119">
        <v>0.0</v>
      </c>
      <c r="BY4" s="119">
        <v>0.0</v>
      </c>
      <c r="BZ4" s="119">
        <v>0.0</v>
      </c>
      <c r="CA4" s="119">
        <v>0.0</v>
      </c>
      <c r="CB4" s="119">
        <v>0.0</v>
      </c>
      <c r="CC4" s="119">
        <v>0.0</v>
      </c>
      <c r="CD4" s="119">
        <v>0.0</v>
      </c>
      <c r="CE4" s="119">
        <v>0.0</v>
      </c>
      <c r="CF4" s="119">
        <v>0.0</v>
      </c>
      <c r="CG4" s="119">
        <v>0.0</v>
      </c>
      <c r="CH4" s="119">
        <v>0.0</v>
      </c>
      <c r="CI4" s="120">
        <f t="shared" si="13"/>
        <v>0</v>
      </c>
      <c r="CJ4" s="120">
        <f t="shared" si="14"/>
        <v>0</v>
      </c>
      <c r="CK4" s="120">
        <f t="shared" si="15"/>
        <v>0</v>
      </c>
      <c r="CL4" s="120">
        <f t="shared" si="16"/>
        <v>0</v>
      </c>
      <c r="CM4" s="120">
        <f t="shared" si="17"/>
        <v>0</v>
      </c>
      <c r="CN4" s="120">
        <f t="shared" si="18"/>
        <v>0</v>
      </c>
      <c r="CO4" s="120">
        <f t="shared" si="19"/>
        <v>0</v>
      </c>
      <c r="CP4" s="120">
        <f t="shared" si="20"/>
        <v>0</v>
      </c>
      <c r="CQ4" s="120">
        <f t="shared" si="21"/>
        <v>0</v>
      </c>
      <c r="CR4" s="121" t="s">
        <v>12</v>
      </c>
      <c r="CS4" s="121" t="s">
        <v>12</v>
      </c>
      <c r="CT4" s="121" t="s">
        <v>12</v>
      </c>
      <c r="CU4" s="115" t="s">
        <v>12</v>
      </c>
      <c r="CV4" s="121" t="s">
        <v>12</v>
      </c>
      <c r="CW4" s="121" t="s">
        <v>12</v>
      </c>
      <c r="CX4" s="121" t="s">
        <v>12</v>
      </c>
      <c r="CY4" s="121" t="str">
        <f t="shared" si="22"/>
        <v>-</v>
      </c>
      <c r="CZ4" s="121" t="s">
        <v>12</v>
      </c>
      <c r="DA4" s="121" t="s">
        <v>12</v>
      </c>
      <c r="DB4" s="121" t="s">
        <v>12</v>
      </c>
      <c r="DC4" s="121" t="s">
        <v>12</v>
      </c>
      <c r="DD4" s="122">
        <v>1.0</v>
      </c>
      <c r="DE4" s="122">
        <v>0.0</v>
      </c>
      <c r="DF4" s="122">
        <v>0.0</v>
      </c>
      <c r="DG4" s="122">
        <v>0.0</v>
      </c>
      <c r="DH4" s="122">
        <v>0.0</v>
      </c>
      <c r="DI4" s="122">
        <v>0.0</v>
      </c>
      <c r="DJ4" s="122">
        <v>0.0</v>
      </c>
      <c r="DK4" s="122">
        <v>0.0</v>
      </c>
      <c r="DL4" s="122">
        <v>0.0</v>
      </c>
      <c r="DM4" s="122">
        <v>0.0</v>
      </c>
      <c r="DN4" s="122">
        <v>0.0</v>
      </c>
      <c r="DO4" s="122">
        <v>0.0</v>
      </c>
      <c r="DP4" s="122">
        <v>0.0</v>
      </c>
      <c r="DQ4" s="122">
        <v>0.0</v>
      </c>
      <c r="DR4" s="123">
        <f t="shared" si="23"/>
        <v>0</v>
      </c>
      <c r="DS4" s="123">
        <f t="shared" si="24"/>
        <v>0</v>
      </c>
      <c r="DT4" s="123">
        <f t="shared" si="25"/>
        <v>0</v>
      </c>
      <c r="DU4" s="123">
        <f t="shared" si="26"/>
        <v>0</v>
      </c>
      <c r="DV4" s="123">
        <f t="shared" si="27"/>
        <v>0</v>
      </c>
      <c r="DW4" s="123">
        <f t="shared" si="28"/>
        <v>0</v>
      </c>
      <c r="DX4" s="123">
        <f t="shared" si="29"/>
        <v>0</v>
      </c>
      <c r="DY4" s="123">
        <f t="shared" si="30"/>
        <v>0</v>
      </c>
      <c r="DZ4" s="123">
        <f t="shared" si="31"/>
        <v>0</v>
      </c>
      <c r="EA4" s="124" t="s">
        <v>163</v>
      </c>
      <c r="EB4" s="124">
        <v>2.0</v>
      </c>
      <c r="EC4" s="124">
        <v>2.0</v>
      </c>
      <c r="ED4" s="115" t="s">
        <v>162</v>
      </c>
      <c r="EE4" s="124" t="s">
        <v>12</v>
      </c>
      <c r="EF4" s="124" t="s">
        <v>163</v>
      </c>
      <c r="EG4" s="124" t="s">
        <v>163</v>
      </c>
      <c r="EH4" s="124" t="str">
        <f t="shared" si="32"/>
        <v>20022752, 2002749</v>
      </c>
      <c r="EI4" s="124" t="s">
        <v>12</v>
      </c>
      <c r="EJ4" s="124" t="s">
        <v>163</v>
      </c>
      <c r="EK4" s="124" t="s">
        <v>12</v>
      </c>
      <c r="EL4" s="124" t="s">
        <v>12</v>
      </c>
      <c r="EM4" s="125">
        <v>1.0</v>
      </c>
      <c r="EN4" s="125">
        <v>1.0</v>
      </c>
      <c r="EO4" s="125">
        <v>1.0</v>
      </c>
      <c r="EP4" s="125">
        <v>0.0</v>
      </c>
      <c r="EQ4" s="125">
        <v>2.0</v>
      </c>
      <c r="ER4" s="125">
        <v>2.0</v>
      </c>
      <c r="ES4" s="125">
        <v>0.0</v>
      </c>
      <c r="ET4" s="125">
        <v>0.0</v>
      </c>
      <c r="EU4" s="125">
        <v>0.0</v>
      </c>
      <c r="EV4" s="125">
        <v>0.0</v>
      </c>
      <c r="EW4" s="125">
        <v>0.0</v>
      </c>
      <c r="EX4" s="125">
        <v>0.0</v>
      </c>
      <c r="EY4" s="125">
        <v>0.0</v>
      </c>
      <c r="EZ4" s="125">
        <v>0.0</v>
      </c>
      <c r="FA4" s="126">
        <f t="shared" si="33"/>
        <v>1</v>
      </c>
      <c r="FB4" s="126">
        <f t="shared" si="34"/>
        <v>0</v>
      </c>
      <c r="FC4" s="126">
        <f t="shared" si="35"/>
        <v>0</v>
      </c>
      <c r="FD4" s="126">
        <f t="shared" si="36"/>
        <v>1</v>
      </c>
      <c r="FE4" s="126">
        <f t="shared" si="37"/>
        <v>0</v>
      </c>
      <c r="FF4" s="126">
        <f t="shared" si="38"/>
        <v>0</v>
      </c>
      <c r="FG4" s="126">
        <f t="shared" si="39"/>
        <v>2</v>
      </c>
      <c r="FH4" s="126">
        <f t="shared" si="40"/>
        <v>0</v>
      </c>
      <c r="FI4" s="126">
        <f t="shared" si="41"/>
        <v>0</v>
      </c>
      <c r="FJ4" s="127" t="s">
        <v>13</v>
      </c>
      <c r="FK4" s="128"/>
      <c r="FL4" s="129" t="s">
        <v>12</v>
      </c>
      <c r="FM4" s="129" t="s">
        <v>12</v>
      </c>
      <c r="FN4" s="129" t="s">
        <v>12</v>
      </c>
      <c r="FO4" s="130" t="s">
        <v>12</v>
      </c>
      <c r="FP4" s="130" t="s">
        <v>12</v>
      </c>
      <c r="FQ4" s="130" t="s">
        <v>12</v>
      </c>
      <c r="FR4" s="130" t="s">
        <v>12</v>
      </c>
      <c r="FS4" s="130" t="s">
        <v>12</v>
      </c>
      <c r="FT4" s="130" t="s">
        <v>12</v>
      </c>
      <c r="FU4" s="130" t="s">
        <v>12</v>
      </c>
      <c r="FV4" s="130" t="s">
        <v>12</v>
      </c>
      <c r="FW4" s="130" t="str">
        <f t="shared" si="42"/>
        <v>-</v>
      </c>
      <c r="FX4" s="130" t="s">
        <v>12</v>
      </c>
      <c r="FY4" s="108" t="s">
        <v>12</v>
      </c>
      <c r="FZ4" s="108">
        <v>1.0</v>
      </c>
      <c r="GA4" s="108">
        <v>0.0</v>
      </c>
      <c r="GB4" s="131">
        <f t="shared" si="43"/>
        <v>0</v>
      </c>
      <c r="GC4" s="132" t="s">
        <v>173</v>
      </c>
      <c r="GD4" s="132">
        <v>2.0</v>
      </c>
      <c r="GE4" s="132">
        <v>2.0</v>
      </c>
      <c r="GF4" s="133" t="s">
        <v>12</v>
      </c>
      <c r="GG4" s="133" t="s">
        <v>12</v>
      </c>
      <c r="GH4" s="133" t="s">
        <v>12</v>
      </c>
      <c r="GI4" s="133" t="s">
        <v>12</v>
      </c>
      <c r="GJ4" s="133" t="s">
        <v>12</v>
      </c>
      <c r="GK4" s="133" t="s">
        <v>173</v>
      </c>
      <c r="GL4" s="133" t="s">
        <v>12</v>
      </c>
      <c r="GM4" s="133" t="s">
        <v>12</v>
      </c>
      <c r="GN4" s="134" t="s">
        <v>12</v>
      </c>
      <c r="GO4" s="134">
        <v>1.0</v>
      </c>
      <c r="GP4" s="134">
        <v>0.0</v>
      </c>
      <c r="GQ4" s="135">
        <f t="shared" si="44"/>
        <v>0</v>
      </c>
      <c r="GR4" s="136" t="s">
        <v>13</v>
      </c>
      <c r="GS4" s="137"/>
      <c r="GT4" s="137"/>
      <c r="GU4" s="137"/>
      <c r="GV4" s="137"/>
      <c r="GW4" s="137"/>
      <c r="GX4" s="137"/>
      <c r="GY4" s="137"/>
      <c r="GZ4" s="137"/>
      <c r="HA4" s="137"/>
      <c r="HB4" s="137"/>
      <c r="HC4" s="137"/>
      <c r="HD4" s="137"/>
      <c r="HE4" s="137"/>
      <c r="HF4" s="137"/>
      <c r="HG4" s="137"/>
      <c r="HH4" s="137"/>
      <c r="HI4" s="137"/>
      <c r="HJ4" s="137"/>
      <c r="HK4" s="137"/>
      <c r="HL4" s="137"/>
      <c r="HM4" s="137"/>
      <c r="HN4" s="137"/>
      <c r="HO4" s="137"/>
      <c r="HP4" s="137"/>
      <c r="HQ4" s="137"/>
      <c r="HR4" s="137"/>
      <c r="HS4" s="137"/>
      <c r="HT4" s="137"/>
      <c r="HU4" s="137"/>
      <c r="HV4" s="137"/>
      <c r="HW4" s="137"/>
      <c r="HX4" s="137"/>
      <c r="HY4" s="137"/>
      <c r="HZ4" s="137"/>
      <c r="IA4" s="137"/>
      <c r="IB4" s="137"/>
      <c r="IC4" s="137"/>
      <c r="ID4" s="137"/>
      <c r="IE4" s="137"/>
      <c r="IF4" s="137"/>
      <c r="IG4" s="137"/>
      <c r="IH4" s="137"/>
      <c r="II4" s="137"/>
      <c r="IJ4" s="137"/>
      <c r="IK4" s="137"/>
      <c r="IL4" s="137"/>
      <c r="IM4" s="137"/>
      <c r="IN4" s="137"/>
      <c r="IO4" s="137"/>
      <c r="IP4" s="137"/>
      <c r="IQ4" s="137"/>
      <c r="IR4" s="137"/>
      <c r="IS4" s="137"/>
      <c r="IT4" s="137"/>
      <c r="IU4" s="137"/>
      <c r="IV4" s="137"/>
      <c r="IW4" s="137"/>
      <c r="IX4" s="137"/>
      <c r="IY4" s="137"/>
      <c r="IZ4" s="137"/>
      <c r="JA4" s="137"/>
      <c r="JB4" s="137"/>
      <c r="JC4" s="137"/>
      <c r="JD4" s="137"/>
      <c r="JE4" s="137"/>
      <c r="JF4" s="137"/>
      <c r="JG4" s="137"/>
      <c r="JH4" s="137"/>
      <c r="JI4" s="137"/>
      <c r="JJ4" s="137"/>
      <c r="JK4" s="137"/>
      <c r="JL4" s="137"/>
      <c r="JM4" s="137"/>
      <c r="JN4" s="137"/>
      <c r="JO4" s="137"/>
      <c r="JP4" s="137"/>
      <c r="JQ4" s="137"/>
      <c r="JR4" s="137"/>
      <c r="JS4" s="137"/>
      <c r="JT4" s="137"/>
      <c r="JU4" s="137"/>
      <c r="JV4" s="137"/>
      <c r="JW4" s="137"/>
      <c r="JX4" s="137"/>
      <c r="JY4" s="137"/>
      <c r="JZ4" s="137"/>
      <c r="KA4" s="137"/>
      <c r="KB4" s="137"/>
      <c r="KC4" s="137"/>
      <c r="KD4" s="137"/>
      <c r="KE4" s="137"/>
      <c r="KF4" s="137"/>
      <c r="KG4" s="137"/>
      <c r="KH4" s="137"/>
      <c r="KI4" s="137"/>
      <c r="KJ4" s="137"/>
      <c r="KK4" s="137"/>
      <c r="KL4" s="137"/>
      <c r="KM4" s="137"/>
      <c r="KN4" s="137"/>
      <c r="KO4" s="137"/>
      <c r="KP4" s="137"/>
      <c r="KQ4" s="137"/>
      <c r="KR4" s="137"/>
      <c r="KS4" s="137"/>
      <c r="KT4" s="137"/>
      <c r="KU4" s="137"/>
      <c r="KV4" s="137"/>
      <c r="KW4" s="137"/>
      <c r="KX4" s="137"/>
      <c r="KY4" s="137"/>
      <c r="KZ4" s="137"/>
      <c r="LA4" s="137"/>
      <c r="LB4" s="137"/>
      <c r="LC4" s="137"/>
      <c r="LD4" s="137"/>
      <c r="LE4" s="137"/>
      <c r="LF4" s="137"/>
      <c r="LG4" s="137"/>
      <c r="LH4" s="137"/>
      <c r="LI4" s="137"/>
      <c r="LJ4" s="137"/>
      <c r="LK4" s="137"/>
      <c r="LL4" s="137"/>
      <c r="LM4" s="137"/>
      <c r="LN4" s="137"/>
      <c r="LO4" s="137"/>
      <c r="LP4" s="137"/>
      <c r="LQ4" s="137"/>
      <c r="LR4" s="137"/>
      <c r="LS4" s="137"/>
      <c r="LT4" s="137"/>
      <c r="LU4" s="137"/>
      <c r="LV4" s="137"/>
      <c r="LW4" s="137"/>
      <c r="LX4" s="137"/>
    </row>
    <row r="5" ht="153.75" customHeight="1">
      <c r="B5" s="104" t="s">
        <v>174</v>
      </c>
      <c r="C5" s="105" t="s">
        <v>12</v>
      </c>
      <c r="D5" s="105" t="s">
        <v>175</v>
      </c>
      <c r="E5" s="105" t="s">
        <v>176</v>
      </c>
      <c r="F5" s="105" t="s">
        <v>177</v>
      </c>
      <c r="G5" s="106" t="s">
        <v>178</v>
      </c>
      <c r="H5" s="105" t="s">
        <v>179</v>
      </c>
      <c r="I5" s="107" t="s">
        <v>180</v>
      </c>
      <c r="J5" s="107" t="s">
        <v>181</v>
      </c>
      <c r="K5" s="107" t="s">
        <v>182</v>
      </c>
      <c r="L5" s="108">
        <v>3.0</v>
      </c>
      <c r="M5" s="108">
        <v>1.0</v>
      </c>
      <c r="N5" s="108">
        <v>1.0</v>
      </c>
      <c r="O5" s="108">
        <f t="shared" si="1"/>
        <v>1</v>
      </c>
      <c r="P5" s="108">
        <v>1.0</v>
      </c>
      <c r="Q5" s="108">
        <v>0.0</v>
      </c>
      <c r="R5" s="113" t="s">
        <v>160</v>
      </c>
      <c r="S5" s="111" t="s">
        <v>183</v>
      </c>
      <c r="T5" s="111" t="s">
        <v>12</v>
      </c>
      <c r="U5" s="112" t="s">
        <v>184</v>
      </c>
      <c r="V5" s="111" t="s">
        <v>185</v>
      </c>
      <c r="W5" s="111" t="s">
        <v>186</v>
      </c>
      <c r="X5" s="113" t="s">
        <v>13</v>
      </c>
      <c r="Y5" s="113" t="s">
        <v>160</v>
      </c>
      <c r="Z5" s="113" t="s">
        <v>161</v>
      </c>
      <c r="AA5" s="113" t="s">
        <v>13</v>
      </c>
      <c r="AB5" s="113" t="s">
        <v>161</v>
      </c>
      <c r="AC5" s="113" t="s">
        <v>13</v>
      </c>
      <c r="AD5" s="114" t="s">
        <v>12</v>
      </c>
      <c r="AE5" s="114" t="s">
        <v>12</v>
      </c>
      <c r="AF5" s="114" t="s">
        <v>12</v>
      </c>
      <c r="AG5" s="115" t="s">
        <v>12</v>
      </c>
      <c r="AH5" s="114" t="s">
        <v>12</v>
      </c>
      <c r="AI5" s="114" t="s">
        <v>12</v>
      </c>
      <c r="AJ5" s="114" t="s">
        <v>12</v>
      </c>
      <c r="AK5" s="114" t="str">
        <f t="shared" si="2"/>
        <v>-</v>
      </c>
      <c r="AL5" s="114" t="s">
        <v>12</v>
      </c>
      <c r="AM5" s="114" t="s">
        <v>12</v>
      </c>
      <c r="AN5" s="114" t="s">
        <v>12</v>
      </c>
      <c r="AO5" s="114" t="s">
        <v>12</v>
      </c>
      <c r="AP5" s="116">
        <v>3.0</v>
      </c>
      <c r="AQ5" s="116">
        <v>0.0</v>
      </c>
      <c r="AR5" s="116">
        <v>0.0</v>
      </c>
      <c r="AS5" s="116">
        <v>0.0</v>
      </c>
      <c r="AT5" s="116">
        <v>0.0</v>
      </c>
      <c r="AU5" s="116">
        <v>0.0</v>
      </c>
      <c r="AV5" s="116">
        <v>0.0</v>
      </c>
      <c r="AW5" s="116">
        <v>0.0</v>
      </c>
      <c r="AX5" s="116">
        <v>0.0</v>
      </c>
      <c r="AY5" s="116">
        <v>0.0</v>
      </c>
      <c r="AZ5" s="117">
        <f t="shared" si="3"/>
        <v>0</v>
      </c>
      <c r="BA5" s="117">
        <f t="shared" si="4"/>
        <v>0</v>
      </c>
      <c r="BB5" s="117">
        <f t="shared" si="5"/>
        <v>0</v>
      </c>
      <c r="BC5" s="117">
        <f t="shared" si="6"/>
        <v>0</v>
      </c>
      <c r="BD5" s="117">
        <f t="shared" si="7"/>
        <v>0</v>
      </c>
      <c r="BE5" s="117">
        <f t="shared" si="8"/>
        <v>0</v>
      </c>
      <c r="BF5" s="117">
        <f t="shared" si="9"/>
        <v>0</v>
      </c>
      <c r="BG5" s="117">
        <f t="shared" si="10"/>
        <v>0</v>
      </c>
      <c r="BH5" s="117">
        <f t="shared" si="11"/>
        <v>0</v>
      </c>
      <c r="BI5" s="118" t="s">
        <v>12</v>
      </c>
      <c r="BJ5" s="118" t="s">
        <v>12</v>
      </c>
      <c r="BK5" s="118" t="s">
        <v>12</v>
      </c>
      <c r="BL5" s="115" t="s">
        <v>12</v>
      </c>
      <c r="BM5" s="119" t="s">
        <v>12</v>
      </c>
      <c r="BN5" s="119" t="s">
        <v>12</v>
      </c>
      <c r="BO5" s="119" t="s">
        <v>12</v>
      </c>
      <c r="BP5" s="118" t="str">
        <f t="shared" si="12"/>
        <v>-</v>
      </c>
      <c r="BQ5" s="119" t="s">
        <v>12</v>
      </c>
      <c r="BR5" s="119" t="s">
        <v>12</v>
      </c>
      <c r="BS5" s="119" t="s">
        <v>12</v>
      </c>
      <c r="BT5" s="119" t="s">
        <v>12</v>
      </c>
      <c r="BU5" s="119">
        <v>3.0</v>
      </c>
      <c r="BV5" s="119">
        <v>0.0</v>
      </c>
      <c r="BW5" s="119">
        <v>0.0</v>
      </c>
      <c r="BX5" s="119">
        <v>0.0</v>
      </c>
      <c r="BY5" s="119">
        <v>0.0</v>
      </c>
      <c r="BZ5" s="119">
        <v>0.0</v>
      </c>
      <c r="CA5" s="119">
        <v>0.0</v>
      </c>
      <c r="CB5" s="119">
        <v>0.0</v>
      </c>
      <c r="CC5" s="119">
        <v>0.0</v>
      </c>
      <c r="CD5" s="119">
        <v>0.0</v>
      </c>
      <c r="CE5" s="119">
        <v>0.0</v>
      </c>
      <c r="CF5" s="119">
        <v>0.0</v>
      </c>
      <c r="CG5" s="119">
        <v>0.0</v>
      </c>
      <c r="CH5" s="119">
        <v>0.0</v>
      </c>
      <c r="CI5" s="120">
        <f t="shared" si="13"/>
        <v>0</v>
      </c>
      <c r="CJ5" s="120">
        <f t="shared" si="14"/>
        <v>0</v>
      </c>
      <c r="CK5" s="120">
        <f t="shared" si="15"/>
        <v>0</v>
      </c>
      <c r="CL5" s="120">
        <f t="shared" si="16"/>
        <v>0</v>
      </c>
      <c r="CM5" s="120">
        <f t="shared" si="17"/>
        <v>0</v>
      </c>
      <c r="CN5" s="120">
        <f t="shared" si="18"/>
        <v>0</v>
      </c>
      <c r="CO5" s="120">
        <f t="shared" si="19"/>
        <v>0</v>
      </c>
      <c r="CP5" s="120">
        <f t="shared" si="20"/>
        <v>0</v>
      </c>
      <c r="CQ5" s="120">
        <f t="shared" si="21"/>
        <v>0</v>
      </c>
      <c r="CR5" s="121">
        <v>41701.0</v>
      </c>
      <c r="CS5" s="121">
        <v>1.0</v>
      </c>
      <c r="CT5" s="121">
        <v>1.0</v>
      </c>
      <c r="CU5" s="115" t="s">
        <v>12</v>
      </c>
      <c r="CV5" s="121">
        <v>41701.0</v>
      </c>
      <c r="CW5" s="121" t="s">
        <v>12</v>
      </c>
      <c r="CX5" s="121" t="s">
        <v>12</v>
      </c>
      <c r="CY5" s="121" t="str">
        <f t="shared" si="22"/>
        <v>-</v>
      </c>
      <c r="CZ5" s="121" t="s">
        <v>12</v>
      </c>
      <c r="DA5" s="121" t="s">
        <v>12</v>
      </c>
      <c r="DB5" s="121">
        <v>41701.0</v>
      </c>
      <c r="DC5" s="121" t="s">
        <v>12</v>
      </c>
      <c r="DD5" s="122">
        <v>3.0</v>
      </c>
      <c r="DE5" s="122">
        <v>0.0</v>
      </c>
      <c r="DF5" s="122">
        <v>1.0</v>
      </c>
      <c r="DG5" s="122">
        <v>1.0</v>
      </c>
      <c r="DH5" s="122">
        <v>0.0</v>
      </c>
      <c r="DI5" s="122">
        <v>1.0</v>
      </c>
      <c r="DJ5" s="122">
        <v>1.0</v>
      </c>
      <c r="DK5" s="122">
        <v>1.0</v>
      </c>
      <c r="DL5" s="122">
        <v>1.0</v>
      </c>
      <c r="DM5" s="122">
        <v>0.0</v>
      </c>
      <c r="DN5" s="122">
        <v>1.0</v>
      </c>
      <c r="DO5" s="122">
        <v>1.0</v>
      </c>
      <c r="DP5" s="122">
        <v>0.0</v>
      </c>
      <c r="DQ5" s="122">
        <v>1.0</v>
      </c>
      <c r="DR5" s="123">
        <f t="shared" si="23"/>
        <v>0</v>
      </c>
      <c r="DS5" s="123">
        <f t="shared" si="24"/>
        <v>0</v>
      </c>
      <c r="DT5" s="123">
        <f t="shared" si="25"/>
        <v>1</v>
      </c>
      <c r="DU5" s="123">
        <f t="shared" si="26"/>
        <v>1</v>
      </c>
      <c r="DV5" s="123">
        <f t="shared" si="27"/>
        <v>1</v>
      </c>
      <c r="DW5" s="123">
        <f t="shared" si="28"/>
        <v>1</v>
      </c>
      <c r="DX5" s="123">
        <f t="shared" si="29"/>
        <v>1</v>
      </c>
      <c r="DY5" s="123">
        <f t="shared" si="30"/>
        <v>1</v>
      </c>
      <c r="DZ5" s="123">
        <f t="shared" si="31"/>
        <v>1</v>
      </c>
      <c r="EA5" s="124" t="s">
        <v>187</v>
      </c>
      <c r="EB5" s="124">
        <v>3.0</v>
      </c>
      <c r="EC5" s="124">
        <v>5.0</v>
      </c>
      <c r="ED5" s="115" t="s">
        <v>162</v>
      </c>
      <c r="EE5" s="124">
        <v>41701.0</v>
      </c>
      <c r="EF5" s="124" t="s">
        <v>162</v>
      </c>
      <c r="EG5" s="124" t="s">
        <v>162</v>
      </c>
      <c r="EH5" s="124" t="str">
        <f t="shared" si="32"/>
        <v>2002752, 2002749</v>
      </c>
      <c r="EI5" s="124" t="s">
        <v>12</v>
      </c>
      <c r="EJ5" s="124" t="s">
        <v>162</v>
      </c>
      <c r="EK5" s="124">
        <v>41701.0</v>
      </c>
      <c r="EL5" s="124" t="s">
        <v>12</v>
      </c>
      <c r="EM5" s="125">
        <v>3.0</v>
      </c>
      <c r="EN5" s="125">
        <v>1.0</v>
      </c>
      <c r="EO5" s="125">
        <v>3.0</v>
      </c>
      <c r="EP5" s="125">
        <v>1.0</v>
      </c>
      <c r="EQ5" s="125">
        <v>4.0</v>
      </c>
      <c r="ER5" s="125">
        <v>5.0</v>
      </c>
      <c r="ES5" s="125">
        <v>1.0</v>
      </c>
      <c r="ET5" s="125">
        <v>1.0</v>
      </c>
      <c r="EU5" s="125">
        <v>1.0</v>
      </c>
      <c r="EV5" s="125">
        <v>0.0</v>
      </c>
      <c r="EW5" s="125">
        <v>1.0</v>
      </c>
      <c r="EX5" s="125">
        <v>1.0</v>
      </c>
      <c r="EY5" s="125">
        <v>0.0</v>
      </c>
      <c r="EZ5" s="125">
        <v>1.0</v>
      </c>
      <c r="FA5" s="126">
        <f t="shared" si="33"/>
        <v>1</v>
      </c>
      <c r="FB5" s="126">
        <f t="shared" si="34"/>
        <v>0</v>
      </c>
      <c r="FC5" s="126">
        <f t="shared" si="35"/>
        <v>1</v>
      </c>
      <c r="FD5" s="126">
        <f t="shared" si="36"/>
        <v>3</v>
      </c>
      <c r="FE5" s="126">
        <f t="shared" si="37"/>
        <v>1</v>
      </c>
      <c r="FF5" s="126">
        <f t="shared" si="38"/>
        <v>1</v>
      </c>
      <c r="FG5" s="126">
        <f t="shared" si="39"/>
        <v>5</v>
      </c>
      <c r="FH5" s="126">
        <f t="shared" si="40"/>
        <v>1</v>
      </c>
      <c r="FI5" s="126">
        <f t="shared" si="41"/>
        <v>1</v>
      </c>
      <c r="FJ5" s="127" t="s">
        <v>13</v>
      </c>
      <c r="FK5" s="128"/>
      <c r="FL5" s="129" t="s">
        <v>12</v>
      </c>
      <c r="FM5" s="129" t="s">
        <v>12</v>
      </c>
      <c r="FN5" s="129" t="s">
        <v>12</v>
      </c>
      <c r="FO5" s="130" t="s">
        <v>12</v>
      </c>
      <c r="FP5" s="130" t="s">
        <v>12</v>
      </c>
      <c r="FQ5" s="130" t="s">
        <v>12</v>
      </c>
      <c r="FR5" s="130" t="s">
        <v>12</v>
      </c>
      <c r="FS5" s="130" t="s">
        <v>12</v>
      </c>
      <c r="FT5" s="130" t="s">
        <v>12</v>
      </c>
      <c r="FU5" s="130" t="s">
        <v>12</v>
      </c>
      <c r="FV5" s="130" t="s">
        <v>12</v>
      </c>
      <c r="FW5" s="130" t="str">
        <f t="shared" si="42"/>
        <v>-</v>
      </c>
      <c r="FX5" s="130" t="s">
        <v>12</v>
      </c>
      <c r="FY5" s="108" t="s">
        <v>12</v>
      </c>
      <c r="FZ5" s="108">
        <v>3.0</v>
      </c>
      <c r="GA5" s="108">
        <v>0.0</v>
      </c>
      <c r="GB5" s="131">
        <f t="shared" si="43"/>
        <v>0</v>
      </c>
      <c r="GC5" s="132" t="s">
        <v>12</v>
      </c>
      <c r="GD5" s="132" t="s">
        <v>12</v>
      </c>
      <c r="GE5" s="132" t="s">
        <v>12</v>
      </c>
      <c r="GF5" s="133" t="s">
        <v>12</v>
      </c>
      <c r="GG5" s="133" t="s">
        <v>12</v>
      </c>
      <c r="GH5" s="133" t="s">
        <v>12</v>
      </c>
      <c r="GI5" s="133" t="s">
        <v>12</v>
      </c>
      <c r="GJ5" s="133" t="s">
        <v>12</v>
      </c>
      <c r="GK5" s="133" t="s">
        <v>12</v>
      </c>
      <c r="GL5" s="133" t="s">
        <v>12</v>
      </c>
      <c r="GM5" s="133" t="s">
        <v>12</v>
      </c>
      <c r="GN5" s="134" t="s">
        <v>188</v>
      </c>
      <c r="GO5" s="134">
        <v>1.0</v>
      </c>
      <c r="GP5" s="134">
        <v>0.0</v>
      </c>
      <c r="GQ5" s="135">
        <f t="shared" si="44"/>
        <v>0</v>
      </c>
      <c r="GR5" s="136" t="s">
        <v>13</v>
      </c>
      <c r="GS5" s="137"/>
      <c r="GT5" s="137"/>
      <c r="GU5" s="137"/>
      <c r="GV5" s="137"/>
      <c r="GW5" s="137"/>
      <c r="GX5" s="137"/>
      <c r="GY5" s="137"/>
      <c r="GZ5" s="137"/>
      <c r="HA5" s="137"/>
      <c r="HB5" s="137"/>
      <c r="HC5" s="137"/>
      <c r="HD5" s="137"/>
      <c r="HE5" s="137"/>
      <c r="HF5" s="137"/>
      <c r="HG5" s="137"/>
      <c r="HH5" s="137"/>
      <c r="HI5" s="137"/>
      <c r="HJ5" s="137"/>
      <c r="HK5" s="137"/>
      <c r="HL5" s="137"/>
      <c r="HM5" s="137"/>
      <c r="HN5" s="137"/>
      <c r="HO5" s="137"/>
      <c r="HP5" s="137"/>
      <c r="HQ5" s="137"/>
      <c r="HR5" s="137"/>
      <c r="HS5" s="137"/>
      <c r="HT5" s="137"/>
      <c r="HU5" s="137"/>
      <c r="HV5" s="137"/>
      <c r="HW5" s="137"/>
      <c r="HX5" s="137"/>
      <c r="HY5" s="137"/>
      <c r="HZ5" s="137"/>
      <c r="IA5" s="137"/>
      <c r="IB5" s="137"/>
      <c r="IC5" s="137"/>
      <c r="ID5" s="137"/>
      <c r="IE5" s="137"/>
      <c r="IF5" s="137"/>
      <c r="IG5" s="137"/>
      <c r="IH5" s="137"/>
      <c r="II5" s="137"/>
      <c r="IJ5" s="137"/>
      <c r="IK5" s="137"/>
      <c r="IL5" s="137"/>
      <c r="IM5" s="137"/>
      <c r="IN5" s="137"/>
      <c r="IO5" s="137"/>
      <c r="IP5" s="137"/>
      <c r="IQ5" s="137"/>
      <c r="IR5" s="137"/>
      <c r="IS5" s="137"/>
      <c r="IT5" s="137"/>
      <c r="IU5" s="137"/>
      <c r="IV5" s="137"/>
      <c r="IW5" s="137"/>
      <c r="IX5" s="137"/>
      <c r="IY5" s="137"/>
      <c r="IZ5" s="137"/>
      <c r="JA5" s="137"/>
      <c r="JB5" s="137"/>
      <c r="JC5" s="137"/>
      <c r="JD5" s="137"/>
      <c r="JE5" s="137"/>
      <c r="JF5" s="137"/>
      <c r="JG5" s="137"/>
      <c r="JH5" s="137"/>
      <c r="JI5" s="137"/>
      <c r="JJ5" s="137"/>
      <c r="JK5" s="137"/>
      <c r="JL5" s="137"/>
      <c r="JM5" s="137"/>
      <c r="JN5" s="137"/>
      <c r="JO5" s="137"/>
      <c r="JP5" s="137"/>
      <c r="JQ5" s="137"/>
      <c r="JR5" s="137"/>
      <c r="JS5" s="137"/>
      <c r="JT5" s="137"/>
      <c r="JU5" s="137"/>
      <c r="JV5" s="137"/>
      <c r="JW5" s="137"/>
      <c r="JX5" s="137"/>
      <c r="JY5" s="137"/>
      <c r="JZ5" s="137"/>
      <c r="KA5" s="137"/>
      <c r="KB5" s="137"/>
      <c r="KC5" s="137"/>
      <c r="KD5" s="137"/>
      <c r="KE5" s="137"/>
      <c r="KF5" s="137"/>
      <c r="KG5" s="137"/>
      <c r="KH5" s="137"/>
      <c r="KI5" s="137"/>
      <c r="KJ5" s="137"/>
      <c r="KK5" s="137"/>
      <c r="KL5" s="137"/>
      <c r="KM5" s="137"/>
      <c r="KN5" s="137"/>
      <c r="KO5" s="137"/>
      <c r="KP5" s="137"/>
      <c r="KQ5" s="137"/>
      <c r="KR5" s="137"/>
      <c r="KS5" s="137"/>
      <c r="KT5" s="137"/>
      <c r="KU5" s="137"/>
      <c r="KV5" s="137"/>
      <c r="KW5" s="137"/>
      <c r="KX5" s="137"/>
      <c r="KY5" s="137"/>
      <c r="KZ5" s="137"/>
      <c r="LA5" s="137"/>
      <c r="LB5" s="137"/>
      <c r="LC5" s="137"/>
      <c r="LD5" s="137"/>
      <c r="LE5" s="137"/>
      <c r="LF5" s="137"/>
      <c r="LG5" s="137"/>
      <c r="LH5" s="137"/>
      <c r="LI5" s="137"/>
      <c r="LJ5" s="137"/>
      <c r="LK5" s="137"/>
      <c r="LL5" s="137"/>
      <c r="LM5" s="137"/>
      <c r="LN5" s="137"/>
      <c r="LO5" s="137"/>
      <c r="LP5" s="137"/>
      <c r="LQ5" s="137"/>
      <c r="LR5" s="137"/>
      <c r="LS5" s="137"/>
      <c r="LT5" s="137"/>
      <c r="LU5" s="137"/>
      <c r="LV5" s="137"/>
      <c r="LW5" s="137"/>
      <c r="LX5" s="137"/>
    </row>
    <row r="6" ht="153.75" customHeight="1">
      <c r="B6" s="104" t="s">
        <v>146</v>
      </c>
      <c r="C6" s="105" t="s">
        <v>12</v>
      </c>
      <c r="D6" s="105" t="s">
        <v>147</v>
      </c>
      <c r="E6" s="105" t="s">
        <v>189</v>
      </c>
      <c r="F6" s="105" t="s">
        <v>190</v>
      </c>
      <c r="G6" s="106" t="s">
        <v>12</v>
      </c>
      <c r="H6" s="105" t="s">
        <v>12</v>
      </c>
      <c r="I6" s="107" t="s">
        <v>191</v>
      </c>
      <c r="J6" s="107" t="s">
        <v>192</v>
      </c>
      <c r="K6" s="138" t="s">
        <v>193</v>
      </c>
      <c r="L6" s="108">
        <v>6.0</v>
      </c>
      <c r="M6" s="108">
        <v>2.0</v>
      </c>
      <c r="N6" s="108">
        <v>2.0</v>
      </c>
      <c r="O6" s="108">
        <f t="shared" si="1"/>
        <v>3</v>
      </c>
      <c r="P6" s="108">
        <v>2.0</v>
      </c>
      <c r="Q6" s="108">
        <v>1.0</v>
      </c>
      <c r="R6" s="113" t="s">
        <v>194</v>
      </c>
      <c r="S6" s="111" t="s">
        <v>195</v>
      </c>
      <c r="T6" s="111" t="s">
        <v>12</v>
      </c>
      <c r="U6" s="112" t="s">
        <v>196</v>
      </c>
      <c r="V6" s="111" t="s">
        <v>197</v>
      </c>
      <c r="W6" s="111" t="s">
        <v>198</v>
      </c>
      <c r="X6" s="113" t="s">
        <v>13</v>
      </c>
      <c r="Y6" s="113" t="s">
        <v>160</v>
      </c>
      <c r="Z6" s="113" t="s">
        <v>161</v>
      </c>
      <c r="AA6" s="113" t="s">
        <v>13</v>
      </c>
      <c r="AB6" s="113" t="s">
        <v>161</v>
      </c>
      <c r="AC6" s="113" t="s">
        <v>13</v>
      </c>
      <c r="AD6" s="114" t="s">
        <v>12</v>
      </c>
      <c r="AE6" s="114" t="s">
        <v>12</v>
      </c>
      <c r="AF6" s="114" t="s">
        <v>12</v>
      </c>
      <c r="AG6" s="115" t="s">
        <v>12</v>
      </c>
      <c r="AH6" s="114" t="s">
        <v>12</v>
      </c>
      <c r="AI6" s="114" t="s">
        <v>12</v>
      </c>
      <c r="AJ6" s="114" t="s">
        <v>12</v>
      </c>
      <c r="AK6" s="114" t="str">
        <f t="shared" si="2"/>
        <v>-</v>
      </c>
      <c r="AL6" s="114" t="s">
        <v>12</v>
      </c>
      <c r="AM6" s="114" t="s">
        <v>12</v>
      </c>
      <c r="AN6" s="114" t="s">
        <v>12</v>
      </c>
      <c r="AO6" s="114" t="s">
        <v>12</v>
      </c>
      <c r="AP6" s="116">
        <v>6.0</v>
      </c>
      <c r="AQ6" s="116">
        <v>0.0</v>
      </c>
      <c r="AR6" s="116">
        <v>0.0</v>
      </c>
      <c r="AS6" s="116">
        <v>0.0</v>
      </c>
      <c r="AT6" s="116">
        <v>0.0</v>
      </c>
      <c r="AU6" s="116">
        <v>0.0</v>
      </c>
      <c r="AV6" s="116">
        <v>0.0</v>
      </c>
      <c r="AW6" s="116">
        <v>0.0</v>
      </c>
      <c r="AX6" s="116">
        <v>0.0</v>
      </c>
      <c r="AY6" s="116">
        <v>0.0</v>
      </c>
      <c r="AZ6" s="117">
        <f t="shared" si="3"/>
        <v>0</v>
      </c>
      <c r="BA6" s="117">
        <f t="shared" si="4"/>
        <v>0</v>
      </c>
      <c r="BB6" s="117">
        <f t="shared" si="5"/>
        <v>0</v>
      </c>
      <c r="BC6" s="117">
        <f t="shared" si="6"/>
        <v>0</v>
      </c>
      <c r="BD6" s="117">
        <f t="shared" si="7"/>
        <v>0</v>
      </c>
      <c r="BE6" s="117">
        <f t="shared" si="8"/>
        <v>0</v>
      </c>
      <c r="BF6" s="117">
        <f t="shared" si="9"/>
        <v>0</v>
      </c>
      <c r="BG6" s="117">
        <f t="shared" si="10"/>
        <v>0</v>
      </c>
      <c r="BH6" s="117">
        <f t="shared" si="11"/>
        <v>0</v>
      </c>
      <c r="BI6" s="118" t="s">
        <v>199</v>
      </c>
      <c r="BJ6" s="118">
        <v>3.0</v>
      </c>
      <c r="BK6" s="118">
        <v>12.0</v>
      </c>
      <c r="BL6" s="115" t="s">
        <v>12</v>
      </c>
      <c r="BM6" s="118" t="s">
        <v>199</v>
      </c>
      <c r="BN6" s="139" t="s">
        <v>12</v>
      </c>
      <c r="BO6" s="139" t="s">
        <v>12</v>
      </c>
      <c r="BP6" s="118" t="str">
        <f t="shared" si="12"/>
        <v>-</v>
      </c>
      <c r="BQ6" s="139" t="s">
        <v>12</v>
      </c>
      <c r="BR6" s="139" t="s">
        <v>12</v>
      </c>
      <c r="BS6" s="118" t="s">
        <v>199</v>
      </c>
      <c r="BT6" s="139" t="s">
        <v>12</v>
      </c>
      <c r="BU6" s="119">
        <v>6.0</v>
      </c>
      <c r="BV6" s="119">
        <v>4.0</v>
      </c>
      <c r="BW6" s="119">
        <v>9.0</v>
      </c>
      <c r="BX6" s="119">
        <v>0.0</v>
      </c>
      <c r="BY6" s="119">
        <v>12.0</v>
      </c>
      <c r="BZ6" s="119">
        <v>12.0</v>
      </c>
      <c r="CA6" s="119">
        <v>2.0</v>
      </c>
      <c r="CB6" s="119">
        <v>2.0</v>
      </c>
      <c r="CC6" s="119">
        <v>2.0</v>
      </c>
      <c r="CD6" s="119">
        <v>4.0</v>
      </c>
      <c r="CE6" s="119">
        <v>9.0</v>
      </c>
      <c r="CF6" s="119">
        <v>0.0</v>
      </c>
      <c r="CG6" s="119">
        <v>12.0</v>
      </c>
      <c r="CH6" s="119">
        <v>12.0</v>
      </c>
      <c r="CI6" s="120">
        <f t="shared" si="13"/>
        <v>2</v>
      </c>
      <c r="CJ6" s="120">
        <f t="shared" si="14"/>
        <v>2</v>
      </c>
      <c r="CK6" s="120">
        <f t="shared" si="15"/>
        <v>1</v>
      </c>
      <c r="CL6" s="120">
        <f t="shared" si="16"/>
        <v>4.5</v>
      </c>
      <c r="CM6" s="120">
        <f t="shared" si="17"/>
        <v>4.5</v>
      </c>
      <c r="CN6" s="120">
        <f t="shared" si="18"/>
        <v>1</v>
      </c>
      <c r="CO6" s="120">
        <f t="shared" si="19"/>
        <v>6</v>
      </c>
      <c r="CP6" s="120">
        <f t="shared" si="20"/>
        <v>6</v>
      </c>
      <c r="CQ6" s="120">
        <f t="shared" si="21"/>
        <v>1</v>
      </c>
      <c r="CR6" s="121" t="s">
        <v>200</v>
      </c>
      <c r="CS6" s="121">
        <v>4.0</v>
      </c>
      <c r="CT6" s="121">
        <v>13.0</v>
      </c>
      <c r="CU6" s="115" t="s">
        <v>12</v>
      </c>
      <c r="CV6" s="121" t="s">
        <v>201</v>
      </c>
      <c r="CW6" s="121">
        <v>44489.0</v>
      </c>
      <c r="CX6" s="121" t="s">
        <v>12</v>
      </c>
      <c r="CY6" s="121">
        <f t="shared" si="22"/>
        <v>44489</v>
      </c>
      <c r="CZ6" s="121" t="s">
        <v>12</v>
      </c>
      <c r="DA6" s="121">
        <v>44489.0</v>
      </c>
      <c r="DB6" s="121" t="s">
        <v>202</v>
      </c>
      <c r="DC6" s="121" t="s">
        <v>12</v>
      </c>
      <c r="DD6" s="122">
        <v>6.0</v>
      </c>
      <c r="DE6" s="122">
        <v>5.0</v>
      </c>
      <c r="DF6" s="122">
        <v>10.0</v>
      </c>
      <c r="DG6" s="122">
        <v>1.0</v>
      </c>
      <c r="DH6" s="122">
        <v>12.0</v>
      </c>
      <c r="DI6" s="122">
        <v>13.0</v>
      </c>
      <c r="DJ6" s="122">
        <v>2.0</v>
      </c>
      <c r="DK6" s="122">
        <v>2.0</v>
      </c>
      <c r="DL6" s="122">
        <v>2.0</v>
      </c>
      <c r="DM6" s="122">
        <v>5.0</v>
      </c>
      <c r="DN6" s="122">
        <v>10.0</v>
      </c>
      <c r="DO6" s="122">
        <v>1.0</v>
      </c>
      <c r="DP6" s="122">
        <v>12.0</v>
      </c>
      <c r="DQ6" s="122">
        <v>13.0</v>
      </c>
      <c r="DR6" s="123">
        <f t="shared" si="23"/>
        <v>2.5</v>
      </c>
      <c r="DS6" s="123">
        <f t="shared" si="24"/>
        <v>2.5</v>
      </c>
      <c r="DT6" s="123">
        <f t="shared" si="25"/>
        <v>1</v>
      </c>
      <c r="DU6" s="123">
        <f t="shared" si="26"/>
        <v>5</v>
      </c>
      <c r="DV6" s="123">
        <f t="shared" si="27"/>
        <v>5</v>
      </c>
      <c r="DW6" s="123">
        <f t="shared" si="28"/>
        <v>1</v>
      </c>
      <c r="DX6" s="123">
        <f t="shared" si="29"/>
        <v>6.5</v>
      </c>
      <c r="DY6" s="123">
        <f t="shared" si="30"/>
        <v>6.5</v>
      </c>
      <c r="DZ6" s="123">
        <f t="shared" si="31"/>
        <v>1</v>
      </c>
      <c r="EA6" s="124" t="s">
        <v>203</v>
      </c>
      <c r="EB6" s="124">
        <v>9.0</v>
      </c>
      <c r="EC6" s="124">
        <v>38.0</v>
      </c>
      <c r="ED6" s="115" t="s">
        <v>204</v>
      </c>
      <c r="EE6" s="124" t="s">
        <v>205</v>
      </c>
      <c r="EF6" s="124" t="s">
        <v>206</v>
      </c>
      <c r="EG6" s="124" t="s">
        <v>204</v>
      </c>
      <c r="EH6" s="124" t="str">
        <f t="shared" si="32"/>
        <v>44489, 2002752, 2002749, 2101620, 2044666, 2051116</v>
      </c>
      <c r="EI6" s="124" t="s">
        <v>207</v>
      </c>
      <c r="EJ6" s="124" t="s">
        <v>208</v>
      </c>
      <c r="EK6" s="124" t="s">
        <v>209</v>
      </c>
      <c r="EL6" s="124" t="s">
        <v>12</v>
      </c>
      <c r="EM6" s="125">
        <v>6.0</v>
      </c>
      <c r="EN6" s="125">
        <v>6.0</v>
      </c>
      <c r="EO6" s="125">
        <v>14.0</v>
      </c>
      <c r="EP6" s="125">
        <v>1.0</v>
      </c>
      <c r="EQ6" s="125">
        <v>37.0</v>
      </c>
      <c r="ER6" s="125">
        <v>38.0</v>
      </c>
      <c r="ES6" s="125">
        <v>2.0</v>
      </c>
      <c r="ET6" s="125">
        <v>2.0</v>
      </c>
      <c r="EU6" s="125">
        <v>2.0</v>
      </c>
      <c r="EV6" s="125">
        <v>6.0</v>
      </c>
      <c r="EW6" s="125">
        <v>11.0</v>
      </c>
      <c r="EX6" s="125">
        <v>1.0</v>
      </c>
      <c r="EY6" s="125">
        <v>14.0</v>
      </c>
      <c r="EZ6" s="125">
        <v>15.0</v>
      </c>
      <c r="FA6" s="126">
        <f t="shared" si="33"/>
        <v>3</v>
      </c>
      <c r="FB6" s="126">
        <f t="shared" si="34"/>
        <v>3</v>
      </c>
      <c r="FC6" s="126">
        <f t="shared" si="35"/>
        <v>1</v>
      </c>
      <c r="FD6" s="126">
        <f t="shared" si="36"/>
        <v>7</v>
      </c>
      <c r="FE6" s="126">
        <f t="shared" si="37"/>
        <v>5.5</v>
      </c>
      <c r="FF6" s="126">
        <f t="shared" si="38"/>
        <v>1</v>
      </c>
      <c r="FG6" s="126">
        <f t="shared" si="39"/>
        <v>19</v>
      </c>
      <c r="FH6" s="126">
        <f t="shared" si="40"/>
        <v>7.5</v>
      </c>
      <c r="FI6" s="126">
        <f t="shared" si="41"/>
        <v>1</v>
      </c>
      <c r="FJ6" s="127" t="s">
        <v>13</v>
      </c>
      <c r="FK6" s="128" t="s">
        <v>210</v>
      </c>
      <c r="FL6" s="140">
        <v>52169.0</v>
      </c>
      <c r="FM6" s="129">
        <v>1.0</v>
      </c>
      <c r="FN6" s="129">
        <v>18.0</v>
      </c>
      <c r="FO6" s="130" t="s">
        <v>12</v>
      </c>
      <c r="FP6" s="130" t="s">
        <v>12</v>
      </c>
      <c r="FQ6" s="130" t="s">
        <v>12</v>
      </c>
      <c r="FR6" s="130" t="s">
        <v>12</v>
      </c>
      <c r="FS6" s="130" t="s">
        <v>12</v>
      </c>
      <c r="FT6" s="130" t="s">
        <v>12</v>
      </c>
      <c r="FU6" s="141">
        <v>52169.0</v>
      </c>
      <c r="FV6" s="141">
        <v>52169.0</v>
      </c>
      <c r="FW6" s="130" t="str">
        <f t="shared" si="42"/>
        <v>-</v>
      </c>
      <c r="FX6" s="130" t="s">
        <v>12</v>
      </c>
      <c r="FY6" s="108" t="s">
        <v>211</v>
      </c>
      <c r="FZ6" s="108">
        <v>2.0</v>
      </c>
      <c r="GA6" s="108">
        <v>0.0</v>
      </c>
      <c r="GB6" s="131">
        <f t="shared" si="43"/>
        <v>0</v>
      </c>
      <c r="GC6" s="132" t="s">
        <v>212</v>
      </c>
      <c r="GD6" s="132">
        <v>3.0</v>
      </c>
      <c r="GE6" s="132">
        <v>15.0</v>
      </c>
      <c r="GF6" s="133" t="s">
        <v>12</v>
      </c>
      <c r="GG6" s="133" t="s">
        <v>12</v>
      </c>
      <c r="GH6" s="133" t="s">
        <v>12</v>
      </c>
      <c r="GI6" s="133" t="s">
        <v>12</v>
      </c>
      <c r="GJ6" s="133" t="s">
        <v>12</v>
      </c>
      <c r="GK6" s="133">
        <v>92322.0</v>
      </c>
      <c r="GL6" s="133" t="s">
        <v>12</v>
      </c>
      <c r="GM6" s="133" t="s">
        <v>12</v>
      </c>
      <c r="GN6" s="134" t="s">
        <v>213</v>
      </c>
      <c r="GO6" s="134">
        <v>5.0</v>
      </c>
      <c r="GP6" s="134">
        <v>0.0</v>
      </c>
      <c r="GQ6" s="135">
        <f t="shared" si="44"/>
        <v>0</v>
      </c>
      <c r="GR6" s="136" t="s">
        <v>13</v>
      </c>
      <c r="GS6" s="137"/>
      <c r="GT6" s="137"/>
      <c r="GU6" s="137"/>
      <c r="GV6" s="137"/>
      <c r="GW6" s="137"/>
      <c r="GX6" s="137"/>
      <c r="GY6" s="137"/>
      <c r="GZ6" s="137"/>
      <c r="HA6" s="137"/>
      <c r="HB6" s="137"/>
      <c r="HC6" s="137"/>
      <c r="HD6" s="137"/>
      <c r="HE6" s="137"/>
      <c r="HF6" s="137"/>
      <c r="HG6" s="137"/>
      <c r="HH6" s="137"/>
      <c r="HI6" s="137"/>
      <c r="HJ6" s="137"/>
      <c r="HK6" s="137"/>
      <c r="HL6" s="137"/>
      <c r="HM6" s="137"/>
      <c r="HN6" s="137"/>
      <c r="HO6" s="137"/>
      <c r="HP6" s="137"/>
      <c r="HQ6" s="137"/>
      <c r="HR6" s="137"/>
      <c r="HS6" s="137"/>
      <c r="HT6" s="137"/>
      <c r="HU6" s="137"/>
      <c r="HV6" s="137"/>
      <c r="HW6" s="137"/>
      <c r="HX6" s="137"/>
      <c r="HY6" s="137"/>
      <c r="HZ6" s="137"/>
      <c r="IA6" s="137"/>
      <c r="IB6" s="137"/>
      <c r="IC6" s="137"/>
      <c r="ID6" s="137"/>
      <c r="IE6" s="137"/>
      <c r="IF6" s="137"/>
      <c r="IG6" s="137"/>
      <c r="IH6" s="137"/>
      <c r="II6" s="137"/>
      <c r="IJ6" s="137"/>
      <c r="IK6" s="137"/>
      <c r="IL6" s="137"/>
      <c r="IM6" s="137"/>
      <c r="IN6" s="137"/>
      <c r="IO6" s="137"/>
      <c r="IP6" s="137"/>
      <c r="IQ6" s="137"/>
      <c r="IR6" s="137"/>
      <c r="IS6" s="137"/>
      <c r="IT6" s="137"/>
      <c r="IU6" s="137"/>
      <c r="IV6" s="137"/>
      <c r="IW6" s="137"/>
      <c r="IX6" s="137"/>
      <c r="IY6" s="137"/>
      <c r="IZ6" s="137"/>
      <c r="JA6" s="137"/>
      <c r="JB6" s="137"/>
      <c r="JC6" s="137"/>
      <c r="JD6" s="137"/>
      <c r="JE6" s="137"/>
      <c r="JF6" s="137"/>
      <c r="JG6" s="137"/>
      <c r="JH6" s="137"/>
      <c r="JI6" s="137"/>
      <c r="JJ6" s="137"/>
      <c r="JK6" s="137"/>
      <c r="JL6" s="137"/>
      <c r="JM6" s="137"/>
      <c r="JN6" s="137"/>
      <c r="JO6" s="137"/>
      <c r="JP6" s="137"/>
      <c r="JQ6" s="137"/>
      <c r="JR6" s="137"/>
      <c r="JS6" s="137"/>
      <c r="JT6" s="137"/>
      <c r="JU6" s="137"/>
      <c r="JV6" s="137"/>
      <c r="JW6" s="137"/>
      <c r="JX6" s="137"/>
      <c r="JY6" s="137"/>
      <c r="JZ6" s="137"/>
      <c r="KA6" s="137"/>
      <c r="KB6" s="137"/>
      <c r="KC6" s="137"/>
      <c r="KD6" s="137"/>
      <c r="KE6" s="137"/>
      <c r="KF6" s="137"/>
      <c r="KG6" s="137"/>
      <c r="KH6" s="137"/>
      <c r="KI6" s="137"/>
      <c r="KJ6" s="137"/>
      <c r="KK6" s="137"/>
      <c r="KL6" s="137"/>
      <c r="KM6" s="137"/>
      <c r="KN6" s="137"/>
      <c r="KO6" s="137"/>
      <c r="KP6" s="137"/>
      <c r="KQ6" s="137"/>
      <c r="KR6" s="137"/>
      <c r="KS6" s="137"/>
      <c r="KT6" s="137"/>
      <c r="KU6" s="137"/>
      <c r="KV6" s="137"/>
      <c r="KW6" s="137"/>
      <c r="KX6" s="137"/>
      <c r="KY6" s="137"/>
      <c r="KZ6" s="137"/>
      <c r="LA6" s="137"/>
      <c r="LB6" s="137"/>
      <c r="LC6" s="137"/>
      <c r="LD6" s="137"/>
      <c r="LE6" s="137"/>
      <c r="LF6" s="137"/>
      <c r="LG6" s="137"/>
      <c r="LH6" s="137"/>
      <c r="LI6" s="137"/>
      <c r="LJ6" s="137"/>
      <c r="LK6" s="137"/>
      <c r="LL6" s="137"/>
      <c r="LM6" s="137"/>
      <c r="LN6" s="137"/>
      <c r="LO6" s="137"/>
      <c r="LP6" s="137"/>
      <c r="LQ6" s="137"/>
      <c r="LR6" s="137"/>
      <c r="LS6" s="137"/>
      <c r="LT6" s="137"/>
      <c r="LU6" s="137"/>
      <c r="LV6" s="137"/>
      <c r="LW6" s="137"/>
      <c r="LX6" s="137"/>
    </row>
    <row r="7" ht="107.25" customHeight="1">
      <c r="B7" s="104" t="s">
        <v>214</v>
      </c>
      <c r="C7" s="105" t="s">
        <v>12</v>
      </c>
      <c r="D7" s="105" t="s">
        <v>215</v>
      </c>
      <c r="E7" s="105" t="s">
        <v>216</v>
      </c>
      <c r="F7" s="105" t="s">
        <v>217</v>
      </c>
      <c r="G7" s="106" t="s">
        <v>218</v>
      </c>
      <c r="H7" s="105" t="s">
        <v>219</v>
      </c>
      <c r="I7" s="107" t="s">
        <v>220</v>
      </c>
      <c r="J7" s="107" t="s">
        <v>221</v>
      </c>
      <c r="K7" s="107" t="s">
        <v>222</v>
      </c>
      <c r="L7" s="108">
        <v>1.0</v>
      </c>
      <c r="M7" s="108">
        <v>1.0</v>
      </c>
      <c r="N7" s="108">
        <v>1.0</v>
      </c>
      <c r="O7" s="108">
        <f t="shared" si="1"/>
        <v>1</v>
      </c>
      <c r="P7" s="108">
        <v>1.0</v>
      </c>
      <c r="Q7" s="108">
        <v>0.0</v>
      </c>
      <c r="R7" s="113" t="s">
        <v>155</v>
      </c>
      <c r="S7" s="111" t="s">
        <v>223</v>
      </c>
      <c r="T7" s="111" t="s">
        <v>12</v>
      </c>
      <c r="U7" s="112" t="s">
        <v>224</v>
      </c>
      <c r="V7" s="111" t="s">
        <v>225</v>
      </c>
      <c r="W7" s="111" t="s">
        <v>226</v>
      </c>
      <c r="X7" s="113" t="s">
        <v>13</v>
      </c>
      <c r="Y7" s="113" t="s">
        <v>160</v>
      </c>
      <c r="Z7" s="113" t="s">
        <v>161</v>
      </c>
      <c r="AA7" s="113" t="s">
        <v>13</v>
      </c>
      <c r="AB7" s="113" t="s">
        <v>13</v>
      </c>
      <c r="AC7" s="113" t="s">
        <v>13</v>
      </c>
      <c r="AD7" s="114" t="s">
        <v>12</v>
      </c>
      <c r="AE7" s="114" t="s">
        <v>12</v>
      </c>
      <c r="AF7" s="114" t="s">
        <v>12</v>
      </c>
      <c r="AG7" s="115" t="s">
        <v>12</v>
      </c>
      <c r="AH7" s="114" t="s">
        <v>12</v>
      </c>
      <c r="AI7" s="114" t="s">
        <v>12</v>
      </c>
      <c r="AJ7" s="114" t="s">
        <v>12</v>
      </c>
      <c r="AK7" s="114" t="str">
        <f t="shared" si="2"/>
        <v>-</v>
      </c>
      <c r="AL7" s="114" t="s">
        <v>12</v>
      </c>
      <c r="AM7" s="114" t="s">
        <v>12</v>
      </c>
      <c r="AN7" s="114" t="s">
        <v>12</v>
      </c>
      <c r="AO7" s="114" t="s">
        <v>12</v>
      </c>
      <c r="AP7" s="116">
        <v>1.0</v>
      </c>
      <c r="AQ7" s="116">
        <v>0.0</v>
      </c>
      <c r="AR7" s="116">
        <v>0.0</v>
      </c>
      <c r="AS7" s="116">
        <v>0.0</v>
      </c>
      <c r="AT7" s="116">
        <v>0.0</v>
      </c>
      <c r="AU7" s="116">
        <v>0.0</v>
      </c>
      <c r="AV7" s="116">
        <v>0.0</v>
      </c>
      <c r="AW7" s="116">
        <v>0.0</v>
      </c>
      <c r="AX7" s="116">
        <v>0.0</v>
      </c>
      <c r="AY7" s="116">
        <v>0.0</v>
      </c>
      <c r="AZ7" s="117">
        <f t="shared" si="3"/>
        <v>0</v>
      </c>
      <c r="BA7" s="117">
        <f t="shared" si="4"/>
        <v>0</v>
      </c>
      <c r="BB7" s="117">
        <f t="shared" si="5"/>
        <v>0</v>
      </c>
      <c r="BC7" s="117">
        <f t="shared" si="6"/>
        <v>0</v>
      </c>
      <c r="BD7" s="117">
        <f t="shared" si="7"/>
        <v>0</v>
      </c>
      <c r="BE7" s="117">
        <f t="shared" si="8"/>
        <v>0</v>
      </c>
      <c r="BF7" s="117">
        <f t="shared" si="9"/>
        <v>0</v>
      </c>
      <c r="BG7" s="117">
        <f t="shared" si="10"/>
        <v>0</v>
      </c>
      <c r="BH7" s="117">
        <f t="shared" si="11"/>
        <v>0</v>
      </c>
      <c r="BI7" s="118" t="s">
        <v>12</v>
      </c>
      <c r="BJ7" s="118" t="s">
        <v>12</v>
      </c>
      <c r="BK7" s="118" t="s">
        <v>12</v>
      </c>
      <c r="BL7" s="115" t="s">
        <v>12</v>
      </c>
      <c r="BM7" s="118" t="s">
        <v>12</v>
      </c>
      <c r="BN7" s="118" t="s">
        <v>12</v>
      </c>
      <c r="BO7" s="118" t="s">
        <v>12</v>
      </c>
      <c r="BP7" s="118" t="str">
        <f t="shared" si="12"/>
        <v>-</v>
      </c>
      <c r="BQ7" s="118" t="s">
        <v>12</v>
      </c>
      <c r="BR7" s="118" t="s">
        <v>12</v>
      </c>
      <c r="BS7" s="118" t="s">
        <v>12</v>
      </c>
      <c r="BT7" s="118" t="s">
        <v>12</v>
      </c>
      <c r="BU7" s="119">
        <v>1.0</v>
      </c>
      <c r="BV7" s="119">
        <v>0.0</v>
      </c>
      <c r="BW7" s="119">
        <v>0.0</v>
      </c>
      <c r="BX7" s="119">
        <v>0.0</v>
      </c>
      <c r="BY7" s="119">
        <v>0.0</v>
      </c>
      <c r="BZ7" s="119">
        <v>0.0</v>
      </c>
      <c r="CA7" s="119">
        <v>0.0</v>
      </c>
      <c r="CB7" s="119">
        <v>0.0</v>
      </c>
      <c r="CC7" s="119">
        <v>0.0</v>
      </c>
      <c r="CD7" s="119">
        <v>0.0</v>
      </c>
      <c r="CE7" s="119">
        <v>0.0</v>
      </c>
      <c r="CF7" s="119">
        <v>0.0</v>
      </c>
      <c r="CG7" s="119">
        <v>0.0</v>
      </c>
      <c r="CH7" s="119">
        <v>0.0</v>
      </c>
      <c r="CI7" s="120">
        <f t="shared" si="13"/>
        <v>0</v>
      </c>
      <c r="CJ7" s="120">
        <f t="shared" si="14"/>
        <v>0</v>
      </c>
      <c r="CK7" s="120">
        <f t="shared" si="15"/>
        <v>0</v>
      </c>
      <c r="CL7" s="120">
        <f t="shared" si="16"/>
        <v>0</v>
      </c>
      <c r="CM7" s="120">
        <f t="shared" si="17"/>
        <v>0</v>
      </c>
      <c r="CN7" s="120">
        <f t="shared" si="18"/>
        <v>0</v>
      </c>
      <c r="CO7" s="120">
        <f t="shared" si="19"/>
        <v>0</v>
      </c>
      <c r="CP7" s="120">
        <f t="shared" si="20"/>
        <v>0</v>
      </c>
      <c r="CQ7" s="120">
        <f t="shared" si="21"/>
        <v>0</v>
      </c>
      <c r="CR7" s="121" t="s">
        <v>12</v>
      </c>
      <c r="CS7" s="121" t="s">
        <v>12</v>
      </c>
      <c r="CT7" s="121" t="s">
        <v>12</v>
      </c>
      <c r="CU7" s="115" t="s">
        <v>12</v>
      </c>
      <c r="CV7" s="121" t="s">
        <v>12</v>
      </c>
      <c r="CW7" s="121" t="s">
        <v>12</v>
      </c>
      <c r="CX7" s="121" t="s">
        <v>12</v>
      </c>
      <c r="CY7" s="121" t="s">
        <v>12</v>
      </c>
      <c r="CZ7" s="121" t="s">
        <v>12</v>
      </c>
      <c r="DA7" s="121" t="s">
        <v>12</v>
      </c>
      <c r="DB7" s="121" t="s">
        <v>12</v>
      </c>
      <c r="DC7" s="121" t="s">
        <v>12</v>
      </c>
      <c r="DD7" s="122">
        <v>1.0</v>
      </c>
      <c r="DE7" s="122">
        <v>0.0</v>
      </c>
      <c r="DF7" s="122">
        <v>0.0</v>
      </c>
      <c r="DG7" s="122">
        <v>0.0</v>
      </c>
      <c r="DH7" s="122">
        <v>0.0</v>
      </c>
      <c r="DI7" s="122">
        <v>0.0</v>
      </c>
      <c r="DJ7" s="122">
        <v>0.0</v>
      </c>
      <c r="DK7" s="122">
        <v>0.0</v>
      </c>
      <c r="DL7" s="122">
        <v>0.0</v>
      </c>
      <c r="DM7" s="122">
        <v>0.0</v>
      </c>
      <c r="DN7" s="122">
        <v>0.0</v>
      </c>
      <c r="DO7" s="122">
        <v>0.0</v>
      </c>
      <c r="DP7" s="122">
        <v>0.0</v>
      </c>
      <c r="DQ7" s="122">
        <v>0.0</v>
      </c>
      <c r="DR7" s="123">
        <f t="shared" si="23"/>
        <v>0</v>
      </c>
      <c r="DS7" s="123">
        <f t="shared" si="24"/>
        <v>0</v>
      </c>
      <c r="DT7" s="123">
        <f t="shared" si="25"/>
        <v>0</v>
      </c>
      <c r="DU7" s="123">
        <f t="shared" si="26"/>
        <v>0</v>
      </c>
      <c r="DV7" s="123">
        <f t="shared" si="27"/>
        <v>0</v>
      </c>
      <c r="DW7" s="123">
        <f t="shared" si="28"/>
        <v>0</v>
      </c>
      <c r="DX7" s="123">
        <f t="shared" si="29"/>
        <v>0</v>
      </c>
      <c r="DY7" s="123">
        <f t="shared" si="30"/>
        <v>0</v>
      </c>
      <c r="DZ7" s="123">
        <f t="shared" si="31"/>
        <v>0</v>
      </c>
      <c r="EA7" s="124" t="s">
        <v>12</v>
      </c>
      <c r="EB7" s="124" t="s">
        <v>12</v>
      </c>
      <c r="EC7" s="124" t="s">
        <v>12</v>
      </c>
      <c r="ED7" s="115" t="s">
        <v>12</v>
      </c>
      <c r="EE7" s="124" t="s">
        <v>12</v>
      </c>
      <c r="EF7" s="124" t="s">
        <v>12</v>
      </c>
      <c r="EG7" s="124" t="s">
        <v>12</v>
      </c>
      <c r="EH7" s="124" t="s">
        <v>12</v>
      </c>
      <c r="EI7" s="124" t="s">
        <v>12</v>
      </c>
      <c r="EJ7" s="124" t="s">
        <v>12</v>
      </c>
      <c r="EK7" s="124" t="s">
        <v>12</v>
      </c>
      <c r="EL7" s="124" t="s">
        <v>12</v>
      </c>
      <c r="EM7" s="125">
        <v>1.0</v>
      </c>
      <c r="EN7" s="125">
        <v>0.0</v>
      </c>
      <c r="EO7" s="125">
        <v>0.0</v>
      </c>
      <c r="EP7" s="125">
        <v>0.0</v>
      </c>
      <c r="EQ7" s="125">
        <v>0.0</v>
      </c>
      <c r="ER7" s="125">
        <v>0.0</v>
      </c>
      <c r="ES7" s="125">
        <v>0.0</v>
      </c>
      <c r="ET7" s="125">
        <v>0.0</v>
      </c>
      <c r="EU7" s="125">
        <v>0.0</v>
      </c>
      <c r="EV7" s="125">
        <v>0.0</v>
      </c>
      <c r="EW7" s="125">
        <v>0.0</v>
      </c>
      <c r="EX7" s="125">
        <v>0.0</v>
      </c>
      <c r="EY7" s="125">
        <v>0.0</v>
      </c>
      <c r="EZ7" s="125">
        <v>0.0</v>
      </c>
      <c r="FA7" s="126">
        <f t="shared" si="33"/>
        <v>0</v>
      </c>
      <c r="FB7" s="126">
        <f t="shared" si="34"/>
        <v>0</v>
      </c>
      <c r="FC7" s="126">
        <f t="shared" si="35"/>
        <v>0</v>
      </c>
      <c r="FD7" s="126">
        <f t="shared" si="36"/>
        <v>0</v>
      </c>
      <c r="FE7" s="126">
        <f t="shared" si="37"/>
        <v>0</v>
      </c>
      <c r="FF7" s="126">
        <f t="shared" si="38"/>
        <v>0</v>
      </c>
      <c r="FG7" s="126">
        <f t="shared" si="39"/>
        <v>0</v>
      </c>
      <c r="FH7" s="126">
        <f t="shared" si="40"/>
        <v>0</v>
      </c>
      <c r="FI7" s="126">
        <f t="shared" si="41"/>
        <v>0</v>
      </c>
      <c r="FJ7" s="127" t="s">
        <v>13</v>
      </c>
      <c r="FK7" s="128"/>
      <c r="FL7" s="129" t="s">
        <v>12</v>
      </c>
      <c r="FM7" s="129" t="s">
        <v>12</v>
      </c>
      <c r="FN7" s="129" t="s">
        <v>12</v>
      </c>
      <c r="FO7" s="130" t="s">
        <v>12</v>
      </c>
      <c r="FP7" s="130" t="s">
        <v>12</v>
      </c>
      <c r="FQ7" s="130" t="s">
        <v>12</v>
      </c>
      <c r="FR7" s="130" t="s">
        <v>12</v>
      </c>
      <c r="FS7" s="130" t="s">
        <v>12</v>
      </c>
      <c r="FT7" s="130" t="s">
        <v>12</v>
      </c>
      <c r="FU7" s="130" t="s">
        <v>12</v>
      </c>
      <c r="FV7" s="130" t="s">
        <v>12</v>
      </c>
      <c r="FW7" s="130" t="str">
        <f t="shared" si="42"/>
        <v>-</v>
      </c>
      <c r="FX7" s="130" t="s">
        <v>12</v>
      </c>
      <c r="FY7" s="108" t="s">
        <v>227</v>
      </c>
      <c r="FZ7" s="108">
        <v>0.0</v>
      </c>
      <c r="GA7" s="108">
        <v>0.0</v>
      </c>
      <c r="GB7" s="131">
        <f t="shared" si="43"/>
        <v>0</v>
      </c>
      <c r="GC7" s="132" t="s">
        <v>12</v>
      </c>
      <c r="GD7" s="132" t="s">
        <v>12</v>
      </c>
      <c r="GE7" s="132" t="s">
        <v>12</v>
      </c>
      <c r="GF7" s="133" t="s">
        <v>12</v>
      </c>
      <c r="GG7" s="133" t="s">
        <v>12</v>
      </c>
      <c r="GH7" s="133" t="s">
        <v>12</v>
      </c>
      <c r="GI7" s="133" t="s">
        <v>12</v>
      </c>
      <c r="GJ7" s="133" t="s">
        <v>12</v>
      </c>
      <c r="GK7" s="133" t="s">
        <v>12</v>
      </c>
      <c r="GL7" s="133" t="s">
        <v>12</v>
      </c>
      <c r="GM7" s="133" t="s">
        <v>12</v>
      </c>
      <c r="GN7" s="134" t="s">
        <v>12</v>
      </c>
      <c r="GO7" s="134">
        <v>0.0</v>
      </c>
      <c r="GP7" s="134">
        <v>0.0</v>
      </c>
      <c r="GQ7" s="135">
        <f t="shared" si="44"/>
        <v>0</v>
      </c>
      <c r="GR7" s="136" t="s">
        <v>161</v>
      </c>
      <c r="GS7" s="137"/>
      <c r="GT7" s="137"/>
      <c r="GU7" s="137"/>
      <c r="GV7" s="137"/>
      <c r="GW7" s="137"/>
      <c r="GX7" s="137"/>
      <c r="GY7" s="137"/>
      <c r="GZ7" s="137"/>
      <c r="HA7" s="137"/>
      <c r="HB7" s="137"/>
      <c r="HC7" s="137"/>
      <c r="HD7" s="137"/>
      <c r="HE7" s="137"/>
      <c r="HF7" s="137"/>
      <c r="HG7" s="137"/>
      <c r="HH7" s="137"/>
      <c r="HI7" s="137"/>
      <c r="HJ7" s="137"/>
      <c r="HK7" s="137"/>
      <c r="HL7" s="137"/>
      <c r="HM7" s="137"/>
      <c r="HN7" s="137"/>
      <c r="HO7" s="137"/>
      <c r="HP7" s="137"/>
      <c r="HQ7" s="137"/>
      <c r="HR7" s="137"/>
      <c r="HS7" s="137"/>
      <c r="HT7" s="137"/>
      <c r="HU7" s="137"/>
      <c r="HV7" s="137"/>
      <c r="HW7" s="137"/>
      <c r="HX7" s="137"/>
      <c r="HY7" s="137"/>
      <c r="HZ7" s="137"/>
      <c r="IA7" s="137"/>
      <c r="IB7" s="137"/>
      <c r="IC7" s="137"/>
      <c r="ID7" s="137"/>
      <c r="IE7" s="137"/>
      <c r="IF7" s="137"/>
      <c r="IG7" s="137"/>
      <c r="IH7" s="137"/>
      <c r="II7" s="137"/>
      <c r="IJ7" s="137"/>
      <c r="IK7" s="137"/>
      <c r="IL7" s="137"/>
      <c r="IM7" s="137"/>
      <c r="IN7" s="137"/>
      <c r="IO7" s="137"/>
      <c r="IP7" s="137"/>
      <c r="IQ7" s="137"/>
      <c r="IR7" s="137"/>
      <c r="IS7" s="137"/>
      <c r="IT7" s="137"/>
      <c r="IU7" s="137"/>
      <c r="IV7" s="137"/>
      <c r="IW7" s="137"/>
      <c r="IX7" s="137"/>
      <c r="IY7" s="137"/>
      <c r="IZ7" s="137"/>
      <c r="JA7" s="137"/>
      <c r="JB7" s="137"/>
      <c r="JC7" s="137"/>
      <c r="JD7" s="137"/>
      <c r="JE7" s="137"/>
      <c r="JF7" s="137"/>
      <c r="JG7" s="137"/>
      <c r="JH7" s="137"/>
      <c r="JI7" s="137"/>
      <c r="JJ7" s="137"/>
      <c r="JK7" s="137"/>
      <c r="JL7" s="137"/>
      <c r="JM7" s="137"/>
      <c r="JN7" s="137"/>
      <c r="JO7" s="137"/>
      <c r="JP7" s="137"/>
      <c r="JQ7" s="137"/>
      <c r="JR7" s="137"/>
      <c r="JS7" s="137"/>
      <c r="JT7" s="137"/>
      <c r="JU7" s="137"/>
      <c r="JV7" s="137"/>
      <c r="JW7" s="137"/>
      <c r="JX7" s="137"/>
      <c r="JY7" s="137"/>
      <c r="JZ7" s="137"/>
      <c r="KA7" s="137"/>
      <c r="KB7" s="137"/>
      <c r="KC7" s="137"/>
      <c r="KD7" s="137"/>
      <c r="KE7" s="137"/>
      <c r="KF7" s="137"/>
      <c r="KG7" s="137"/>
      <c r="KH7" s="137"/>
      <c r="KI7" s="137"/>
      <c r="KJ7" s="137"/>
      <c r="KK7" s="137"/>
      <c r="KL7" s="137"/>
      <c r="KM7" s="137"/>
      <c r="KN7" s="137"/>
      <c r="KO7" s="137"/>
      <c r="KP7" s="137"/>
      <c r="KQ7" s="137"/>
      <c r="KR7" s="137"/>
      <c r="KS7" s="137"/>
      <c r="KT7" s="137"/>
      <c r="KU7" s="137"/>
      <c r="KV7" s="137"/>
      <c r="KW7" s="137"/>
      <c r="KX7" s="137"/>
      <c r="KY7" s="137"/>
      <c r="KZ7" s="137"/>
      <c r="LA7" s="137"/>
      <c r="LB7" s="137"/>
      <c r="LC7" s="137"/>
      <c r="LD7" s="137"/>
      <c r="LE7" s="137"/>
      <c r="LF7" s="137"/>
      <c r="LG7" s="137"/>
      <c r="LH7" s="137"/>
      <c r="LI7" s="137"/>
      <c r="LJ7" s="137"/>
      <c r="LK7" s="137"/>
      <c r="LL7" s="137"/>
      <c r="LM7" s="137"/>
      <c r="LN7" s="137"/>
      <c r="LO7" s="137"/>
      <c r="LP7" s="137"/>
      <c r="LQ7" s="137"/>
      <c r="LR7" s="137"/>
      <c r="LS7" s="137"/>
      <c r="LT7" s="137"/>
      <c r="LU7" s="137"/>
      <c r="LV7" s="137"/>
      <c r="LW7" s="137"/>
      <c r="LX7" s="137"/>
    </row>
    <row r="8" ht="107.25" customHeight="1">
      <c r="B8" s="104" t="s">
        <v>228</v>
      </c>
      <c r="C8" s="105" t="s">
        <v>12</v>
      </c>
      <c r="D8" s="105" t="s">
        <v>229</v>
      </c>
      <c r="E8" s="105" t="s">
        <v>230</v>
      </c>
      <c r="F8" s="105" t="s">
        <v>231</v>
      </c>
      <c r="G8" s="105" t="s">
        <v>12</v>
      </c>
      <c r="H8" s="105" t="s">
        <v>12</v>
      </c>
      <c r="I8" s="107" t="s">
        <v>232</v>
      </c>
      <c r="J8" s="107" t="s">
        <v>233</v>
      </c>
      <c r="K8" s="107" t="s">
        <v>234</v>
      </c>
      <c r="L8" s="108">
        <v>1002.0</v>
      </c>
      <c r="M8" s="108">
        <v>1002.0</v>
      </c>
      <c r="N8" s="108">
        <v>1002.0</v>
      </c>
      <c r="O8" s="108">
        <f t="shared" si="1"/>
        <v>1002</v>
      </c>
      <c r="P8" s="108">
        <v>1002.0</v>
      </c>
      <c r="Q8" s="108">
        <v>0.0</v>
      </c>
      <c r="R8" s="113" t="s">
        <v>160</v>
      </c>
      <c r="S8" s="111" t="s">
        <v>235</v>
      </c>
      <c r="T8" s="111" t="s">
        <v>12</v>
      </c>
      <c r="U8" s="112" t="s">
        <v>236</v>
      </c>
      <c r="V8" s="111" t="s">
        <v>237</v>
      </c>
      <c r="W8" s="111" t="s">
        <v>238</v>
      </c>
      <c r="X8" s="113" t="s">
        <v>13</v>
      </c>
      <c r="Y8" s="113" t="s">
        <v>160</v>
      </c>
      <c r="Z8" s="113" t="s">
        <v>161</v>
      </c>
      <c r="AA8" s="113" t="s">
        <v>13</v>
      </c>
      <c r="AB8" s="113" t="s">
        <v>161</v>
      </c>
      <c r="AC8" s="113" t="s">
        <v>13</v>
      </c>
      <c r="AD8" s="114" t="s">
        <v>239</v>
      </c>
      <c r="AE8" s="114">
        <v>2.0</v>
      </c>
      <c r="AF8" s="114">
        <v>2.0</v>
      </c>
      <c r="AG8" s="115" t="s">
        <v>12</v>
      </c>
      <c r="AH8" s="114" t="s">
        <v>239</v>
      </c>
      <c r="AI8" s="114" t="s">
        <v>239</v>
      </c>
      <c r="AJ8" s="114" t="s">
        <v>12</v>
      </c>
      <c r="AK8" s="114" t="str">
        <f t="shared" si="2"/>
        <v>1421, 1418</v>
      </c>
      <c r="AL8" s="114" t="s">
        <v>12</v>
      </c>
      <c r="AM8" s="114" t="s">
        <v>239</v>
      </c>
      <c r="AN8" s="114" t="s">
        <v>12</v>
      </c>
      <c r="AO8" s="114" t="s">
        <v>12</v>
      </c>
      <c r="AP8" s="116">
        <v>1002.0</v>
      </c>
      <c r="AQ8" s="116">
        <v>2.0</v>
      </c>
      <c r="AR8" s="116">
        <v>2.0</v>
      </c>
      <c r="AS8" s="116">
        <v>2.0</v>
      </c>
      <c r="AT8" s="116">
        <v>0.0</v>
      </c>
      <c r="AU8" s="116">
        <v>0.0</v>
      </c>
      <c r="AV8" s="116">
        <v>0.0</v>
      </c>
      <c r="AW8" s="116">
        <v>2.0</v>
      </c>
      <c r="AX8" s="116">
        <v>2.0</v>
      </c>
      <c r="AY8" s="116">
        <v>2.0</v>
      </c>
      <c r="AZ8" s="117">
        <f t="shared" si="3"/>
        <v>0.001996007984</v>
      </c>
      <c r="BA8" s="117">
        <f t="shared" si="4"/>
        <v>0.001996007984</v>
      </c>
      <c r="BB8" s="117">
        <f t="shared" si="5"/>
        <v>0</v>
      </c>
      <c r="BC8" s="117">
        <f t="shared" si="6"/>
        <v>0.001996007984</v>
      </c>
      <c r="BD8" s="117">
        <f t="shared" si="7"/>
        <v>0.001996007984</v>
      </c>
      <c r="BE8" s="117">
        <f t="shared" si="8"/>
        <v>0</v>
      </c>
      <c r="BF8" s="117">
        <f t="shared" si="9"/>
        <v>0.001996007984</v>
      </c>
      <c r="BG8" s="117">
        <f t="shared" si="10"/>
        <v>0.001996007984</v>
      </c>
      <c r="BH8" s="117">
        <f t="shared" si="11"/>
        <v>0</v>
      </c>
      <c r="BI8" s="118" t="s">
        <v>240</v>
      </c>
      <c r="BJ8" s="118">
        <v>8.0</v>
      </c>
      <c r="BK8" s="118">
        <v>8.0</v>
      </c>
      <c r="BL8" s="115" t="s">
        <v>241</v>
      </c>
      <c r="BM8" s="118" t="s">
        <v>242</v>
      </c>
      <c r="BN8" s="118" t="s">
        <v>239</v>
      </c>
      <c r="BO8" s="118" t="s">
        <v>241</v>
      </c>
      <c r="BP8" s="118" t="str">
        <f t="shared" si="12"/>
        <v>1421, 1418</v>
      </c>
      <c r="BQ8" s="118" t="s">
        <v>12</v>
      </c>
      <c r="BR8" s="118" t="str">
        <f t="shared" ref="BR8:BR9" si="45">IF(BP8="-",BQ8,BP8)</f>
        <v>1421, 1418</v>
      </c>
      <c r="BS8" s="118" t="s">
        <v>243</v>
      </c>
      <c r="BT8" s="139" t="s">
        <v>12</v>
      </c>
      <c r="BU8" s="119">
        <v>1002.0</v>
      </c>
      <c r="BV8" s="119">
        <v>8.0</v>
      </c>
      <c r="BW8" s="119">
        <v>8.0</v>
      </c>
      <c r="BX8" s="119">
        <v>2.0</v>
      </c>
      <c r="BY8" s="119">
        <v>6.0</v>
      </c>
      <c r="BZ8" s="119">
        <v>8.0</v>
      </c>
      <c r="CA8" s="119">
        <v>6.0</v>
      </c>
      <c r="CB8" s="119">
        <v>6.0</v>
      </c>
      <c r="CC8" s="119">
        <v>6.0</v>
      </c>
      <c r="CD8" s="119">
        <v>4.0</v>
      </c>
      <c r="CE8" s="119">
        <v>4.0</v>
      </c>
      <c r="CF8" s="119">
        <v>2.0</v>
      </c>
      <c r="CG8" s="119">
        <v>2.0</v>
      </c>
      <c r="CH8" s="119">
        <v>4.0</v>
      </c>
      <c r="CI8" s="120">
        <f t="shared" si="13"/>
        <v>0.007984031936</v>
      </c>
      <c r="CJ8" s="120">
        <f t="shared" si="14"/>
        <v>0.003992015968</v>
      </c>
      <c r="CK8" s="120">
        <f t="shared" si="15"/>
        <v>0.005988023952</v>
      </c>
      <c r="CL8" s="120">
        <f t="shared" si="16"/>
        <v>0.007984031936</v>
      </c>
      <c r="CM8" s="120">
        <f t="shared" si="17"/>
        <v>0.003992015968</v>
      </c>
      <c r="CN8" s="120">
        <f t="shared" si="18"/>
        <v>0.005988023952</v>
      </c>
      <c r="CO8" s="120">
        <f t="shared" si="19"/>
        <v>0.007984031936</v>
      </c>
      <c r="CP8" s="120">
        <f t="shared" si="20"/>
        <v>0.003992015968</v>
      </c>
      <c r="CQ8" s="120">
        <f t="shared" si="21"/>
        <v>0.005988023952</v>
      </c>
      <c r="CR8" s="121" t="s">
        <v>244</v>
      </c>
      <c r="CS8" s="121">
        <v>8.0</v>
      </c>
      <c r="CT8" s="121">
        <v>8.0</v>
      </c>
      <c r="CU8" s="115" t="s">
        <v>241</v>
      </c>
      <c r="CV8" s="121" t="s">
        <v>245</v>
      </c>
      <c r="CW8" s="121" t="s">
        <v>239</v>
      </c>
      <c r="CX8" s="121" t="s">
        <v>241</v>
      </c>
      <c r="CY8" s="121" t="str">
        <f t="shared" ref="CY8:CY14" si="46">IF(CW8="-",CX8,CW8)</f>
        <v>1421, 1418</v>
      </c>
      <c r="CZ8" s="121" t="s">
        <v>12</v>
      </c>
      <c r="DA8" s="121" t="s">
        <v>239</v>
      </c>
      <c r="DB8" s="121" t="s">
        <v>246</v>
      </c>
      <c r="DC8" s="121" t="s">
        <v>12</v>
      </c>
      <c r="DD8" s="122">
        <v>1002.0</v>
      </c>
      <c r="DE8" s="122">
        <v>8.0</v>
      </c>
      <c r="DF8" s="122">
        <v>8.0</v>
      </c>
      <c r="DG8" s="122">
        <v>2.0</v>
      </c>
      <c r="DH8" s="122">
        <v>6.0</v>
      </c>
      <c r="DI8" s="122">
        <v>8.0</v>
      </c>
      <c r="DJ8" s="122">
        <v>6.0</v>
      </c>
      <c r="DK8" s="122">
        <v>6.0</v>
      </c>
      <c r="DL8" s="122">
        <v>6.0</v>
      </c>
      <c r="DM8" s="122">
        <v>4.0</v>
      </c>
      <c r="DN8" s="122">
        <v>4.0</v>
      </c>
      <c r="DO8" s="122">
        <v>2.0</v>
      </c>
      <c r="DP8" s="122">
        <v>2.0</v>
      </c>
      <c r="DQ8" s="122">
        <v>4.0</v>
      </c>
      <c r="DR8" s="123">
        <f t="shared" si="23"/>
        <v>0.007984031936</v>
      </c>
      <c r="DS8" s="123">
        <f t="shared" si="24"/>
        <v>0.003992015968</v>
      </c>
      <c r="DT8" s="123">
        <f t="shared" si="25"/>
        <v>0.005988023952</v>
      </c>
      <c r="DU8" s="123">
        <f t="shared" si="26"/>
        <v>0.007984031936</v>
      </c>
      <c r="DV8" s="123">
        <f t="shared" si="27"/>
        <v>0.003992015968</v>
      </c>
      <c r="DW8" s="123">
        <f t="shared" si="28"/>
        <v>0.005988023952</v>
      </c>
      <c r="DX8" s="123">
        <f t="shared" si="29"/>
        <v>0.007984031936</v>
      </c>
      <c r="DY8" s="123">
        <f t="shared" si="30"/>
        <v>0.003992015968</v>
      </c>
      <c r="DZ8" s="123">
        <f t="shared" si="31"/>
        <v>0.005988023952</v>
      </c>
      <c r="EA8" s="124" t="s">
        <v>247</v>
      </c>
      <c r="EB8" s="124">
        <v>12.0</v>
      </c>
      <c r="EC8" s="124">
        <v>14.0</v>
      </c>
      <c r="ED8" s="115" t="s">
        <v>248</v>
      </c>
      <c r="EE8" s="124" t="s">
        <v>249</v>
      </c>
      <c r="EF8" s="124" t="s">
        <v>250</v>
      </c>
      <c r="EG8" s="124" t="s">
        <v>248</v>
      </c>
      <c r="EH8" s="124" t="str">
        <f t="shared" ref="EH8:EH16" si="47">IF(EF8="-",EG8,EF8)</f>
        <v>1421, 1418, 2002752, 2002749, 2101418, 2100615</v>
      </c>
      <c r="EI8" s="124" t="s">
        <v>12</v>
      </c>
      <c r="EJ8" s="124" t="s">
        <v>250</v>
      </c>
      <c r="EK8" s="124" t="s">
        <v>246</v>
      </c>
      <c r="EL8" s="124" t="s">
        <v>12</v>
      </c>
      <c r="EM8" s="125">
        <v>1002.0</v>
      </c>
      <c r="EN8" s="125">
        <v>10.0</v>
      </c>
      <c r="EO8" s="125">
        <v>11.0</v>
      </c>
      <c r="EP8" s="125">
        <v>2.0</v>
      </c>
      <c r="EQ8" s="125">
        <v>12.0</v>
      </c>
      <c r="ER8" s="125">
        <v>14.0</v>
      </c>
      <c r="ES8" s="125">
        <v>6.0</v>
      </c>
      <c r="ET8" s="125">
        <v>6.0</v>
      </c>
      <c r="EU8" s="125">
        <v>6.0</v>
      </c>
      <c r="EV8" s="125">
        <v>4.0</v>
      </c>
      <c r="EW8" s="125">
        <v>4.0</v>
      </c>
      <c r="EX8" s="125">
        <v>2.0</v>
      </c>
      <c r="EY8" s="125">
        <v>3.0</v>
      </c>
      <c r="EZ8" s="125">
        <v>5.0</v>
      </c>
      <c r="FA8" s="126">
        <f t="shared" si="33"/>
        <v>0.00998003992</v>
      </c>
      <c r="FB8" s="126">
        <f t="shared" si="34"/>
        <v>0.003992015968</v>
      </c>
      <c r="FC8" s="126">
        <f t="shared" si="35"/>
        <v>0.005988023952</v>
      </c>
      <c r="FD8" s="126">
        <f t="shared" si="36"/>
        <v>0.01097804391</v>
      </c>
      <c r="FE8" s="126">
        <f t="shared" si="37"/>
        <v>0.003992015968</v>
      </c>
      <c r="FF8" s="126">
        <f t="shared" si="38"/>
        <v>0.005988023952</v>
      </c>
      <c r="FG8" s="126">
        <f t="shared" si="39"/>
        <v>0.01397205589</v>
      </c>
      <c r="FH8" s="126">
        <f t="shared" si="40"/>
        <v>0.00499001996</v>
      </c>
      <c r="FI8" s="126">
        <f t="shared" si="41"/>
        <v>0.005988023952</v>
      </c>
      <c r="FJ8" s="127" t="s">
        <v>13</v>
      </c>
      <c r="FK8" s="128" t="s">
        <v>251</v>
      </c>
      <c r="FL8" s="129">
        <v>43814.0</v>
      </c>
      <c r="FM8" s="129">
        <v>1.0</v>
      </c>
      <c r="FN8" s="129">
        <v>6.0</v>
      </c>
      <c r="FO8" s="130" t="s">
        <v>12</v>
      </c>
      <c r="FP8" s="130" t="s">
        <v>12</v>
      </c>
      <c r="FQ8" s="130" t="s">
        <v>12</v>
      </c>
      <c r="FR8" s="130" t="s">
        <v>12</v>
      </c>
      <c r="FS8" s="130" t="s">
        <v>12</v>
      </c>
      <c r="FT8" s="130" t="s">
        <v>12</v>
      </c>
      <c r="FU8" s="141">
        <v>43814.0</v>
      </c>
      <c r="FV8" s="141">
        <v>43814.0</v>
      </c>
      <c r="FW8" s="130" t="str">
        <f t="shared" si="42"/>
        <v>-</v>
      </c>
      <c r="FX8" s="130" t="s">
        <v>12</v>
      </c>
      <c r="FY8" s="108" t="s">
        <v>12</v>
      </c>
      <c r="FZ8" s="108">
        <v>1002.0</v>
      </c>
      <c r="GA8" s="108">
        <v>6.0</v>
      </c>
      <c r="GB8" s="131">
        <f t="shared" si="43"/>
        <v>0.005988023952</v>
      </c>
      <c r="GC8" s="132" t="s">
        <v>12</v>
      </c>
      <c r="GD8" s="132" t="s">
        <v>12</v>
      </c>
      <c r="GE8" s="132" t="s">
        <v>12</v>
      </c>
      <c r="GF8" s="133" t="s">
        <v>12</v>
      </c>
      <c r="GG8" s="133" t="s">
        <v>12</v>
      </c>
      <c r="GH8" s="133" t="s">
        <v>12</v>
      </c>
      <c r="GI8" s="133" t="s">
        <v>12</v>
      </c>
      <c r="GJ8" s="133" t="s">
        <v>12</v>
      </c>
      <c r="GK8" s="133" t="s">
        <v>12</v>
      </c>
      <c r="GL8" s="133" t="s">
        <v>12</v>
      </c>
      <c r="GM8" s="133" t="s">
        <v>12</v>
      </c>
      <c r="GN8" s="134" t="s">
        <v>12</v>
      </c>
      <c r="GO8" s="134">
        <v>1002.0</v>
      </c>
      <c r="GP8" s="134">
        <v>0.0</v>
      </c>
      <c r="GQ8" s="135">
        <f t="shared" si="44"/>
        <v>0</v>
      </c>
      <c r="GR8" s="136" t="s">
        <v>13</v>
      </c>
      <c r="GS8" s="137"/>
      <c r="GT8" s="137"/>
      <c r="GU8" s="137"/>
      <c r="GV8" s="137"/>
      <c r="GW8" s="137"/>
      <c r="GX8" s="137"/>
      <c r="GY8" s="137"/>
      <c r="GZ8" s="137"/>
      <c r="HA8" s="137"/>
      <c r="HB8" s="137"/>
      <c r="HC8" s="137"/>
      <c r="HD8" s="137"/>
      <c r="HE8" s="137"/>
      <c r="HF8" s="137"/>
      <c r="HG8" s="137"/>
      <c r="HH8" s="137"/>
      <c r="HI8" s="137"/>
      <c r="HJ8" s="137"/>
      <c r="HK8" s="137"/>
      <c r="HL8" s="137"/>
      <c r="HM8" s="137"/>
      <c r="HN8" s="137"/>
      <c r="HO8" s="137"/>
      <c r="HP8" s="137"/>
      <c r="HQ8" s="137"/>
      <c r="HR8" s="137"/>
      <c r="HS8" s="137"/>
      <c r="HT8" s="137"/>
      <c r="HU8" s="137"/>
      <c r="HV8" s="137"/>
      <c r="HW8" s="137"/>
      <c r="HX8" s="137"/>
      <c r="HY8" s="137"/>
      <c r="HZ8" s="137"/>
      <c r="IA8" s="137"/>
      <c r="IB8" s="137"/>
      <c r="IC8" s="137"/>
      <c r="ID8" s="137"/>
      <c r="IE8" s="137"/>
      <c r="IF8" s="137"/>
      <c r="IG8" s="137"/>
      <c r="IH8" s="137"/>
      <c r="II8" s="137"/>
      <c r="IJ8" s="137"/>
      <c r="IK8" s="137"/>
      <c r="IL8" s="137"/>
      <c r="IM8" s="137"/>
      <c r="IN8" s="137"/>
      <c r="IO8" s="137"/>
      <c r="IP8" s="137"/>
      <c r="IQ8" s="137"/>
      <c r="IR8" s="137"/>
      <c r="IS8" s="137"/>
      <c r="IT8" s="137"/>
      <c r="IU8" s="137"/>
      <c r="IV8" s="137"/>
      <c r="IW8" s="137"/>
      <c r="IX8" s="137"/>
      <c r="IY8" s="137"/>
      <c r="IZ8" s="137"/>
      <c r="JA8" s="137"/>
      <c r="JB8" s="137"/>
      <c r="JC8" s="137"/>
      <c r="JD8" s="137"/>
      <c r="JE8" s="137"/>
      <c r="JF8" s="137"/>
      <c r="JG8" s="137"/>
      <c r="JH8" s="137"/>
      <c r="JI8" s="137"/>
      <c r="JJ8" s="137"/>
      <c r="JK8" s="137"/>
      <c r="JL8" s="137"/>
      <c r="JM8" s="137"/>
      <c r="JN8" s="137"/>
      <c r="JO8" s="137"/>
      <c r="JP8" s="137"/>
      <c r="JQ8" s="137"/>
      <c r="JR8" s="137"/>
      <c r="JS8" s="137"/>
      <c r="JT8" s="137"/>
      <c r="JU8" s="137"/>
      <c r="JV8" s="137"/>
      <c r="JW8" s="137"/>
      <c r="JX8" s="137"/>
      <c r="JY8" s="137"/>
      <c r="JZ8" s="137"/>
      <c r="KA8" s="137"/>
      <c r="KB8" s="137"/>
      <c r="KC8" s="137"/>
      <c r="KD8" s="137"/>
      <c r="KE8" s="137"/>
      <c r="KF8" s="137"/>
      <c r="KG8" s="137"/>
      <c r="KH8" s="137"/>
      <c r="KI8" s="137"/>
      <c r="KJ8" s="137"/>
      <c r="KK8" s="137"/>
      <c r="KL8" s="137"/>
      <c r="KM8" s="137"/>
      <c r="KN8" s="137"/>
      <c r="KO8" s="137"/>
      <c r="KP8" s="137"/>
      <c r="KQ8" s="137"/>
      <c r="KR8" s="137"/>
      <c r="KS8" s="137"/>
      <c r="KT8" s="137"/>
      <c r="KU8" s="137"/>
      <c r="KV8" s="137"/>
      <c r="KW8" s="137"/>
      <c r="KX8" s="137"/>
      <c r="KY8" s="137"/>
      <c r="KZ8" s="137"/>
      <c r="LA8" s="137"/>
      <c r="LB8" s="137"/>
      <c r="LC8" s="137"/>
      <c r="LD8" s="137"/>
      <c r="LE8" s="137"/>
      <c r="LF8" s="137"/>
      <c r="LG8" s="137"/>
      <c r="LH8" s="137"/>
      <c r="LI8" s="137"/>
      <c r="LJ8" s="137"/>
      <c r="LK8" s="137"/>
      <c r="LL8" s="137"/>
      <c r="LM8" s="137"/>
      <c r="LN8" s="137"/>
      <c r="LO8" s="137"/>
      <c r="LP8" s="137"/>
      <c r="LQ8" s="137"/>
      <c r="LR8" s="137"/>
      <c r="LS8" s="137"/>
      <c r="LT8" s="137"/>
      <c r="LU8" s="137"/>
      <c r="LV8" s="137"/>
      <c r="LW8" s="137"/>
      <c r="LX8" s="137"/>
    </row>
    <row r="9" ht="107.25" customHeight="1">
      <c r="B9" s="104" t="s">
        <v>214</v>
      </c>
      <c r="C9" s="105" t="s">
        <v>12</v>
      </c>
      <c r="D9" s="105" t="s">
        <v>215</v>
      </c>
      <c r="E9" s="105" t="s">
        <v>252</v>
      </c>
      <c r="F9" s="105" t="s">
        <v>253</v>
      </c>
      <c r="G9" s="106" t="s">
        <v>254</v>
      </c>
      <c r="H9" s="105" t="s">
        <v>255</v>
      </c>
      <c r="I9" s="107" t="s">
        <v>256</v>
      </c>
      <c r="J9" s="107" t="s">
        <v>257</v>
      </c>
      <c r="K9" s="107" t="s">
        <v>258</v>
      </c>
      <c r="L9" s="108">
        <v>26.0</v>
      </c>
      <c r="M9" s="108">
        <v>1.0</v>
      </c>
      <c r="N9" s="108">
        <v>1.0</v>
      </c>
      <c r="O9" s="108">
        <f t="shared" si="1"/>
        <v>1</v>
      </c>
      <c r="P9" s="108">
        <v>1.0</v>
      </c>
      <c r="Q9" s="108">
        <v>0.0</v>
      </c>
      <c r="R9" s="113" t="s">
        <v>155</v>
      </c>
      <c r="S9" s="111" t="s">
        <v>259</v>
      </c>
      <c r="T9" s="111" t="s">
        <v>12</v>
      </c>
      <c r="U9" s="112" t="s">
        <v>260</v>
      </c>
      <c r="V9" s="111" t="s">
        <v>261</v>
      </c>
      <c r="W9" s="111" t="s">
        <v>262</v>
      </c>
      <c r="X9" s="113" t="s">
        <v>13</v>
      </c>
      <c r="Y9" s="113" t="s">
        <v>160</v>
      </c>
      <c r="Z9" s="113" t="s">
        <v>161</v>
      </c>
      <c r="AA9" s="113" t="s">
        <v>13</v>
      </c>
      <c r="AB9" s="113" t="s">
        <v>161</v>
      </c>
      <c r="AC9" s="113" t="s">
        <v>13</v>
      </c>
      <c r="AD9" s="114">
        <v>402.0</v>
      </c>
      <c r="AE9" s="114">
        <v>1.0</v>
      </c>
      <c r="AF9" s="114">
        <v>28.0</v>
      </c>
      <c r="AG9" s="115" t="s">
        <v>12</v>
      </c>
      <c r="AH9" s="114">
        <v>402.0</v>
      </c>
      <c r="AI9" s="114">
        <v>402.0</v>
      </c>
      <c r="AJ9" s="114" t="s">
        <v>12</v>
      </c>
      <c r="AK9" s="114">
        <f t="shared" si="2"/>
        <v>402</v>
      </c>
      <c r="AL9" s="114" t="s">
        <v>12</v>
      </c>
      <c r="AM9" s="114">
        <v>402.0</v>
      </c>
      <c r="AN9" s="114" t="s">
        <v>12</v>
      </c>
      <c r="AO9" s="114" t="s">
        <v>12</v>
      </c>
      <c r="AP9" s="116">
        <v>26.0</v>
      </c>
      <c r="AQ9" s="116">
        <v>8.0</v>
      </c>
      <c r="AR9" s="116">
        <v>14.0</v>
      </c>
      <c r="AS9" s="116">
        <v>28.0</v>
      </c>
      <c r="AT9" s="116">
        <v>0.0</v>
      </c>
      <c r="AU9" s="116">
        <v>0.0</v>
      </c>
      <c r="AV9" s="116">
        <v>0.0</v>
      </c>
      <c r="AW9" s="116">
        <v>8.0</v>
      </c>
      <c r="AX9" s="116">
        <v>14.0</v>
      </c>
      <c r="AY9" s="116">
        <v>28.0</v>
      </c>
      <c r="AZ9" s="117">
        <f t="shared" si="3"/>
        <v>8</v>
      </c>
      <c r="BA9" s="117">
        <f t="shared" si="4"/>
        <v>8</v>
      </c>
      <c r="BB9" s="117">
        <f t="shared" si="5"/>
        <v>0</v>
      </c>
      <c r="BC9" s="117">
        <f t="shared" si="6"/>
        <v>14</v>
      </c>
      <c r="BD9" s="117">
        <f t="shared" si="7"/>
        <v>14</v>
      </c>
      <c r="BE9" s="117">
        <f t="shared" si="8"/>
        <v>0</v>
      </c>
      <c r="BF9" s="117">
        <f t="shared" si="9"/>
        <v>28</v>
      </c>
      <c r="BG9" s="117">
        <f t="shared" si="10"/>
        <v>28</v>
      </c>
      <c r="BH9" s="117">
        <f t="shared" si="11"/>
        <v>0</v>
      </c>
      <c r="BI9" s="118" t="s">
        <v>263</v>
      </c>
      <c r="BJ9" s="118">
        <v>1.0</v>
      </c>
      <c r="BK9" s="118">
        <v>34.0</v>
      </c>
      <c r="BL9" s="115" t="s">
        <v>12</v>
      </c>
      <c r="BM9" s="118" t="s">
        <v>263</v>
      </c>
      <c r="BN9" s="118" t="s">
        <v>263</v>
      </c>
      <c r="BO9" s="118" t="s">
        <v>12</v>
      </c>
      <c r="BP9" s="118" t="str">
        <f t="shared" si="12"/>
        <v>402, 2044073</v>
      </c>
      <c r="BQ9" s="118" t="s">
        <v>12</v>
      </c>
      <c r="BR9" s="118" t="str">
        <f t="shared" si="45"/>
        <v>402, 2044073</v>
      </c>
      <c r="BS9" s="118" t="s">
        <v>12</v>
      </c>
      <c r="BT9" s="118" t="s">
        <v>12</v>
      </c>
      <c r="BU9" s="119">
        <v>25.0</v>
      </c>
      <c r="BV9" s="119">
        <v>9.0</v>
      </c>
      <c r="BW9" s="119">
        <v>17.0</v>
      </c>
      <c r="BX9" s="119">
        <v>28.0</v>
      </c>
      <c r="BY9" s="119">
        <v>6.0</v>
      </c>
      <c r="BZ9" s="119">
        <v>34.0</v>
      </c>
      <c r="CA9" s="119">
        <v>0.0</v>
      </c>
      <c r="CB9" s="119">
        <v>0.0</v>
      </c>
      <c r="CC9" s="119">
        <v>0.0</v>
      </c>
      <c r="CD9" s="119">
        <v>9.0</v>
      </c>
      <c r="CE9" s="119">
        <v>17.0</v>
      </c>
      <c r="CF9" s="119">
        <v>28.0</v>
      </c>
      <c r="CG9" s="119">
        <v>6.0</v>
      </c>
      <c r="CH9" s="119">
        <v>34.0</v>
      </c>
      <c r="CI9" s="120">
        <f t="shared" si="13"/>
        <v>9</v>
      </c>
      <c r="CJ9" s="120">
        <f t="shared" si="14"/>
        <v>9</v>
      </c>
      <c r="CK9" s="120">
        <f t="shared" si="15"/>
        <v>0</v>
      </c>
      <c r="CL9" s="120">
        <f t="shared" si="16"/>
        <v>17</v>
      </c>
      <c r="CM9" s="120">
        <f t="shared" si="17"/>
        <v>17</v>
      </c>
      <c r="CN9" s="120">
        <f t="shared" si="18"/>
        <v>0</v>
      </c>
      <c r="CO9" s="120">
        <f t="shared" si="19"/>
        <v>34</v>
      </c>
      <c r="CP9" s="120">
        <f t="shared" si="20"/>
        <v>34</v>
      </c>
      <c r="CQ9" s="120">
        <f t="shared" si="21"/>
        <v>0</v>
      </c>
      <c r="CR9" s="121" t="s">
        <v>263</v>
      </c>
      <c r="CS9" s="121">
        <v>1.0</v>
      </c>
      <c r="CT9" s="121">
        <v>34.0</v>
      </c>
      <c r="CU9" s="115" t="s">
        <v>12</v>
      </c>
      <c r="CV9" s="121" t="s">
        <v>263</v>
      </c>
      <c r="CW9" s="121" t="s">
        <v>263</v>
      </c>
      <c r="CX9" s="121" t="s">
        <v>12</v>
      </c>
      <c r="CY9" s="121" t="str">
        <f t="shared" si="46"/>
        <v>402, 2044073</v>
      </c>
      <c r="CZ9" s="121" t="s">
        <v>12</v>
      </c>
      <c r="DA9" s="121" t="s">
        <v>263</v>
      </c>
      <c r="DB9" s="121" t="s">
        <v>12</v>
      </c>
      <c r="DC9" s="121" t="s">
        <v>12</v>
      </c>
      <c r="DD9" s="122">
        <v>26.0</v>
      </c>
      <c r="DE9" s="122">
        <v>9.0</v>
      </c>
      <c r="DF9" s="122">
        <v>17.0</v>
      </c>
      <c r="DG9" s="122">
        <v>28.0</v>
      </c>
      <c r="DH9" s="122">
        <v>6.0</v>
      </c>
      <c r="DI9" s="122">
        <v>34.0</v>
      </c>
      <c r="DJ9" s="122">
        <v>0.0</v>
      </c>
      <c r="DK9" s="122">
        <v>0.0</v>
      </c>
      <c r="DL9" s="122">
        <v>0.0</v>
      </c>
      <c r="DM9" s="122">
        <v>9.0</v>
      </c>
      <c r="DN9" s="122">
        <v>17.0</v>
      </c>
      <c r="DO9" s="122">
        <v>28.0</v>
      </c>
      <c r="DP9" s="122">
        <v>6.0</v>
      </c>
      <c r="DQ9" s="122">
        <v>34.0</v>
      </c>
      <c r="DR9" s="123">
        <f t="shared" si="23"/>
        <v>9</v>
      </c>
      <c r="DS9" s="123">
        <f t="shared" si="24"/>
        <v>9</v>
      </c>
      <c r="DT9" s="123">
        <f t="shared" si="25"/>
        <v>0</v>
      </c>
      <c r="DU9" s="123">
        <f t="shared" si="26"/>
        <v>17</v>
      </c>
      <c r="DV9" s="123">
        <f t="shared" si="27"/>
        <v>17</v>
      </c>
      <c r="DW9" s="123">
        <f t="shared" si="28"/>
        <v>0</v>
      </c>
      <c r="DX9" s="123">
        <f t="shared" si="29"/>
        <v>34</v>
      </c>
      <c r="DY9" s="123">
        <f t="shared" si="30"/>
        <v>34</v>
      </c>
      <c r="DZ9" s="123">
        <f t="shared" si="31"/>
        <v>0</v>
      </c>
      <c r="EA9" s="124" t="s">
        <v>264</v>
      </c>
      <c r="EB9" s="124">
        <v>5.0</v>
      </c>
      <c r="EC9" s="124">
        <v>76.0</v>
      </c>
      <c r="ED9" s="115" t="s">
        <v>265</v>
      </c>
      <c r="EE9" s="124" t="s">
        <v>266</v>
      </c>
      <c r="EF9" s="124" t="s">
        <v>264</v>
      </c>
      <c r="EG9" s="124" t="s">
        <v>162</v>
      </c>
      <c r="EH9" s="124" t="str">
        <f t="shared" si="47"/>
        <v>2002752, 2002749, 2044073, 2100402, 402</v>
      </c>
      <c r="EI9" s="124" t="s">
        <v>12</v>
      </c>
      <c r="EJ9" s="124" t="s">
        <v>264</v>
      </c>
      <c r="EK9" s="124" t="s">
        <v>12</v>
      </c>
      <c r="EL9" s="124" t="s">
        <v>12</v>
      </c>
      <c r="EM9" s="125">
        <v>25.0</v>
      </c>
      <c r="EN9" s="125">
        <v>14.0</v>
      </c>
      <c r="EO9" s="125">
        <v>26.0</v>
      </c>
      <c r="EP9" s="125">
        <v>28.0</v>
      </c>
      <c r="EQ9" s="125">
        <v>48.0</v>
      </c>
      <c r="ER9" s="125">
        <v>76.0</v>
      </c>
      <c r="ES9" s="125">
        <v>0.0</v>
      </c>
      <c r="ET9" s="125">
        <v>0.0</v>
      </c>
      <c r="EU9" s="125">
        <v>0.0</v>
      </c>
      <c r="EV9" s="125">
        <v>9.0</v>
      </c>
      <c r="EW9" s="125">
        <v>17.0</v>
      </c>
      <c r="EX9" s="125">
        <v>28.0</v>
      </c>
      <c r="EY9" s="125">
        <v>6.0</v>
      </c>
      <c r="EZ9" s="125">
        <v>34.0</v>
      </c>
      <c r="FA9" s="126">
        <f t="shared" si="33"/>
        <v>14</v>
      </c>
      <c r="FB9" s="126">
        <f t="shared" si="34"/>
        <v>9</v>
      </c>
      <c r="FC9" s="126">
        <f t="shared" si="35"/>
        <v>0</v>
      </c>
      <c r="FD9" s="126">
        <f t="shared" si="36"/>
        <v>26</v>
      </c>
      <c r="FE9" s="126">
        <f t="shared" si="37"/>
        <v>17</v>
      </c>
      <c r="FF9" s="126">
        <f t="shared" si="38"/>
        <v>0</v>
      </c>
      <c r="FG9" s="126">
        <f t="shared" si="39"/>
        <v>76</v>
      </c>
      <c r="FH9" s="126">
        <f t="shared" si="40"/>
        <v>34</v>
      </c>
      <c r="FI9" s="126">
        <f t="shared" si="41"/>
        <v>0</v>
      </c>
      <c r="FJ9" s="127" t="s">
        <v>13</v>
      </c>
      <c r="FK9" s="128"/>
      <c r="FL9" s="129" t="s">
        <v>12</v>
      </c>
      <c r="FM9" s="129" t="s">
        <v>12</v>
      </c>
      <c r="FN9" s="129" t="s">
        <v>12</v>
      </c>
      <c r="FO9" s="130" t="s">
        <v>12</v>
      </c>
      <c r="FP9" s="130" t="s">
        <v>12</v>
      </c>
      <c r="FQ9" s="130" t="s">
        <v>12</v>
      </c>
      <c r="FR9" s="130" t="s">
        <v>12</v>
      </c>
      <c r="FS9" s="130" t="s">
        <v>12</v>
      </c>
      <c r="FT9" s="130" t="s">
        <v>12</v>
      </c>
      <c r="FU9" s="130" t="s">
        <v>12</v>
      </c>
      <c r="FV9" s="130" t="s">
        <v>12</v>
      </c>
      <c r="FW9" s="130" t="str">
        <f t="shared" si="42"/>
        <v>-</v>
      </c>
      <c r="FX9" s="130" t="s">
        <v>12</v>
      </c>
      <c r="FY9" s="108" t="s">
        <v>267</v>
      </c>
      <c r="FZ9" s="108">
        <v>23.0</v>
      </c>
      <c r="GA9" s="108">
        <v>0.0</v>
      </c>
      <c r="GB9" s="131">
        <f t="shared" si="43"/>
        <v>0</v>
      </c>
      <c r="GC9" s="132">
        <v>31914.0</v>
      </c>
      <c r="GD9" s="132">
        <v>1.0</v>
      </c>
      <c r="GE9" s="132">
        <v>2.0</v>
      </c>
      <c r="GF9" s="133" t="s">
        <v>12</v>
      </c>
      <c r="GG9" s="133" t="s">
        <v>12</v>
      </c>
      <c r="GH9" s="133" t="s">
        <v>12</v>
      </c>
      <c r="GI9" s="133" t="s">
        <v>12</v>
      </c>
      <c r="GJ9" s="133" t="s">
        <v>12</v>
      </c>
      <c r="GK9" s="133">
        <v>31914.0</v>
      </c>
      <c r="GL9" s="133" t="s">
        <v>12</v>
      </c>
      <c r="GM9" s="133" t="s">
        <v>12</v>
      </c>
      <c r="GN9" s="134" t="s">
        <v>268</v>
      </c>
      <c r="GO9" s="134">
        <v>24.0</v>
      </c>
      <c r="GP9" s="134">
        <v>0.0</v>
      </c>
      <c r="GQ9" s="135">
        <f t="shared" si="44"/>
        <v>0</v>
      </c>
      <c r="GR9" s="136" t="s">
        <v>161</v>
      </c>
      <c r="GS9" s="137"/>
      <c r="GT9" s="137"/>
      <c r="GU9" s="137"/>
      <c r="GV9" s="137"/>
      <c r="GW9" s="137"/>
      <c r="GX9" s="137"/>
      <c r="GY9" s="137"/>
      <c r="GZ9" s="137"/>
      <c r="HA9" s="137"/>
      <c r="HB9" s="137"/>
      <c r="HC9" s="137"/>
      <c r="HD9" s="137"/>
      <c r="HE9" s="137"/>
      <c r="HF9" s="137"/>
      <c r="HG9" s="137"/>
      <c r="HH9" s="137"/>
      <c r="HI9" s="137"/>
      <c r="HJ9" s="137"/>
      <c r="HK9" s="137"/>
      <c r="HL9" s="137"/>
      <c r="HM9" s="137"/>
      <c r="HN9" s="137"/>
      <c r="HO9" s="137"/>
      <c r="HP9" s="137"/>
      <c r="HQ9" s="137"/>
      <c r="HR9" s="137"/>
      <c r="HS9" s="137"/>
      <c r="HT9" s="137"/>
      <c r="HU9" s="137"/>
      <c r="HV9" s="137"/>
      <c r="HW9" s="137"/>
      <c r="HX9" s="137"/>
      <c r="HY9" s="137"/>
      <c r="HZ9" s="137"/>
      <c r="IA9" s="137"/>
      <c r="IB9" s="137"/>
      <c r="IC9" s="137"/>
      <c r="ID9" s="137"/>
      <c r="IE9" s="137"/>
      <c r="IF9" s="137"/>
      <c r="IG9" s="137"/>
      <c r="IH9" s="137"/>
      <c r="II9" s="137"/>
      <c r="IJ9" s="137"/>
      <c r="IK9" s="137"/>
      <c r="IL9" s="137"/>
      <c r="IM9" s="137"/>
      <c r="IN9" s="137"/>
      <c r="IO9" s="137"/>
      <c r="IP9" s="137"/>
      <c r="IQ9" s="137"/>
      <c r="IR9" s="137"/>
      <c r="IS9" s="137"/>
      <c r="IT9" s="137"/>
      <c r="IU9" s="137"/>
      <c r="IV9" s="137"/>
      <c r="IW9" s="137"/>
      <c r="IX9" s="137"/>
      <c r="IY9" s="137"/>
      <c r="IZ9" s="137"/>
      <c r="JA9" s="137"/>
      <c r="JB9" s="137"/>
      <c r="JC9" s="137"/>
      <c r="JD9" s="137"/>
      <c r="JE9" s="137"/>
      <c r="JF9" s="137"/>
      <c r="JG9" s="137"/>
      <c r="JH9" s="137"/>
      <c r="JI9" s="137"/>
      <c r="JJ9" s="137"/>
      <c r="JK9" s="137"/>
      <c r="JL9" s="137"/>
      <c r="JM9" s="137"/>
      <c r="JN9" s="137"/>
      <c r="JO9" s="137"/>
      <c r="JP9" s="137"/>
      <c r="JQ9" s="137"/>
      <c r="JR9" s="137"/>
      <c r="JS9" s="137"/>
      <c r="JT9" s="137"/>
      <c r="JU9" s="137"/>
      <c r="JV9" s="137"/>
      <c r="JW9" s="137"/>
      <c r="JX9" s="137"/>
      <c r="JY9" s="137"/>
      <c r="JZ9" s="137"/>
      <c r="KA9" s="137"/>
      <c r="KB9" s="137"/>
      <c r="KC9" s="137"/>
      <c r="KD9" s="137"/>
      <c r="KE9" s="137"/>
      <c r="KF9" s="137"/>
      <c r="KG9" s="137"/>
      <c r="KH9" s="137"/>
      <c r="KI9" s="137"/>
      <c r="KJ9" s="137"/>
      <c r="KK9" s="137"/>
      <c r="KL9" s="137"/>
      <c r="KM9" s="137"/>
      <c r="KN9" s="137"/>
      <c r="KO9" s="137"/>
      <c r="KP9" s="137"/>
      <c r="KQ9" s="137"/>
      <c r="KR9" s="137"/>
      <c r="KS9" s="137"/>
      <c r="KT9" s="137"/>
      <c r="KU9" s="137"/>
      <c r="KV9" s="137"/>
      <c r="KW9" s="137"/>
      <c r="KX9" s="137"/>
      <c r="KY9" s="137"/>
      <c r="KZ9" s="137"/>
      <c r="LA9" s="137"/>
      <c r="LB9" s="137"/>
      <c r="LC9" s="137"/>
      <c r="LD9" s="137"/>
      <c r="LE9" s="137"/>
      <c r="LF9" s="137"/>
      <c r="LG9" s="137"/>
      <c r="LH9" s="137"/>
      <c r="LI9" s="137"/>
      <c r="LJ9" s="137"/>
      <c r="LK9" s="137"/>
      <c r="LL9" s="137"/>
      <c r="LM9" s="137"/>
      <c r="LN9" s="137"/>
      <c r="LO9" s="137"/>
      <c r="LP9" s="137"/>
      <c r="LQ9" s="137"/>
      <c r="LR9" s="137"/>
      <c r="LS9" s="137"/>
      <c r="LT9" s="137"/>
      <c r="LU9" s="137"/>
      <c r="LV9" s="137"/>
      <c r="LW9" s="137"/>
      <c r="LX9" s="137"/>
    </row>
    <row r="10" ht="96.75" customHeight="1">
      <c r="B10" s="104" t="s">
        <v>269</v>
      </c>
      <c r="C10" s="105" t="s">
        <v>12</v>
      </c>
      <c r="D10" s="105" t="s">
        <v>270</v>
      </c>
      <c r="E10" s="105" t="s">
        <v>271</v>
      </c>
      <c r="F10" s="105" t="s">
        <v>272</v>
      </c>
      <c r="G10" s="105" t="s">
        <v>273</v>
      </c>
      <c r="H10" s="105" t="s">
        <v>274</v>
      </c>
      <c r="I10" s="107" t="s">
        <v>275</v>
      </c>
      <c r="J10" s="107" t="s">
        <v>273</v>
      </c>
      <c r="K10" s="107" t="s">
        <v>276</v>
      </c>
      <c r="L10" s="108">
        <v>1.0</v>
      </c>
      <c r="M10" s="108">
        <v>1.0</v>
      </c>
      <c r="N10" s="108">
        <v>1.0</v>
      </c>
      <c r="O10" s="108">
        <f t="shared" si="1"/>
        <v>1</v>
      </c>
      <c r="P10" s="108">
        <v>1.0</v>
      </c>
      <c r="Q10" s="108">
        <v>0.0</v>
      </c>
      <c r="R10" s="109" t="s">
        <v>194</v>
      </c>
      <c r="S10" s="110" t="s">
        <v>277</v>
      </c>
      <c r="T10" s="110" t="s">
        <v>12</v>
      </c>
      <c r="U10" s="142" t="s">
        <v>278</v>
      </c>
      <c r="V10" s="110" t="s">
        <v>279</v>
      </c>
      <c r="W10" s="143" t="s">
        <v>280</v>
      </c>
      <c r="X10" s="113" t="s">
        <v>13</v>
      </c>
      <c r="Y10" s="113" t="s">
        <v>160</v>
      </c>
      <c r="Z10" s="113" t="s">
        <v>161</v>
      </c>
      <c r="AA10" s="113" t="s">
        <v>13</v>
      </c>
      <c r="AB10" s="113" t="s">
        <v>161</v>
      </c>
      <c r="AC10" s="113" t="s">
        <v>13</v>
      </c>
      <c r="AD10" s="114" t="s">
        <v>12</v>
      </c>
      <c r="AE10" s="114" t="s">
        <v>12</v>
      </c>
      <c r="AF10" s="114" t="s">
        <v>12</v>
      </c>
      <c r="AG10" s="115" t="s">
        <v>12</v>
      </c>
      <c r="AH10" s="114" t="s">
        <v>12</v>
      </c>
      <c r="AI10" s="114" t="s">
        <v>12</v>
      </c>
      <c r="AJ10" s="114" t="s">
        <v>12</v>
      </c>
      <c r="AK10" s="114" t="str">
        <f t="shared" si="2"/>
        <v>-</v>
      </c>
      <c r="AL10" s="114" t="s">
        <v>12</v>
      </c>
      <c r="AM10" s="114" t="s">
        <v>12</v>
      </c>
      <c r="AN10" s="114" t="s">
        <v>12</v>
      </c>
      <c r="AO10" s="114" t="s">
        <v>12</v>
      </c>
      <c r="AP10" s="116">
        <v>1.0</v>
      </c>
      <c r="AQ10" s="116">
        <v>0.0</v>
      </c>
      <c r="AR10" s="116">
        <v>0.0</v>
      </c>
      <c r="AS10" s="116">
        <v>0.0</v>
      </c>
      <c r="AT10" s="116">
        <v>0.0</v>
      </c>
      <c r="AU10" s="116">
        <v>0.0</v>
      </c>
      <c r="AV10" s="116">
        <v>0.0</v>
      </c>
      <c r="AW10" s="116">
        <v>0.0</v>
      </c>
      <c r="AX10" s="116">
        <v>0.0</v>
      </c>
      <c r="AY10" s="116">
        <v>0.0</v>
      </c>
      <c r="AZ10" s="117">
        <f t="shared" si="3"/>
        <v>0</v>
      </c>
      <c r="BA10" s="117">
        <f t="shared" si="4"/>
        <v>0</v>
      </c>
      <c r="BB10" s="117">
        <f t="shared" si="5"/>
        <v>0</v>
      </c>
      <c r="BC10" s="117">
        <f t="shared" si="6"/>
        <v>0</v>
      </c>
      <c r="BD10" s="117">
        <f t="shared" si="7"/>
        <v>0</v>
      </c>
      <c r="BE10" s="117">
        <f t="shared" si="8"/>
        <v>0</v>
      </c>
      <c r="BF10" s="117">
        <f t="shared" si="9"/>
        <v>0</v>
      </c>
      <c r="BG10" s="117">
        <f t="shared" si="10"/>
        <v>0</v>
      </c>
      <c r="BH10" s="117">
        <f t="shared" si="11"/>
        <v>0</v>
      </c>
      <c r="BI10" s="118" t="s">
        <v>12</v>
      </c>
      <c r="BJ10" s="118" t="s">
        <v>12</v>
      </c>
      <c r="BK10" s="118" t="s">
        <v>12</v>
      </c>
      <c r="BL10" s="115" t="s">
        <v>12</v>
      </c>
      <c r="BM10" s="118" t="s">
        <v>12</v>
      </c>
      <c r="BN10" s="118" t="s">
        <v>12</v>
      </c>
      <c r="BO10" s="118" t="s">
        <v>12</v>
      </c>
      <c r="BP10" s="118" t="str">
        <f t="shared" si="12"/>
        <v>-</v>
      </c>
      <c r="BQ10" s="118" t="s">
        <v>12</v>
      </c>
      <c r="BR10" s="118" t="s">
        <v>12</v>
      </c>
      <c r="BS10" s="118" t="s">
        <v>12</v>
      </c>
      <c r="BT10" s="118" t="s">
        <v>12</v>
      </c>
      <c r="BU10" s="119">
        <v>1.0</v>
      </c>
      <c r="BV10" s="119">
        <v>0.0</v>
      </c>
      <c r="BW10" s="119">
        <v>0.0</v>
      </c>
      <c r="BX10" s="119">
        <v>0.0</v>
      </c>
      <c r="BY10" s="119">
        <v>0.0</v>
      </c>
      <c r="BZ10" s="119">
        <v>0.0</v>
      </c>
      <c r="CA10" s="119">
        <v>0.0</v>
      </c>
      <c r="CB10" s="119">
        <v>0.0</v>
      </c>
      <c r="CC10" s="119">
        <v>0.0</v>
      </c>
      <c r="CD10" s="119">
        <v>0.0</v>
      </c>
      <c r="CE10" s="119">
        <v>0.0</v>
      </c>
      <c r="CF10" s="119">
        <v>0.0</v>
      </c>
      <c r="CG10" s="119">
        <v>0.0</v>
      </c>
      <c r="CH10" s="119">
        <v>0.0</v>
      </c>
      <c r="CI10" s="120">
        <f t="shared" si="13"/>
        <v>0</v>
      </c>
      <c r="CJ10" s="120">
        <f t="shared" si="14"/>
        <v>0</v>
      </c>
      <c r="CK10" s="120">
        <f t="shared" si="15"/>
        <v>0</v>
      </c>
      <c r="CL10" s="120">
        <f t="shared" si="16"/>
        <v>0</v>
      </c>
      <c r="CM10" s="120">
        <f t="shared" si="17"/>
        <v>0</v>
      </c>
      <c r="CN10" s="120">
        <f t="shared" si="18"/>
        <v>0</v>
      </c>
      <c r="CO10" s="120">
        <f t="shared" si="19"/>
        <v>0</v>
      </c>
      <c r="CP10" s="120">
        <f t="shared" si="20"/>
        <v>0</v>
      </c>
      <c r="CQ10" s="120">
        <f t="shared" si="21"/>
        <v>0</v>
      </c>
      <c r="CR10" s="121" t="s">
        <v>12</v>
      </c>
      <c r="CS10" s="121" t="s">
        <v>12</v>
      </c>
      <c r="CT10" s="121" t="s">
        <v>12</v>
      </c>
      <c r="CU10" s="115" t="s">
        <v>12</v>
      </c>
      <c r="CV10" s="121" t="s">
        <v>12</v>
      </c>
      <c r="CW10" s="121" t="s">
        <v>12</v>
      </c>
      <c r="CX10" s="121" t="s">
        <v>12</v>
      </c>
      <c r="CY10" s="121" t="str">
        <f t="shared" si="46"/>
        <v>-</v>
      </c>
      <c r="CZ10" s="121" t="s">
        <v>12</v>
      </c>
      <c r="DA10" s="121" t="s">
        <v>12</v>
      </c>
      <c r="DB10" s="121" t="s">
        <v>12</v>
      </c>
      <c r="DC10" s="121" t="s">
        <v>12</v>
      </c>
      <c r="DD10" s="122">
        <v>1.0</v>
      </c>
      <c r="DE10" s="122">
        <v>0.0</v>
      </c>
      <c r="DF10" s="122">
        <v>0.0</v>
      </c>
      <c r="DG10" s="122">
        <v>0.0</v>
      </c>
      <c r="DH10" s="122">
        <v>0.0</v>
      </c>
      <c r="DI10" s="122">
        <v>0.0</v>
      </c>
      <c r="DJ10" s="122">
        <v>0.0</v>
      </c>
      <c r="DK10" s="122">
        <v>0.0</v>
      </c>
      <c r="DL10" s="122">
        <v>0.0</v>
      </c>
      <c r="DM10" s="122">
        <v>0.0</v>
      </c>
      <c r="DN10" s="122">
        <v>0.0</v>
      </c>
      <c r="DO10" s="122">
        <v>0.0</v>
      </c>
      <c r="DP10" s="122">
        <v>0.0</v>
      </c>
      <c r="DQ10" s="122">
        <v>0.0</v>
      </c>
      <c r="DR10" s="123">
        <f t="shared" si="23"/>
        <v>0</v>
      </c>
      <c r="DS10" s="123">
        <f t="shared" si="24"/>
        <v>0</v>
      </c>
      <c r="DT10" s="123">
        <f t="shared" si="25"/>
        <v>0</v>
      </c>
      <c r="DU10" s="123">
        <f t="shared" si="26"/>
        <v>0</v>
      </c>
      <c r="DV10" s="123">
        <f t="shared" si="27"/>
        <v>0</v>
      </c>
      <c r="DW10" s="123">
        <f t="shared" si="28"/>
        <v>0</v>
      </c>
      <c r="DX10" s="123">
        <f t="shared" si="29"/>
        <v>0</v>
      </c>
      <c r="DY10" s="123">
        <f t="shared" si="30"/>
        <v>0</v>
      </c>
      <c r="DZ10" s="123">
        <f t="shared" si="31"/>
        <v>0</v>
      </c>
      <c r="EA10" s="124" t="s">
        <v>162</v>
      </c>
      <c r="EB10" s="124">
        <v>2.0</v>
      </c>
      <c r="EC10" s="124">
        <v>4.0</v>
      </c>
      <c r="ED10" s="115" t="s">
        <v>162</v>
      </c>
      <c r="EE10" s="124" t="s">
        <v>12</v>
      </c>
      <c r="EF10" s="124" t="s">
        <v>162</v>
      </c>
      <c r="EG10" s="124" t="s">
        <v>162</v>
      </c>
      <c r="EH10" s="124" t="str">
        <f t="shared" si="47"/>
        <v>2002752, 2002749</v>
      </c>
      <c r="EI10" s="124" t="s">
        <v>12</v>
      </c>
      <c r="EJ10" s="124" t="s">
        <v>162</v>
      </c>
      <c r="EK10" s="124" t="s">
        <v>12</v>
      </c>
      <c r="EL10" s="124" t="s">
        <v>12</v>
      </c>
      <c r="EM10" s="125">
        <v>1.0</v>
      </c>
      <c r="EN10" s="125">
        <v>1.0</v>
      </c>
      <c r="EO10" s="125">
        <v>1.0</v>
      </c>
      <c r="EP10" s="125">
        <v>0.0</v>
      </c>
      <c r="EQ10" s="125">
        <v>4.0</v>
      </c>
      <c r="ER10" s="125">
        <v>4.0</v>
      </c>
      <c r="ES10" s="125">
        <v>0.0</v>
      </c>
      <c r="ET10" s="125">
        <v>0.0</v>
      </c>
      <c r="EU10" s="125">
        <v>0.0</v>
      </c>
      <c r="EV10" s="125">
        <v>0.0</v>
      </c>
      <c r="EW10" s="125">
        <v>0.0</v>
      </c>
      <c r="EX10" s="125">
        <v>0.0</v>
      </c>
      <c r="EY10" s="125">
        <v>0.0</v>
      </c>
      <c r="EZ10" s="125">
        <v>0.0</v>
      </c>
      <c r="FA10" s="126">
        <f t="shared" si="33"/>
        <v>1</v>
      </c>
      <c r="FB10" s="126">
        <f t="shared" si="34"/>
        <v>0</v>
      </c>
      <c r="FC10" s="126">
        <f t="shared" si="35"/>
        <v>0</v>
      </c>
      <c r="FD10" s="126">
        <f t="shared" si="36"/>
        <v>1</v>
      </c>
      <c r="FE10" s="126">
        <f t="shared" si="37"/>
        <v>0</v>
      </c>
      <c r="FF10" s="126">
        <f t="shared" si="38"/>
        <v>0</v>
      </c>
      <c r="FG10" s="126">
        <f t="shared" si="39"/>
        <v>4</v>
      </c>
      <c r="FH10" s="126">
        <f t="shared" si="40"/>
        <v>0</v>
      </c>
      <c r="FI10" s="126">
        <f t="shared" si="41"/>
        <v>0</v>
      </c>
      <c r="FJ10" s="127" t="s">
        <v>13</v>
      </c>
      <c r="FK10" s="128"/>
      <c r="FL10" s="129"/>
      <c r="FM10" s="129"/>
      <c r="FN10" s="129"/>
      <c r="FO10" s="130" t="s">
        <v>12</v>
      </c>
      <c r="FP10" s="130" t="s">
        <v>12</v>
      </c>
      <c r="FQ10" s="130" t="s">
        <v>12</v>
      </c>
      <c r="FR10" s="130" t="s">
        <v>12</v>
      </c>
      <c r="FS10" s="130" t="s">
        <v>12</v>
      </c>
      <c r="FT10" s="130" t="s">
        <v>12</v>
      </c>
      <c r="FU10" s="130" t="s">
        <v>12</v>
      </c>
      <c r="FV10" s="130" t="s">
        <v>12</v>
      </c>
      <c r="FW10" s="130" t="str">
        <f t="shared" si="42"/>
        <v>-</v>
      </c>
      <c r="FX10" s="130" t="s">
        <v>12</v>
      </c>
      <c r="FY10" s="108" t="s">
        <v>12</v>
      </c>
      <c r="FZ10" s="108">
        <v>1.0</v>
      </c>
      <c r="GA10" s="108"/>
      <c r="GB10" s="131">
        <f t="shared" si="43"/>
        <v>0</v>
      </c>
      <c r="GC10" s="132">
        <v>31914.0</v>
      </c>
      <c r="GD10" s="132">
        <v>1.0</v>
      </c>
      <c r="GE10" s="132">
        <v>1.0</v>
      </c>
      <c r="GF10" s="133" t="s">
        <v>12</v>
      </c>
      <c r="GG10" s="133" t="s">
        <v>12</v>
      </c>
      <c r="GH10" s="133" t="s">
        <v>12</v>
      </c>
      <c r="GI10" s="133" t="s">
        <v>12</v>
      </c>
      <c r="GJ10" s="133">
        <v>31914.0</v>
      </c>
      <c r="GK10" s="133" t="s">
        <v>12</v>
      </c>
      <c r="GL10" s="133" t="s">
        <v>12</v>
      </c>
      <c r="GM10" s="133" t="s">
        <v>12</v>
      </c>
      <c r="GN10" s="134" t="s">
        <v>12</v>
      </c>
      <c r="GO10" s="134">
        <v>1.0</v>
      </c>
      <c r="GP10" s="134">
        <v>1.0</v>
      </c>
      <c r="GQ10" s="135">
        <f t="shared" si="44"/>
        <v>1</v>
      </c>
      <c r="GR10" s="136" t="s">
        <v>13</v>
      </c>
      <c r="GS10" s="137"/>
      <c r="GT10" s="137"/>
      <c r="GU10" s="137"/>
      <c r="GV10" s="137"/>
      <c r="GW10" s="137"/>
      <c r="GX10" s="137"/>
      <c r="GY10" s="137"/>
      <c r="GZ10" s="137"/>
      <c r="HA10" s="137"/>
      <c r="HB10" s="137"/>
      <c r="HC10" s="137"/>
      <c r="HD10" s="137"/>
      <c r="HE10" s="137"/>
      <c r="HF10" s="137"/>
      <c r="HG10" s="137"/>
      <c r="HH10" s="137"/>
      <c r="HI10" s="137"/>
      <c r="HJ10" s="137"/>
      <c r="HK10" s="137"/>
      <c r="HL10" s="137"/>
      <c r="HM10" s="137"/>
      <c r="HN10" s="137"/>
      <c r="HO10" s="137"/>
      <c r="HP10" s="137"/>
      <c r="HQ10" s="137"/>
      <c r="HR10" s="137"/>
      <c r="HS10" s="137"/>
      <c r="HT10" s="137"/>
      <c r="HU10" s="137"/>
      <c r="HV10" s="137"/>
      <c r="HW10" s="137"/>
      <c r="HX10" s="137"/>
      <c r="HY10" s="137"/>
      <c r="HZ10" s="137"/>
      <c r="IA10" s="137"/>
      <c r="IB10" s="137"/>
      <c r="IC10" s="137"/>
      <c r="ID10" s="137"/>
      <c r="IE10" s="137"/>
      <c r="IF10" s="137"/>
      <c r="IG10" s="137"/>
      <c r="IH10" s="137"/>
      <c r="II10" s="137"/>
      <c r="IJ10" s="137"/>
      <c r="IK10" s="137"/>
      <c r="IL10" s="137"/>
      <c r="IM10" s="137"/>
      <c r="IN10" s="137"/>
      <c r="IO10" s="137"/>
      <c r="IP10" s="137"/>
      <c r="IQ10" s="137"/>
      <c r="IR10" s="137"/>
      <c r="IS10" s="137"/>
      <c r="IT10" s="137"/>
      <c r="IU10" s="137"/>
      <c r="IV10" s="137"/>
      <c r="IW10" s="137"/>
      <c r="IX10" s="137"/>
      <c r="IY10" s="137"/>
      <c r="IZ10" s="137"/>
      <c r="JA10" s="137"/>
      <c r="JB10" s="137"/>
      <c r="JC10" s="137"/>
      <c r="JD10" s="137"/>
      <c r="JE10" s="137"/>
      <c r="JF10" s="137"/>
      <c r="JG10" s="137"/>
      <c r="JH10" s="137"/>
      <c r="JI10" s="137"/>
      <c r="JJ10" s="137"/>
      <c r="JK10" s="137"/>
      <c r="JL10" s="137"/>
      <c r="JM10" s="137"/>
      <c r="JN10" s="137"/>
      <c r="JO10" s="137"/>
      <c r="JP10" s="137"/>
      <c r="JQ10" s="137"/>
      <c r="JR10" s="137"/>
      <c r="JS10" s="137"/>
      <c r="JT10" s="137"/>
      <c r="JU10" s="137"/>
      <c r="JV10" s="137"/>
      <c r="JW10" s="137"/>
      <c r="JX10" s="137"/>
      <c r="JY10" s="137"/>
      <c r="JZ10" s="137"/>
      <c r="KA10" s="137"/>
      <c r="KB10" s="137"/>
      <c r="KC10" s="137"/>
      <c r="KD10" s="137"/>
      <c r="KE10" s="137"/>
      <c r="KF10" s="137"/>
      <c r="KG10" s="137"/>
      <c r="KH10" s="137"/>
      <c r="KI10" s="137"/>
      <c r="KJ10" s="137"/>
      <c r="KK10" s="137"/>
      <c r="KL10" s="137"/>
      <c r="KM10" s="137"/>
      <c r="KN10" s="137"/>
      <c r="KO10" s="137"/>
      <c r="KP10" s="137"/>
      <c r="KQ10" s="137"/>
      <c r="KR10" s="137"/>
      <c r="KS10" s="137"/>
      <c r="KT10" s="137"/>
      <c r="KU10" s="137"/>
      <c r="KV10" s="137"/>
      <c r="KW10" s="137"/>
      <c r="KX10" s="137"/>
      <c r="KY10" s="137"/>
      <c r="KZ10" s="137"/>
      <c r="LA10" s="137"/>
      <c r="LB10" s="137"/>
      <c r="LC10" s="137"/>
      <c r="LD10" s="137"/>
      <c r="LE10" s="137"/>
      <c r="LF10" s="137"/>
      <c r="LG10" s="137"/>
      <c r="LH10" s="137"/>
      <c r="LI10" s="137"/>
      <c r="LJ10" s="137"/>
      <c r="LK10" s="137"/>
      <c r="LL10" s="137"/>
      <c r="LM10" s="137"/>
      <c r="LN10" s="137"/>
      <c r="LO10" s="137"/>
      <c r="LP10" s="137"/>
      <c r="LQ10" s="137"/>
      <c r="LR10" s="137"/>
      <c r="LS10" s="137"/>
      <c r="LT10" s="137"/>
      <c r="LU10" s="137"/>
      <c r="LV10" s="137"/>
      <c r="LW10" s="137"/>
      <c r="LX10" s="137"/>
    </row>
    <row r="11" ht="237.0" customHeight="1">
      <c r="B11" s="104" t="s">
        <v>214</v>
      </c>
      <c r="C11" s="105" t="s">
        <v>12</v>
      </c>
      <c r="D11" s="105" t="s">
        <v>215</v>
      </c>
      <c r="E11" s="105" t="s">
        <v>281</v>
      </c>
      <c r="F11" s="105" t="s">
        <v>282</v>
      </c>
      <c r="G11" s="106" t="s">
        <v>12</v>
      </c>
      <c r="H11" s="105" t="s">
        <v>12</v>
      </c>
      <c r="I11" s="107" t="s">
        <v>283</v>
      </c>
      <c r="J11" s="107" t="s">
        <v>284</v>
      </c>
      <c r="K11" s="107" t="s">
        <v>285</v>
      </c>
      <c r="L11" s="108">
        <v>9.0</v>
      </c>
      <c r="M11" s="108">
        <v>1.0</v>
      </c>
      <c r="N11" s="108">
        <v>1.0</v>
      </c>
      <c r="O11" s="108">
        <f t="shared" si="1"/>
        <v>2</v>
      </c>
      <c r="P11" s="108">
        <v>1.0</v>
      </c>
      <c r="Q11" s="108">
        <v>1.0</v>
      </c>
      <c r="R11" s="113" t="s">
        <v>155</v>
      </c>
      <c r="S11" s="111" t="s">
        <v>286</v>
      </c>
      <c r="T11" s="111" t="s">
        <v>12</v>
      </c>
      <c r="U11" s="112" t="s">
        <v>287</v>
      </c>
      <c r="V11" s="111" t="s">
        <v>288</v>
      </c>
      <c r="W11" s="111" t="s">
        <v>289</v>
      </c>
      <c r="X11" s="113" t="s">
        <v>13</v>
      </c>
      <c r="Y11" s="113" t="s">
        <v>160</v>
      </c>
      <c r="Z11" s="113" t="s">
        <v>161</v>
      </c>
      <c r="AA11" s="113" t="s">
        <v>13</v>
      </c>
      <c r="AB11" s="113" t="s">
        <v>161</v>
      </c>
      <c r="AC11" s="113" t="s">
        <v>13</v>
      </c>
      <c r="AD11" s="114">
        <v>1917.0</v>
      </c>
      <c r="AE11" s="114">
        <v>1.0</v>
      </c>
      <c r="AF11" s="114">
        <v>16.0</v>
      </c>
      <c r="AG11" s="115" t="s">
        <v>12</v>
      </c>
      <c r="AH11" s="114">
        <v>1917.0</v>
      </c>
      <c r="AI11" s="114">
        <v>1917.0</v>
      </c>
      <c r="AJ11" s="114" t="s">
        <v>12</v>
      </c>
      <c r="AK11" s="114">
        <f t="shared" si="2"/>
        <v>1917</v>
      </c>
      <c r="AL11" s="114" t="s">
        <v>12</v>
      </c>
      <c r="AM11" s="114">
        <v>1917.0</v>
      </c>
      <c r="AN11" s="114" t="s">
        <v>12</v>
      </c>
      <c r="AO11" s="114" t="s">
        <v>12</v>
      </c>
      <c r="AP11" s="116">
        <v>9.0</v>
      </c>
      <c r="AQ11" s="116">
        <v>4.0</v>
      </c>
      <c r="AR11" s="116">
        <v>16.0</v>
      </c>
      <c r="AS11" s="116">
        <v>16.0</v>
      </c>
      <c r="AT11" s="116">
        <v>0.0</v>
      </c>
      <c r="AU11" s="116">
        <v>0.0</v>
      </c>
      <c r="AV11" s="116">
        <v>0.0</v>
      </c>
      <c r="AW11" s="116">
        <v>4.0</v>
      </c>
      <c r="AX11" s="116">
        <v>16.0</v>
      </c>
      <c r="AY11" s="116">
        <v>16.0</v>
      </c>
      <c r="AZ11" s="117">
        <f t="shared" si="3"/>
        <v>4</v>
      </c>
      <c r="BA11" s="117">
        <f t="shared" si="4"/>
        <v>4</v>
      </c>
      <c r="BB11" s="117">
        <f t="shared" si="5"/>
        <v>0</v>
      </c>
      <c r="BC11" s="117">
        <f t="shared" si="6"/>
        <v>16</v>
      </c>
      <c r="BD11" s="117">
        <f t="shared" si="7"/>
        <v>16</v>
      </c>
      <c r="BE11" s="117">
        <f t="shared" si="8"/>
        <v>0</v>
      </c>
      <c r="BF11" s="117">
        <f t="shared" si="9"/>
        <v>16</v>
      </c>
      <c r="BG11" s="117">
        <f t="shared" si="10"/>
        <v>16</v>
      </c>
      <c r="BH11" s="117">
        <f t="shared" si="11"/>
        <v>0</v>
      </c>
      <c r="BI11" s="144" t="s">
        <v>290</v>
      </c>
      <c r="BJ11" s="118">
        <v>3.0</v>
      </c>
      <c r="BK11" s="118">
        <v>18.0</v>
      </c>
      <c r="BL11" s="115" t="s">
        <v>12</v>
      </c>
      <c r="BM11" s="144" t="s">
        <v>290</v>
      </c>
      <c r="BN11" s="144" t="s">
        <v>290</v>
      </c>
      <c r="BO11" s="144" t="s">
        <v>12</v>
      </c>
      <c r="BP11" s="118" t="str">
        <f t="shared" si="12"/>
        <v>2027792, 2027793, 1917</v>
      </c>
      <c r="BQ11" s="144" t="s">
        <v>291</v>
      </c>
      <c r="BR11" s="144">
        <v>1917.0</v>
      </c>
      <c r="BS11" s="144" t="s">
        <v>12</v>
      </c>
      <c r="BT11" s="144" t="s">
        <v>12</v>
      </c>
      <c r="BU11" s="119">
        <v>9.0</v>
      </c>
      <c r="BV11" s="119">
        <v>5.0</v>
      </c>
      <c r="BW11" s="119">
        <v>18.0</v>
      </c>
      <c r="BX11" s="119">
        <v>16.0</v>
      </c>
      <c r="BY11" s="119">
        <v>2.0</v>
      </c>
      <c r="BZ11" s="119">
        <v>18.0</v>
      </c>
      <c r="CA11" s="119">
        <v>0.0</v>
      </c>
      <c r="CB11" s="119">
        <v>0.0</v>
      </c>
      <c r="CC11" s="119">
        <v>0.0</v>
      </c>
      <c r="CD11" s="119">
        <v>5.0</v>
      </c>
      <c r="CE11" s="119">
        <v>18.0</v>
      </c>
      <c r="CF11" s="119">
        <v>16.0</v>
      </c>
      <c r="CG11" s="119">
        <v>2.0</v>
      </c>
      <c r="CH11" s="119">
        <v>18.0</v>
      </c>
      <c r="CI11" s="120">
        <f t="shared" si="13"/>
        <v>5</v>
      </c>
      <c r="CJ11" s="120">
        <f t="shared" si="14"/>
        <v>5</v>
      </c>
      <c r="CK11" s="120">
        <f t="shared" si="15"/>
        <v>0</v>
      </c>
      <c r="CL11" s="120">
        <f t="shared" si="16"/>
        <v>18</v>
      </c>
      <c r="CM11" s="120">
        <f t="shared" si="17"/>
        <v>18</v>
      </c>
      <c r="CN11" s="120">
        <f t="shared" si="18"/>
        <v>0</v>
      </c>
      <c r="CO11" s="120">
        <f t="shared" si="19"/>
        <v>18</v>
      </c>
      <c r="CP11" s="120">
        <f t="shared" si="20"/>
        <v>18</v>
      </c>
      <c r="CQ11" s="120">
        <f t="shared" si="21"/>
        <v>0</v>
      </c>
      <c r="CR11" s="145" t="s">
        <v>290</v>
      </c>
      <c r="CS11" s="121">
        <v>3.0</v>
      </c>
      <c r="CT11" s="121">
        <v>18.0</v>
      </c>
      <c r="CU11" s="115" t="s">
        <v>12</v>
      </c>
      <c r="CV11" s="145" t="s">
        <v>290</v>
      </c>
      <c r="CW11" s="145" t="s">
        <v>290</v>
      </c>
      <c r="CX11" s="145" t="s">
        <v>12</v>
      </c>
      <c r="CY11" s="121" t="str">
        <f t="shared" si="46"/>
        <v>2027792, 2027793, 1917</v>
      </c>
      <c r="CZ11" s="145" t="s">
        <v>291</v>
      </c>
      <c r="DA11" s="145">
        <v>1917.0</v>
      </c>
      <c r="DB11" s="145" t="s">
        <v>12</v>
      </c>
      <c r="DC11" s="145" t="s">
        <v>12</v>
      </c>
      <c r="DD11" s="122">
        <v>9.0</v>
      </c>
      <c r="DE11" s="122">
        <v>5.0</v>
      </c>
      <c r="DF11" s="122">
        <v>18.0</v>
      </c>
      <c r="DG11" s="122">
        <v>16.0</v>
      </c>
      <c r="DH11" s="122">
        <v>2.0</v>
      </c>
      <c r="DI11" s="122">
        <v>18.0</v>
      </c>
      <c r="DJ11" s="122">
        <v>0.0</v>
      </c>
      <c r="DK11" s="122">
        <v>0.0</v>
      </c>
      <c r="DL11" s="122">
        <v>0.0</v>
      </c>
      <c r="DM11" s="122">
        <v>5.0</v>
      </c>
      <c r="DN11" s="122">
        <v>18.0</v>
      </c>
      <c r="DO11" s="122">
        <v>16.0</v>
      </c>
      <c r="DP11" s="122">
        <v>2.0</v>
      </c>
      <c r="DQ11" s="122">
        <v>18.0</v>
      </c>
      <c r="DR11" s="123">
        <f t="shared" si="23"/>
        <v>5</v>
      </c>
      <c r="DS11" s="123">
        <f t="shared" si="24"/>
        <v>5</v>
      </c>
      <c r="DT11" s="123">
        <f t="shared" si="25"/>
        <v>0</v>
      </c>
      <c r="DU11" s="123">
        <f t="shared" si="26"/>
        <v>18</v>
      </c>
      <c r="DV11" s="123">
        <f t="shared" si="27"/>
        <v>18</v>
      </c>
      <c r="DW11" s="123">
        <f t="shared" si="28"/>
        <v>0</v>
      </c>
      <c r="DX11" s="123">
        <f t="shared" si="29"/>
        <v>18</v>
      </c>
      <c r="DY11" s="123">
        <f t="shared" si="30"/>
        <v>18</v>
      </c>
      <c r="DZ11" s="123">
        <f t="shared" si="31"/>
        <v>0</v>
      </c>
      <c r="EA11" s="124" t="s">
        <v>292</v>
      </c>
      <c r="EB11" s="124">
        <v>6.0</v>
      </c>
      <c r="EC11" s="124">
        <v>36.0</v>
      </c>
      <c r="ED11" s="115" t="s">
        <v>293</v>
      </c>
      <c r="EE11" s="124" t="s">
        <v>294</v>
      </c>
      <c r="EF11" s="124" t="s">
        <v>295</v>
      </c>
      <c r="EG11" s="146" t="s">
        <v>293</v>
      </c>
      <c r="EH11" s="124" t="str">
        <f t="shared" si="47"/>
        <v>2027792, 2027793, 2002752, 2002749, 2101917, 1917</v>
      </c>
      <c r="EI11" s="146" t="s">
        <v>291</v>
      </c>
      <c r="EJ11" s="124" t="s">
        <v>296</v>
      </c>
      <c r="EK11" s="146" t="s">
        <v>12</v>
      </c>
      <c r="EL11" s="146" t="s">
        <v>12</v>
      </c>
      <c r="EM11" s="125">
        <v>9.0</v>
      </c>
      <c r="EN11" s="125">
        <v>5.0</v>
      </c>
      <c r="EO11" s="125">
        <v>19.0</v>
      </c>
      <c r="EP11" s="125">
        <v>16.0</v>
      </c>
      <c r="EQ11" s="125">
        <v>20.0</v>
      </c>
      <c r="ER11" s="125">
        <v>20.0</v>
      </c>
      <c r="ES11" s="125">
        <v>0.0</v>
      </c>
      <c r="ET11" s="125">
        <v>0.0</v>
      </c>
      <c r="EU11" s="125">
        <v>0.0</v>
      </c>
      <c r="EV11" s="125">
        <v>5.0</v>
      </c>
      <c r="EW11" s="125">
        <v>18.0</v>
      </c>
      <c r="EX11" s="125">
        <v>16.0</v>
      </c>
      <c r="EY11" s="125">
        <v>2.0</v>
      </c>
      <c r="EZ11" s="125">
        <v>18.0</v>
      </c>
      <c r="FA11" s="126">
        <f t="shared" si="33"/>
        <v>5</v>
      </c>
      <c r="FB11" s="126">
        <f t="shared" si="34"/>
        <v>5</v>
      </c>
      <c r="FC11" s="126">
        <f t="shared" si="35"/>
        <v>0</v>
      </c>
      <c r="FD11" s="126">
        <f t="shared" si="36"/>
        <v>19</v>
      </c>
      <c r="FE11" s="126">
        <f t="shared" si="37"/>
        <v>18</v>
      </c>
      <c r="FF11" s="126">
        <f t="shared" si="38"/>
        <v>0</v>
      </c>
      <c r="FG11" s="126">
        <f t="shared" si="39"/>
        <v>20</v>
      </c>
      <c r="FH11" s="126">
        <f t="shared" si="40"/>
        <v>18</v>
      </c>
      <c r="FI11" s="126">
        <f t="shared" si="41"/>
        <v>0</v>
      </c>
      <c r="FJ11" s="127" t="s">
        <v>13</v>
      </c>
      <c r="FK11" s="128"/>
      <c r="FL11" s="140">
        <v>52169.0</v>
      </c>
      <c r="FM11" s="129">
        <v>1.0</v>
      </c>
      <c r="FN11" s="129">
        <v>6.0</v>
      </c>
      <c r="FO11" s="130" t="s">
        <v>12</v>
      </c>
      <c r="FP11" s="130" t="s">
        <v>12</v>
      </c>
      <c r="FQ11" s="130" t="s">
        <v>12</v>
      </c>
      <c r="FR11" s="130" t="s">
        <v>12</v>
      </c>
      <c r="FS11" s="130" t="s">
        <v>12</v>
      </c>
      <c r="FT11" s="130" t="s">
        <v>12</v>
      </c>
      <c r="FU11" s="141">
        <v>52676.0</v>
      </c>
      <c r="FV11" s="141">
        <v>52676.0</v>
      </c>
      <c r="FW11" s="130" t="str">
        <f t="shared" si="42"/>
        <v>-</v>
      </c>
      <c r="FX11" s="130" t="s">
        <v>12</v>
      </c>
      <c r="FY11" s="108" t="s">
        <v>297</v>
      </c>
      <c r="FZ11" s="108">
        <v>7.0</v>
      </c>
      <c r="GA11" s="108">
        <v>0.0</v>
      </c>
      <c r="GB11" s="131">
        <f t="shared" si="43"/>
        <v>0</v>
      </c>
      <c r="GC11" s="132" t="s">
        <v>298</v>
      </c>
      <c r="GD11" s="132">
        <v>3.0</v>
      </c>
      <c r="GE11" s="132">
        <v>8.0</v>
      </c>
      <c r="GF11" s="133" t="s">
        <v>12</v>
      </c>
      <c r="GG11" s="133" t="s">
        <v>12</v>
      </c>
      <c r="GH11" s="133" t="s">
        <v>12</v>
      </c>
      <c r="GI11" s="133" t="s">
        <v>12</v>
      </c>
      <c r="GJ11" s="133" t="s">
        <v>12</v>
      </c>
      <c r="GK11" s="133">
        <v>31914.0</v>
      </c>
      <c r="GL11" s="133" t="s">
        <v>12</v>
      </c>
      <c r="GM11" s="133" t="s">
        <v>12</v>
      </c>
      <c r="GN11" s="134" t="s">
        <v>299</v>
      </c>
      <c r="GO11" s="134">
        <v>3.0</v>
      </c>
      <c r="GP11" s="134">
        <v>0.0</v>
      </c>
      <c r="GQ11" s="135">
        <f t="shared" si="44"/>
        <v>0</v>
      </c>
      <c r="GR11" s="136" t="s">
        <v>161</v>
      </c>
      <c r="GS11" s="137"/>
      <c r="GT11" s="137"/>
      <c r="GU11" s="137"/>
      <c r="GV11" s="137"/>
      <c r="GW11" s="137"/>
      <c r="GX11" s="137"/>
      <c r="GY11" s="137"/>
      <c r="GZ11" s="137"/>
      <c r="HA11" s="137"/>
      <c r="HB11" s="137"/>
      <c r="HC11" s="137"/>
      <c r="HD11" s="137"/>
      <c r="HE11" s="137"/>
      <c r="HF11" s="137"/>
      <c r="HG11" s="137"/>
      <c r="HH11" s="137"/>
      <c r="HI11" s="137"/>
      <c r="HJ11" s="137"/>
      <c r="HK11" s="137"/>
      <c r="HL11" s="137"/>
      <c r="HM11" s="137"/>
      <c r="HN11" s="137"/>
      <c r="HO11" s="137"/>
      <c r="HP11" s="137"/>
      <c r="HQ11" s="137"/>
      <c r="HR11" s="137"/>
      <c r="HS11" s="137"/>
      <c r="HT11" s="137"/>
      <c r="HU11" s="137"/>
      <c r="HV11" s="137"/>
      <c r="HW11" s="137"/>
      <c r="HX11" s="137"/>
      <c r="HY11" s="137"/>
      <c r="HZ11" s="137"/>
      <c r="IA11" s="137"/>
      <c r="IB11" s="137"/>
      <c r="IC11" s="137"/>
      <c r="ID11" s="137"/>
      <c r="IE11" s="137"/>
      <c r="IF11" s="137"/>
      <c r="IG11" s="137"/>
      <c r="IH11" s="137"/>
      <c r="II11" s="137"/>
      <c r="IJ11" s="137"/>
      <c r="IK11" s="137"/>
      <c r="IL11" s="137"/>
      <c r="IM11" s="137"/>
      <c r="IN11" s="137"/>
      <c r="IO11" s="137"/>
      <c r="IP11" s="137"/>
      <c r="IQ11" s="137"/>
      <c r="IR11" s="137"/>
      <c r="IS11" s="137"/>
      <c r="IT11" s="137"/>
      <c r="IU11" s="137"/>
      <c r="IV11" s="137"/>
      <c r="IW11" s="137"/>
      <c r="IX11" s="137"/>
      <c r="IY11" s="137"/>
      <c r="IZ11" s="137"/>
      <c r="JA11" s="137"/>
      <c r="JB11" s="137"/>
      <c r="JC11" s="137"/>
      <c r="JD11" s="137"/>
      <c r="JE11" s="137"/>
      <c r="JF11" s="137"/>
      <c r="JG11" s="137"/>
      <c r="JH11" s="137"/>
      <c r="JI11" s="137"/>
      <c r="JJ11" s="137"/>
      <c r="JK11" s="137"/>
      <c r="JL11" s="137"/>
      <c r="JM11" s="137"/>
      <c r="JN11" s="137"/>
      <c r="JO11" s="137"/>
      <c r="JP11" s="137"/>
      <c r="JQ11" s="137"/>
      <c r="JR11" s="137"/>
      <c r="JS11" s="137"/>
      <c r="JT11" s="137"/>
      <c r="JU11" s="137"/>
      <c r="JV11" s="137"/>
      <c r="JW11" s="137"/>
      <c r="JX11" s="137"/>
      <c r="JY11" s="137"/>
      <c r="JZ11" s="137"/>
      <c r="KA11" s="137"/>
      <c r="KB11" s="137"/>
      <c r="KC11" s="137"/>
      <c r="KD11" s="137"/>
      <c r="KE11" s="137"/>
      <c r="KF11" s="137"/>
      <c r="KG11" s="137"/>
      <c r="KH11" s="137"/>
      <c r="KI11" s="137"/>
      <c r="KJ11" s="137"/>
      <c r="KK11" s="137"/>
      <c r="KL11" s="137"/>
      <c r="KM11" s="137"/>
      <c r="KN11" s="137"/>
      <c r="KO11" s="137"/>
      <c r="KP11" s="137"/>
      <c r="KQ11" s="137"/>
      <c r="KR11" s="137"/>
      <c r="KS11" s="137"/>
      <c r="KT11" s="137"/>
      <c r="KU11" s="137"/>
      <c r="KV11" s="137"/>
      <c r="KW11" s="137"/>
      <c r="KX11" s="137"/>
      <c r="KY11" s="137"/>
      <c r="KZ11" s="137"/>
      <c r="LA11" s="137"/>
      <c r="LB11" s="137"/>
      <c r="LC11" s="137"/>
      <c r="LD11" s="137"/>
      <c r="LE11" s="137"/>
      <c r="LF11" s="137"/>
      <c r="LG11" s="137"/>
      <c r="LH11" s="137"/>
      <c r="LI11" s="137"/>
      <c r="LJ11" s="137"/>
      <c r="LK11" s="137"/>
      <c r="LL11" s="137"/>
      <c r="LM11" s="137"/>
      <c r="LN11" s="137"/>
      <c r="LO11" s="137"/>
      <c r="LP11" s="137"/>
      <c r="LQ11" s="137"/>
      <c r="LR11" s="137"/>
      <c r="LS11" s="137"/>
      <c r="LT11" s="137"/>
      <c r="LU11" s="137"/>
      <c r="LV11" s="137"/>
      <c r="LW11" s="137"/>
      <c r="LX11" s="137"/>
    </row>
    <row r="12" ht="219.0" customHeight="1">
      <c r="B12" s="104" t="s">
        <v>214</v>
      </c>
      <c r="C12" s="105" t="s">
        <v>12</v>
      </c>
      <c r="D12" s="105" t="s">
        <v>215</v>
      </c>
      <c r="E12" s="105" t="s">
        <v>300</v>
      </c>
      <c r="F12" s="105" t="s">
        <v>301</v>
      </c>
      <c r="G12" s="105" t="s">
        <v>12</v>
      </c>
      <c r="H12" s="105" t="s">
        <v>12</v>
      </c>
      <c r="I12" s="107" t="s">
        <v>302</v>
      </c>
      <c r="J12" s="107" t="s">
        <v>303</v>
      </c>
      <c r="K12" s="138" t="s">
        <v>304</v>
      </c>
      <c r="L12" s="108">
        <v>68.0</v>
      </c>
      <c r="M12" s="108">
        <v>1.0</v>
      </c>
      <c r="N12" s="108">
        <v>1.0</v>
      </c>
      <c r="O12" s="108">
        <f t="shared" si="1"/>
        <v>1</v>
      </c>
      <c r="P12" s="108">
        <v>1.0</v>
      </c>
      <c r="Q12" s="108">
        <v>0.0</v>
      </c>
      <c r="R12" s="147" t="s">
        <v>305</v>
      </c>
      <c r="S12" s="148" t="s">
        <v>306</v>
      </c>
      <c r="T12" s="111" t="s">
        <v>307</v>
      </c>
      <c r="U12" s="142" t="s">
        <v>308</v>
      </c>
      <c r="V12" s="110" t="s">
        <v>309</v>
      </c>
      <c r="W12" s="142" t="s">
        <v>310</v>
      </c>
      <c r="X12" s="113" t="s">
        <v>13</v>
      </c>
      <c r="Y12" s="113" t="s">
        <v>160</v>
      </c>
      <c r="Z12" s="113" t="s">
        <v>161</v>
      </c>
      <c r="AA12" s="113" t="s">
        <v>13</v>
      </c>
      <c r="AB12" s="113" t="s">
        <v>161</v>
      </c>
      <c r="AC12" s="113" t="s">
        <v>13</v>
      </c>
      <c r="AD12" s="114" t="s">
        <v>12</v>
      </c>
      <c r="AE12" s="114" t="s">
        <v>12</v>
      </c>
      <c r="AF12" s="114" t="s">
        <v>12</v>
      </c>
      <c r="AG12" s="115" t="s">
        <v>12</v>
      </c>
      <c r="AH12" s="114" t="s">
        <v>12</v>
      </c>
      <c r="AI12" s="114" t="s">
        <v>12</v>
      </c>
      <c r="AJ12" s="114" t="s">
        <v>12</v>
      </c>
      <c r="AK12" s="114" t="str">
        <f t="shared" si="2"/>
        <v>-</v>
      </c>
      <c r="AL12" s="114" t="s">
        <v>12</v>
      </c>
      <c r="AM12" s="114" t="s">
        <v>12</v>
      </c>
      <c r="AN12" s="114" t="s">
        <v>12</v>
      </c>
      <c r="AO12" s="114" t="s">
        <v>12</v>
      </c>
      <c r="AP12" s="116">
        <v>68.0</v>
      </c>
      <c r="AQ12" s="116">
        <v>0.0</v>
      </c>
      <c r="AR12" s="116">
        <v>0.0</v>
      </c>
      <c r="AS12" s="116">
        <v>0.0</v>
      </c>
      <c r="AT12" s="116">
        <v>0.0</v>
      </c>
      <c r="AU12" s="116">
        <v>0.0</v>
      </c>
      <c r="AV12" s="116">
        <v>0.0</v>
      </c>
      <c r="AW12" s="116">
        <v>0.0</v>
      </c>
      <c r="AX12" s="116">
        <v>0.0</v>
      </c>
      <c r="AY12" s="116">
        <v>0.0</v>
      </c>
      <c r="AZ12" s="117">
        <f t="shared" si="3"/>
        <v>0</v>
      </c>
      <c r="BA12" s="117">
        <f t="shared" si="4"/>
        <v>0</v>
      </c>
      <c r="BB12" s="117">
        <f t="shared" si="5"/>
        <v>0</v>
      </c>
      <c r="BC12" s="117">
        <f t="shared" si="6"/>
        <v>0</v>
      </c>
      <c r="BD12" s="117">
        <f t="shared" si="7"/>
        <v>0</v>
      </c>
      <c r="BE12" s="117">
        <f t="shared" si="8"/>
        <v>0</v>
      </c>
      <c r="BF12" s="117">
        <f t="shared" si="9"/>
        <v>0</v>
      </c>
      <c r="BG12" s="117">
        <f t="shared" si="10"/>
        <v>0</v>
      </c>
      <c r="BH12" s="117">
        <f t="shared" si="11"/>
        <v>0</v>
      </c>
      <c r="BI12" s="118">
        <v>2000418.0</v>
      </c>
      <c r="BJ12" s="118">
        <v>1.0</v>
      </c>
      <c r="BK12" s="118">
        <v>1.0</v>
      </c>
      <c r="BL12" s="115" t="s">
        <v>12</v>
      </c>
      <c r="BM12" s="118">
        <v>2000418.0</v>
      </c>
      <c r="BN12" s="118">
        <v>2000418.0</v>
      </c>
      <c r="BO12" s="118" t="s">
        <v>12</v>
      </c>
      <c r="BP12" s="118">
        <f t="shared" si="12"/>
        <v>2000418</v>
      </c>
      <c r="BQ12" s="118" t="s">
        <v>12</v>
      </c>
      <c r="BR12" s="118">
        <v>2000418.0</v>
      </c>
      <c r="BS12" s="118" t="s">
        <v>12</v>
      </c>
      <c r="BT12" s="118" t="s">
        <v>12</v>
      </c>
      <c r="BU12" s="119">
        <v>68.0</v>
      </c>
      <c r="BV12" s="119">
        <v>1.0</v>
      </c>
      <c r="BW12" s="119">
        <v>1.0</v>
      </c>
      <c r="BX12" s="119">
        <v>0.0</v>
      </c>
      <c r="BY12" s="119">
        <v>1.0</v>
      </c>
      <c r="BZ12" s="119">
        <v>1.0</v>
      </c>
      <c r="CA12" s="119">
        <v>0.0</v>
      </c>
      <c r="CB12" s="119">
        <v>0.0</v>
      </c>
      <c r="CC12" s="119">
        <v>0.0</v>
      </c>
      <c r="CD12" s="119">
        <v>1.0</v>
      </c>
      <c r="CE12" s="119">
        <v>1.0</v>
      </c>
      <c r="CF12" s="119">
        <v>0.0</v>
      </c>
      <c r="CG12" s="119">
        <v>1.0</v>
      </c>
      <c r="CH12" s="119">
        <v>1.0</v>
      </c>
      <c r="CI12" s="120">
        <f t="shared" si="13"/>
        <v>1</v>
      </c>
      <c r="CJ12" s="120">
        <f t="shared" si="14"/>
        <v>1</v>
      </c>
      <c r="CK12" s="120">
        <f t="shared" si="15"/>
        <v>0</v>
      </c>
      <c r="CL12" s="120">
        <f t="shared" si="16"/>
        <v>1</v>
      </c>
      <c r="CM12" s="120">
        <f t="shared" si="17"/>
        <v>1</v>
      </c>
      <c r="CN12" s="120">
        <f t="shared" si="18"/>
        <v>0</v>
      </c>
      <c r="CO12" s="120">
        <f t="shared" si="19"/>
        <v>1</v>
      </c>
      <c r="CP12" s="120">
        <f t="shared" si="20"/>
        <v>1</v>
      </c>
      <c r="CQ12" s="120">
        <f t="shared" si="21"/>
        <v>0</v>
      </c>
      <c r="CR12" s="121">
        <v>2000418.0</v>
      </c>
      <c r="CS12" s="121">
        <v>1.0</v>
      </c>
      <c r="CT12" s="121">
        <v>1.0</v>
      </c>
      <c r="CU12" s="115" t="s">
        <v>12</v>
      </c>
      <c r="CV12" s="121">
        <v>2000418.0</v>
      </c>
      <c r="CW12" s="121">
        <v>2000418.0</v>
      </c>
      <c r="CX12" s="121" t="s">
        <v>12</v>
      </c>
      <c r="CY12" s="121">
        <f t="shared" si="46"/>
        <v>2000418</v>
      </c>
      <c r="CZ12" s="121" t="s">
        <v>12</v>
      </c>
      <c r="DA12" s="121">
        <v>2000418.0</v>
      </c>
      <c r="DB12" s="121" t="s">
        <v>12</v>
      </c>
      <c r="DC12" s="121" t="s">
        <v>12</v>
      </c>
      <c r="DD12" s="122">
        <v>68.0</v>
      </c>
      <c r="DE12" s="122">
        <v>1.0</v>
      </c>
      <c r="DF12" s="122">
        <v>1.0</v>
      </c>
      <c r="DG12" s="122">
        <v>0.0</v>
      </c>
      <c r="DH12" s="122">
        <v>1.0</v>
      </c>
      <c r="DI12" s="122">
        <v>1.0</v>
      </c>
      <c r="DJ12" s="122">
        <v>0.0</v>
      </c>
      <c r="DK12" s="122">
        <v>0.0</v>
      </c>
      <c r="DL12" s="122">
        <v>0.0</v>
      </c>
      <c r="DM12" s="122">
        <v>1.0</v>
      </c>
      <c r="DN12" s="122">
        <v>1.0</v>
      </c>
      <c r="DO12" s="122">
        <v>0.0</v>
      </c>
      <c r="DP12" s="122">
        <v>1.0</v>
      </c>
      <c r="DQ12" s="122">
        <v>1.0</v>
      </c>
      <c r="DR12" s="123">
        <f t="shared" si="23"/>
        <v>1</v>
      </c>
      <c r="DS12" s="123">
        <f t="shared" si="24"/>
        <v>1</v>
      </c>
      <c r="DT12" s="123">
        <f t="shared" si="25"/>
        <v>0</v>
      </c>
      <c r="DU12" s="123">
        <f t="shared" si="26"/>
        <v>1</v>
      </c>
      <c r="DV12" s="123">
        <f t="shared" si="27"/>
        <v>1</v>
      </c>
      <c r="DW12" s="123">
        <f t="shared" si="28"/>
        <v>0</v>
      </c>
      <c r="DX12" s="123">
        <f t="shared" si="29"/>
        <v>1</v>
      </c>
      <c r="DY12" s="123">
        <f t="shared" si="30"/>
        <v>1</v>
      </c>
      <c r="DZ12" s="123">
        <f t="shared" si="31"/>
        <v>0</v>
      </c>
      <c r="EA12" s="124" t="s">
        <v>311</v>
      </c>
      <c r="EB12" s="124">
        <v>8.0</v>
      </c>
      <c r="EC12" s="124">
        <v>101.0</v>
      </c>
      <c r="ED12" s="115" t="s">
        <v>162</v>
      </c>
      <c r="EE12" s="124" t="s">
        <v>312</v>
      </c>
      <c r="EF12" s="124" t="s">
        <v>311</v>
      </c>
      <c r="EG12" s="124" t="s">
        <v>162</v>
      </c>
      <c r="EH12" s="124" t="str">
        <f t="shared" si="47"/>
        <v>2002752, 2002749, 2000418, 2011803, 2003303, 2003410, 2015016, 2036752</v>
      </c>
      <c r="EI12" s="124" t="s">
        <v>12</v>
      </c>
      <c r="EJ12" s="124" t="s">
        <v>311</v>
      </c>
      <c r="EK12" s="124" t="s">
        <v>12</v>
      </c>
      <c r="EL12" s="124" t="s">
        <v>12</v>
      </c>
      <c r="EM12" s="125">
        <v>68.0</v>
      </c>
      <c r="EN12" s="125">
        <v>34.0</v>
      </c>
      <c r="EO12" s="125">
        <v>99.0</v>
      </c>
      <c r="EP12" s="125">
        <v>0.0</v>
      </c>
      <c r="EQ12" s="125">
        <v>101.0</v>
      </c>
      <c r="ER12" s="125">
        <v>101.0</v>
      </c>
      <c r="ES12" s="125">
        <v>0.0</v>
      </c>
      <c r="ET12" s="125">
        <v>0.0</v>
      </c>
      <c r="EU12" s="125">
        <v>0.0</v>
      </c>
      <c r="EV12" s="125">
        <v>33.0</v>
      </c>
      <c r="EW12" s="125">
        <v>97.0</v>
      </c>
      <c r="EX12" s="125">
        <v>0.0</v>
      </c>
      <c r="EY12" s="125">
        <v>97.0</v>
      </c>
      <c r="EZ12" s="125">
        <v>97.0</v>
      </c>
      <c r="FA12" s="126">
        <f t="shared" si="33"/>
        <v>34</v>
      </c>
      <c r="FB12" s="126">
        <f t="shared" si="34"/>
        <v>33</v>
      </c>
      <c r="FC12" s="126">
        <f t="shared" si="35"/>
        <v>0</v>
      </c>
      <c r="FD12" s="126">
        <f t="shared" si="36"/>
        <v>99</v>
      </c>
      <c r="FE12" s="126">
        <f t="shared" si="37"/>
        <v>97</v>
      </c>
      <c r="FF12" s="126">
        <f t="shared" si="38"/>
        <v>0</v>
      </c>
      <c r="FG12" s="126">
        <f t="shared" si="39"/>
        <v>101</v>
      </c>
      <c r="FH12" s="126">
        <f t="shared" si="40"/>
        <v>97</v>
      </c>
      <c r="FI12" s="126">
        <f t="shared" si="41"/>
        <v>0</v>
      </c>
      <c r="FJ12" s="127" t="s">
        <v>13</v>
      </c>
      <c r="FK12" s="128"/>
      <c r="FL12" s="129" t="s">
        <v>12</v>
      </c>
      <c r="FM12" s="129" t="s">
        <v>12</v>
      </c>
      <c r="FN12" s="129" t="s">
        <v>12</v>
      </c>
      <c r="FO12" s="130" t="s">
        <v>12</v>
      </c>
      <c r="FP12" s="130" t="s">
        <v>12</v>
      </c>
      <c r="FQ12" s="130" t="s">
        <v>12</v>
      </c>
      <c r="FR12" s="130" t="s">
        <v>12</v>
      </c>
      <c r="FS12" s="130" t="s">
        <v>12</v>
      </c>
      <c r="FT12" s="130" t="s">
        <v>12</v>
      </c>
      <c r="FU12" s="130" t="s">
        <v>12</v>
      </c>
      <c r="FV12" s="130" t="s">
        <v>12</v>
      </c>
      <c r="FW12" s="130" t="str">
        <f t="shared" si="42"/>
        <v>-</v>
      </c>
      <c r="FX12" s="130" t="s">
        <v>12</v>
      </c>
      <c r="FY12" s="108" t="s">
        <v>12</v>
      </c>
      <c r="FZ12" s="108">
        <v>36.0</v>
      </c>
      <c r="GA12" s="108">
        <v>0.0</v>
      </c>
      <c r="GB12" s="131">
        <f t="shared" si="43"/>
        <v>0</v>
      </c>
      <c r="GC12" s="132" t="s">
        <v>12</v>
      </c>
      <c r="GD12" s="132" t="s">
        <v>12</v>
      </c>
      <c r="GE12" s="132" t="s">
        <v>12</v>
      </c>
      <c r="GF12" s="133" t="s">
        <v>12</v>
      </c>
      <c r="GG12" s="133" t="s">
        <v>12</v>
      </c>
      <c r="GH12" s="133" t="s">
        <v>12</v>
      </c>
      <c r="GI12" s="133" t="s">
        <v>12</v>
      </c>
      <c r="GJ12" s="133" t="s">
        <v>12</v>
      </c>
      <c r="GK12" s="133" t="s">
        <v>12</v>
      </c>
      <c r="GL12" s="133" t="s">
        <v>12</v>
      </c>
      <c r="GM12" s="133" t="s">
        <v>12</v>
      </c>
      <c r="GN12" s="134" t="s">
        <v>313</v>
      </c>
      <c r="GO12" s="134">
        <v>62.0</v>
      </c>
      <c r="GP12" s="134">
        <v>0.0</v>
      </c>
      <c r="GQ12" s="135">
        <f t="shared" si="44"/>
        <v>0</v>
      </c>
      <c r="GR12" s="136" t="s">
        <v>161</v>
      </c>
      <c r="GS12" s="137"/>
      <c r="GT12" s="137"/>
      <c r="GU12" s="137"/>
      <c r="GV12" s="137"/>
      <c r="GW12" s="137"/>
      <c r="GX12" s="137"/>
      <c r="GY12" s="137"/>
      <c r="GZ12" s="137"/>
      <c r="HA12" s="137"/>
      <c r="HB12" s="137"/>
      <c r="HC12" s="137"/>
      <c r="HD12" s="137"/>
      <c r="HE12" s="137"/>
      <c r="HF12" s="137"/>
      <c r="HG12" s="137"/>
      <c r="HH12" s="137"/>
      <c r="HI12" s="137"/>
      <c r="HJ12" s="137"/>
      <c r="HK12" s="137"/>
      <c r="HL12" s="137"/>
      <c r="HM12" s="137"/>
      <c r="HN12" s="137"/>
      <c r="HO12" s="137"/>
      <c r="HP12" s="137"/>
      <c r="HQ12" s="137"/>
      <c r="HR12" s="137"/>
      <c r="HS12" s="137"/>
      <c r="HT12" s="137"/>
      <c r="HU12" s="137"/>
      <c r="HV12" s="137"/>
      <c r="HW12" s="137"/>
      <c r="HX12" s="137"/>
      <c r="HY12" s="137"/>
      <c r="HZ12" s="137"/>
      <c r="IA12" s="137"/>
      <c r="IB12" s="137"/>
      <c r="IC12" s="137"/>
      <c r="ID12" s="137"/>
      <c r="IE12" s="137"/>
      <c r="IF12" s="137"/>
      <c r="IG12" s="137"/>
      <c r="IH12" s="137"/>
      <c r="II12" s="137"/>
      <c r="IJ12" s="137"/>
      <c r="IK12" s="137"/>
      <c r="IL12" s="137"/>
      <c r="IM12" s="137"/>
      <c r="IN12" s="137"/>
      <c r="IO12" s="137"/>
      <c r="IP12" s="137"/>
      <c r="IQ12" s="137"/>
      <c r="IR12" s="137"/>
      <c r="IS12" s="137"/>
      <c r="IT12" s="137"/>
      <c r="IU12" s="137"/>
      <c r="IV12" s="137"/>
      <c r="IW12" s="137"/>
      <c r="IX12" s="137"/>
      <c r="IY12" s="137"/>
      <c r="IZ12" s="137"/>
      <c r="JA12" s="137"/>
      <c r="JB12" s="137"/>
      <c r="JC12" s="137"/>
      <c r="JD12" s="137"/>
      <c r="JE12" s="137"/>
      <c r="JF12" s="137"/>
      <c r="JG12" s="137"/>
      <c r="JH12" s="137"/>
      <c r="JI12" s="137"/>
      <c r="JJ12" s="137"/>
      <c r="JK12" s="137"/>
      <c r="JL12" s="137"/>
      <c r="JM12" s="137"/>
      <c r="JN12" s="137"/>
      <c r="JO12" s="137"/>
      <c r="JP12" s="137"/>
      <c r="JQ12" s="137"/>
      <c r="JR12" s="137"/>
      <c r="JS12" s="137"/>
      <c r="JT12" s="137"/>
      <c r="JU12" s="137"/>
      <c r="JV12" s="137"/>
      <c r="JW12" s="137"/>
      <c r="JX12" s="137"/>
      <c r="JY12" s="137"/>
      <c r="JZ12" s="137"/>
      <c r="KA12" s="137"/>
      <c r="KB12" s="137"/>
      <c r="KC12" s="137"/>
      <c r="KD12" s="137"/>
      <c r="KE12" s="137"/>
      <c r="KF12" s="137"/>
      <c r="KG12" s="137"/>
      <c r="KH12" s="137"/>
      <c r="KI12" s="137"/>
      <c r="KJ12" s="137"/>
      <c r="KK12" s="137"/>
      <c r="KL12" s="137"/>
      <c r="KM12" s="137"/>
      <c r="KN12" s="137"/>
      <c r="KO12" s="137"/>
      <c r="KP12" s="137"/>
      <c r="KQ12" s="137"/>
      <c r="KR12" s="137"/>
      <c r="KS12" s="137"/>
      <c r="KT12" s="137"/>
      <c r="KU12" s="137"/>
      <c r="KV12" s="137"/>
      <c r="KW12" s="137"/>
      <c r="KX12" s="137"/>
      <c r="KY12" s="137"/>
      <c r="KZ12" s="137"/>
      <c r="LA12" s="137"/>
      <c r="LB12" s="137"/>
      <c r="LC12" s="137"/>
      <c r="LD12" s="137"/>
      <c r="LE12" s="137"/>
      <c r="LF12" s="137"/>
      <c r="LG12" s="137"/>
      <c r="LH12" s="137"/>
      <c r="LI12" s="137"/>
      <c r="LJ12" s="137"/>
      <c r="LK12" s="137"/>
      <c r="LL12" s="137"/>
      <c r="LM12" s="137"/>
      <c r="LN12" s="137"/>
      <c r="LO12" s="137"/>
      <c r="LP12" s="137"/>
      <c r="LQ12" s="137"/>
      <c r="LR12" s="137"/>
      <c r="LS12" s="137"/>
      <c r="LT12" s="137"/>
      <c r="LU12" s="137"/>
      <c r="LV12" s="137"/>
      <c r="LW12" s="137"/>
      <c r="LX12" s="137"/>
    </row>
    <row r="13" ht="222.75" customHeight="1">
      <c r="B13" s="104" t="s">
        <v>228</v>
      </c>
      <c r="C13" s="105" t="s">
        <v>12</v>
      </c>
      <c r="D13" s="105" t="s">
        <v>229</v>
      </c>
      <c r="E13" s="105" t="s">
        <v>314</v>
      </c>
      <c r="F13" s="105" t="s">
        <v>315</v>
      </c>
      <c r="G13" s="106" t="s">
        <v>12</v>
      </c>
      <c r="H13" s="105" t="s">
        <v>12</v>
      </c>
      <c r="I13" s="107" t="s">
        <v>316</v>
      </c>
      <c r="J13" s="107" t="s">
        <v>317</v>
      </c>
      <c r="K13" s="138" t="s">
        <v>318</v>
      </c>
      <c r="L13" s="108">
        <v>13.0</v>
      </c>
      <c r="M13" s="108">
        <v>1.0</v>
      </c>
      <c r="N13" s="108">
        <v>1.0</v>
      </c>
      <c r="O13" s="108">
        <f t="shared" si="1"/>
        <v>1</v>
      </c>
      <c r="P13" s="108">
        <v>1.0</v>
      </c>
      <c r="Q13" s="108">
        <v>0.0</v>
      </c>
      <c r="R13" s="113" t="s">
        <v>160</v>
      </c>
      <c r="S13" s="111" t="s">
        <v>319</v>
      </c>
      <c r="T13" s="111" t="s">
        <v>12</v>
      </c>
      <c r="U13" s="112" t="s">
        <v>320</v>
      </c>
      <c r="V13" s="111" t="s">
        <v>321</v>
      </c>
      <c r="W13" s="111" t="s">
        <v>322</v>
      </c>
      <c r="X13" s="113" t="s">
        <v>13</v>
      </c>
      <c r="Y13" s="113" t="s">
        <v>160</v>
      </c>
      <c r="Z13" s="113" t="s">
        <v>161</v>
      </c>
      <c r="AA13" s="113" t="s">
        <v>13</v>
      </c>
      <c r="AB13" s="113" t="s">
        <v>161</v>
      </c>
      <c r="AC13" s="113" t="s">
        <v>13</v>
      </c>
      <c r="AD13" s="114" t="s">
        <v>12</v>
      </c>
      <c r="AE13" s="114" t="s">
        <v>12</v>
      </c>
      <c r="AF13" s="114" t="s">
        <v>12</v>
      </c>
      <c r="AG13" s="115" t="s">
        <v>12</v>
      </c>
      <c r="AH13" s="114" t="s">
        <v>12</v>
      </c>
      <c r="AI13" s="114" t="s">
        <v>12</v>
      </c>
      <c r="AJ13" s="114" t="s">
        <v>12</v>
      </c>
      <c r="AK13" s="114" t="str">
        <f t="shared" si="2"/>
        <v>-</v>
      </c>
      <c r="AL13" s="114" t="s">
        <v>12</v>
      </c>
      <c r="AM13" s="114" t="s">
        <v>12</v>
      </c>
      <c r="AN13" s="114" t="s">
        <v>12</v>
      </c>
      <c r="AO13" s="114" t="s">
        <v>12</v>
      </c>
      <c r="AP13" s="116">
        <v>13.0</v>
      </c>
      <c r="AQ13" s="116">
        <v>0.0</v>
      </c>
      <c r="AR13" s="116">
        <v>0.0</v>
      </c>
      <c r="AS13" s="116">
        <v>0.0</v>
      </c>
      <c r="AT13" s="116">
        <v>0.0</v>
      </c>
      <c r="AU13" s="116">
        <v>0.0</v>
      </c>
      <c r="AV13" s="116">
        <v>0.0</v>
      </c>
      <c r="AW13" s="116">
        <v>0.0</v>
      </c>
      <c r="AX13" s="116">
        <v>0.0</v>
      </c>
      <c r="AY13" s="116">
        <v>0.0</v>
      </c>
      <c r="AZ13" s="117">
        <f t="shared" si="3"/>
        <v>0</v>
      </c>
      <c r="BA13" s="117">
        <f t="shared" si="4"/>
        <v>0</v>
      </c>
      <c r="BB13" s="117">
        <f t="shared" si="5"/>
        <v>0</v>
      </c>
      <c r="BC13" s="117">
        <f t="shared" si="6"/>
        <v>0</v>
      </c>
      <c r="BD13" s="117">
        <f t="shared" si="7"/>
        <v>0</v>
      </c>
      <c r="BE13" s="117">
        <f t="shared" si="8"/>
        <v>0</v>
      </c>
      <c r="BF13" s="117">
        <f t="shared" si="9"/>
        <v>0</v>
      </c>
      <c r="BG13" s="117">
        <f t="shared" si="10"/>
        <v>0</v>
      </c>
      <c r="BH13" s="117">
        <f t="shared" si="11"/>
        <v>0</v>
      </c>
      <c r="BI13" s="118" t="s">
        <v>12</v>
      </c>
      <c r="BJ13" s="118" t="s">
        <v>12</v>
      </c>
      <c r="BK13" s="118" t="s">
        <v>12</v>
      </c>
      <c r="BL13" s="115" t="s">
        <v>12</v>
      </c>
      <c r="BM13" s="118" t="s">
        <v>12</v>
      </c>
      <c r="BN13" s="118" t="s">
        <v>12</v>
      </c>
      <c r="BO13" s="118" t="s">
        <v>12</v>
      </c>
      <c r="BP13" s="118" t="str">
        <f t="shared" si="12"/>
        <v>-</v>
      </c>
      <c r="BQ13" s="118" t="s">
        <v>12</v>
      </c>
      <c r="BR13" s="118" t="s">
        <v>12</v>
      </c>
      <c r="BS13" s="118" t="s">
        <v>12</v>
      </c>
      <c r="BT13" s="118" t="s">
        <v>12</v>
      </c>
      <c r="BU13" s="119">
        <v>13.0</v>
      </c>
      <c r="BV13" s="119">
        <v>0.0</v>
      </c>
      <c r="BW13" s="119">
        <v>0.0</v>
      </c>
      <c r="BX13" s="119">
        <v>0.0</v>
      </c>
      <c r="BY13" s="119">
        <v>0.0</v>
      </c>
      <c r="BZ13" s="119">
        <v>0.0</v>
      </c>
      <c r="CA13" s="119">
        <v>0.0</v>
      </c>
      <c r="CB13" s="119">
        <v>0.0</v>
      </c>
      <c r="CC13" s="119">
        <v>0.0</v>
      </c>
      <c r="CD13" s="119">
        <v>0.0</v>
      </c>
      <c r="CE13" s="119">
        <v>0.0</v>
      </c>
      <c r="CF13" s="119">
        <v>0.0</v>
      </c>
      <c r="CG13" s="119">
        <v>0.0</v>
      </c>
      <c r="CH13" s="119">
        <v>0.0</v>
      </c>
      <c r="CI13" s="120">
        <f t="shared" si="13"/>
        <v>0</v>
      </c>
      <c r="CJ13" s="120">
        <f t="shared" si="14"/>
        <v>0</v>
      </c>
      <c r="CK13" s="120">
        <f t="shared" si="15"/>
        <v>0</v>
      </c>
      <c r="CL13" s="120">
        <f t="shared" si="16"/>
        <v>0</v>
      </c>
      <c r="CM13" s="120">
        <f t="shared" si="17"/>
        <v>0</v>
      </c>
      <c r="CN13" s="120">
        <f t="shared" si="18"/>
        <v>0</v>
      </c>
      <c r="CO13" s="120">
        <f t="shared" si="19"/>
        <v>0</v>
      </c>
      <c r="CP13" s="120">
        <f t="shared" si="20"/>
        <v>0</v>
      </c>
      <c r="CQ13" s="120">
        <f t="shared" si="21"/>
        <v>0</v>
      </c>
      <c r="CR13" s="121">
        <v>44489.0</v>
      </c>
      <c r="CS13" s="121">
        <v>1.0</v>
      </c>
      <c r="CT13" s="121">
        <v>1.0</v>
      </c>
      <c r="CU13" s="115" t="s">
        <v>12</v>
      </c>
      <c r="CV13" s="121">
        <v>44489.0</v>
      </c>
      <c r="CW13" s="121">
        <v>44489.0</v>
      </c>
      <c r="CX13" s="121" t="s">
        <v>12</v>
      </c>
      <c r="CY13" s="121">
        <f t="shared" si="46"/>
        <v>44489</v>
      </c>
      <c r="CZ13" s="121" t="s">
        <v>12</v>
      </c>
      <c r="DA13" s="121">
        <v>44489.0</v>
      </c>
      <c r="DB13" s="121" t="s">
        <v>12</v>
      </c>
      <c r="DC13" s="121" t="s">
        <v>12</v>
      </c>
      <c r="DD13" s="122">
        <v>13.0</v>
      </c>
      <c r="DE13" s="122">
        <v>1.0</v>
      </c>
      <c r="DF13" s="122">
        <v>1.0</v>
      </c>
      <c r="DG13" s="122">
        <v>1.0</v>
      </c>
      <c r="DH13" s="122">
        <v>0.0</v>
      </c>
      <c r="DI13" s="122">
        <v>1.0</v>
      </c>
      <c r="DJ13" s="122">
        <v>0.0</v>
      </c>
      <c r="DK13" s="122">
        <v>0.0</v>
      </c>
      <c r="DL13" s="122">
        <v>0.0</v>
      </c>
      <c r="DM13" s="122">
        <v>1.0</v>
      </c>
      <c r="DN13" s="122">
        <v>1.0</v>
      </c>
      <c r="DO13" s="122">
        <v>1.0</v>
      </c>
      <c r="DP13" s="122">
        <v>0.0</v>
      </c>
      <c r="DQ13" s="122">
        <v>1.0</v>
      </c>
      <c r="DR13" s="123">
        <f t="shared" si="23"/>
        <v>1</v>
      </c>
      <c r="DS13" s="123">
        <f t="shared" si="24"/>
        <v>1</v>
      </c>
      <c r="DT13" s="123">
        <f t="shared" si="25"/>
        <v>0</v>
      </c>
      <c r="DU13" s="123">
        <f t="shared" si="26"/>
        <v>1</v>
      </c>
      <c r="DV13" s="123">
        <f t="shared" si="27"/>
        <v>1</v>
      </c>
      <c r="DW13" s="123">
        <f t="shared" si="28"/>
        <v>0</v>
      </c>
      <c r="DX13" s="123">
        <f t="shared" si="29"/>
        <v>1</v>
      </c>
      <c r="DY13" s="123">
        <f t="shared" si="30"/>
        <v>1</v>
      </c>
      <c r="DZ13" s="123">
        <f t="shared" si="31"/>
        <v>0</v>
      </c>
      <c r="EA13" s="124" t="s">
        <v>323</v>
      </c>
      <c r="EB13" s="124">
        <v>5.0</v>
      </c>
      <c r="EC13" s="124">
        <v>9.0</v>
      </c>
      <c r="ED13" s="115" t="s">
        <v>162</v>
      </c>
      <c r="EE13" s="124" t="s">
        <v>324</v>
      </c>
      <c r="EF13" s="124" t="s">
        <v>323</v>
      </c>
      <c r="EG13" s="124" t="s">
        <v>325</v>
      </c>
      <c r="EH13" s="124" t="str">
        <f t="shared" si="47"/>
        <v>44489, 2002752, 2002749, 2044666, 2051116</v>
      </c>
      <c r="EI13" s="124" t="s">
        <v>12</v>
      </c>
      <c r="EJ13" s="124" t="s">
        <v>323</v>
      </c>
      <c r="EK13" s="124" t="s">
        <v>12</v>
      </c>
      <c r="EL13" s="124" t="s">
        <v>12</v>
      </c>
      <c r="EM13" s="125">
        <v>13.0</v>
      </c>
      <c r="EN13" s="125">
        <v>7.0</v>
      </c>
      <c r="EO13" s="125">
        <v>7.0</v>
      </c>
      <c r="EP13" s="125">
        <v>1.0</v>
      </c>
      <c r="EQ13" s="125">
        <v>8.0</v>
      </c>
      <c r="ER13" s="125">
        <v>9.0</v>
      </c>
      <c r="ES13" s="125">
        <v>0.0</v>
      </c>
      <c r="ET13" s="125">
        <v>0.0</v>
      </c>
      <c r="EU13" s="125">
        <v>0.0</v>
      </c>
      <c r="EV13" s="125">
        <v>6.0</v>
      </c>
      <c r="EW13" s="125">
        <v>6.0</v>
      </c>
      <c r="EX13" s="125">
        <v>1.0</v>
      </c>
      <c r="EY13" s="125">
        <v>6.0</v>
      </c>
      <c r="EZ13" s="125">
        <v>7.0</v>
      </c>
      <c r="FA13" s="126">
        <f t="shared" si="33"/>
        <v>7</v>
      </c>
      <c r="FB13" s="126">
        <f t="shared" si="34"/>
        <v>6</v>
      </c>
      <c r="FC13" s="126">
        <f t="shared" si="35"/>
        <v>0</v>
      </c>
      <c r="FD13" s="126">
        <f t="shared" si="36"/>
        <v>7</v>
      </c>
      <c r="FE13" s="126">
        <f t="shared" si="37"/>
        <v>6</v>
      </c>
      <c r="FF13" s="126">
        <f t="shared" si="38"/>
        <v>0</v>
      </c>
      <c r="FG13" s="126">
        <f t="shared" si="39"/>
        <v>9</v>
      </c>
      <c r="FH13" s="126">
        <f t="shared" si="40"/>
        <v>7</v>
      </c>
      <c r="FI13" s="126">
        <f t="shared" si="41"/>
        <v>0</v>
      </c>
      <c r="FJ13" s="127" t="s">
        <v>13</v>
      </c>
      <c r="FK13" s="128"/>
      <c r="FL13" s="129" t="s">
        <v>12</v>
      </c>
      <c r="FM13" s="129" t="s">
        <v>12</v>
      </c>
      <c r="FN13" s="129" t="s">
        <v>12</v>
      </c>
      <c r="FO13" s="130" t="s">
        <v>12</v>
      </c>
      <c r="FP13" s="130" t="s">
        <v>12</v>
      </c>
      <c r="FQ13" s="130" t="s">
        <v>12</v>
      </c>
      <c r="FR13" s="130" t="s">
        <v>12</v>
      </c>
      <c r="FS13" s="130" t="s">
        <v>12</v>
      </c>
      <c r="FT13" s="130" t="s">
        <v>12</v>
      </c>
      <c r="FU13" s="130" t="s">
        <v>12</v>
      </c>
      <c r="FV13" s="130" t="s">
        <v>12</v>
      </c>
      <c r="FW13" s="130" t="str">
        <f t="shared" si="42"/>
        <v>-</v>
      </c>
      <c r="FX13" s="130" t="s">
        <v>12</v>
      </c>
      <c r="FY13" s="108" t="s">
        <v>326</v>
      </c>
      <c r="FZ13" s="108">
        <v>4.0</v>
      </c>
      <c r="GA13" s="108">
        <v>0.0</v>
      </c>
      <c r="GB13" s="131">
        <f t="shared" si="43"/>
        <v>0</v>
      </c>
      <c r="GC13" s="132" t="s">
        <v>327</v>
      </c>
      <c r="GD13" s="132">
        <v>2.0</v>
      </c>
      <c r="GE13" s="132">
        <v>5.0</v>
      </c>
      <c r="GF13" s="133" t="s">
        <v>12</v>
      </c>
      <c r="GG13" s="133" t="s">
        <v>12</v>
      </c>
      <c r="GH13" s="133" t="s">
        <v>12</v>
      </c>
      <c r="GI13" s="133" t="s">
        <v>12</v>
      </c>
      <c r="GJ13" s="133" t="s">
        <v>12</v>
      </c>
      <c r="GK13" s="133" t="s">
        <v>327</v>
      </c>
      <c r="GL13" s="133" t="s">
        <v>12</v>
      </c>
      <c r="GM13" s="133" t="s">
        <v>12</v>
      </c>
      <c r="GN13" s="134" t="s">
        <v>328</v>
      </c>
      <c r="GO13" s="134">
        <v>5.0</v>
      </c>
      <c r="GP13" s="134">
        <v>0.0</v>
      </c>
      <c r="GQ13" s="135">
        <f t="shared" si="44"/>
        <v>0</v>
      </c>
      <c r="GR13" s="136" t="s">
        <v>13</v>
      </c>
      <c r="GS13" s="137"/>
      <c r="GT13" s="137"/>
      <c r="GU13" s="137"/>
      <c r="GV13" s="137"/>
      <c r="GW13" s="137"/>
      <c r="GX13" s="137"/>
      <c r="GY13" s="137"/>
      <c r="GZ13" s="137"/>
      <c r="HA13" s="137"/>
      <c r="HB13" s="137"/>
      <c r="HC13" s="137"/>
      <c r="HD13" s="137"/>
      <c r="HE13" s="137"/>
      <c r="HF13" s="137"/>
      <c r="HG13" s="137"/>
      <c r="HH13" s="137"/>
      <c r="HI13" s="137"/>
      <c r="HJ13" s="137"/>
      <c r="HK13" s="137"/>
      <c r="HL13" s="137"/>
      <c r="HM13" s="137"/>
      <c r="HN13" s="137"/>
      <c r="HO13" s="137"/>
      <c r="HP13" s="137"/>
      <c r="HQ13" s="137"/>
      <c r="HR13" s="137"/>
      <c r="HS13" s="137"/>
      <c r="HT13" s="137"/>
      <c r="HU13" s="137"/>
      <c r="HV13" s="137"/>
      <c r="HW13" s="137"/>
      <c r="HX13" s="137"/>
      <c r="HY13" s="137"/>
      <c r="HZ13" s="137"/>
      <c r="IA13" s="137"/>
      <c r="IB13" s="137"/>
      <c r="IC13" s="137"/>
      <c r="ID13" s="137"/>
      <c r="IE13" s="137"/>
      <c r="IF13" s="137"/>
      <c r="IG13" s="137"/>
      <c r="IH13" s="137"/>
      <c r="II13" s="137"/>
      <c r="IJ13" s="137"/>
      <c r="IK13" s="137"/>
      <c r="IL13" s="137"/>
      <c r="IM13" s="137"/>
      <c r="IN13" s="137"/>
      <c r="IO13" s="137"/>
      <c r="IP13" s="137"/>
      <c r="IQ13" s="137"/>
      <c r="IR13" s="137"/>
      <c r="IS13" s="137"/>
      <c r="IT13" s="137"/>
      <c r="IU13" s="137"/>
      <c r="IV13" s="137"/>
      <c r="IW13" s="137"/>
      <c r="IX13" s="137"/>
      <c r="IY13" s="137"/>
      <c r="IZ13" s="137"/>
      <c r="JA13" s="137"/>
      <c r="JB13" s="137"/>
      <c r="JC13" s="137"/>
      <c r="JD13" s="137"/>
      <c r="JE13" s="137"/>
      <c r="JF13" s="137"/>
      <c r="JG13" s="137"/>
      <c r="JH13" s="137"/>
      <c r="JI13" s="137"/>
      <c r="JJ13" s="137"/>
      <c r="JK13" s="137"/>
      <c r="JL13" s="137"/>
      <c r="JM13" s="137"/>
      <c r="JN13" s="137"/>
      <c r="JO13" s="137"/>
      <c r="JP13" s="137"/>
      <c r="JQ13" s="137"/>
      <c r="JR13" s="137"/>
      <c r="JS13" s="137"/>
      <c r="JT13" s="137"/>
      <c r="JU13" s="137"/>
      <c r="JV13" s="137"/>
      <c r="JW13" s="137"/>
      <c r="JX13" s="137"/>
      <c r="JY13" s="137"/>
      <c r="JZ13" s="137"/>
      <c r="KA13" s="137"/>
      <c r="KB13" s="137"/>
      <c r="KC13" s="137"/>
      <c r="KD13" s="137"/>
      <c r="KE13" s="137"/>
      <c r="KF13" s="137"/>
      <c r="KG13" s="137"/>
      <c r="KH13" s="137"/>
      <c r="KI13" s="137"/>
      <c r="KJ13" s="137"/>
      <c r="KK13" s="137"/>
      <c r="KL13" s="137"/>
      <c r="KM13" s="137"/>
      <c r="KN13" s="137"/>
      <c r="KO13" s="137"/>
      <c r="KP13" s="137"/>
      <c r="KQ13" s="137"/>
      <c r="KR13" s="137"/>
      <c r="KS13" s="137"/>
      <c r="KT13" s="137"/>
      <c r="KU13" s="137"/>
      <c r="KV13" s="137"/>
      <c r="KW13" s="137"/>
      <c r="KX13" s="137"/>
      <c r="KY13" s="137"/>
      <c r="KZ13" s="137"/>
      <c r="LA13" s="137"/>
      <c r="LB13" s="137"/>
      <c r="LC13" s="137"/>
      <c r="LD13" s="137"/>
      <c r="LE13" s="137"/>
      <c r="LF13" s="137"/>
      <c r="LG13" s="137"/>
      <c r="LH13" s="137"/>
      <c r="LI13" s="137"/>
      <c r="LJ13" s="137"/>
      <c r="LK13" s="137"/>
      <c r="LL13" s="137"/>
      <c r="LM13" s="137"/>
      <c r="LN13" s="137"/>
      <c r="LO13" s="137"/>
      <c r="LP13" s="137"/>
      <c r="LQ13" s="137"/>
      <c r="LR13" s="137"/>
      <c r="LS13" s="137"/>
      <c r="LT13" s="137"/>
      <c r="LU13" s="137"/>
      <c r="LV13" s="137"/>
      <c r="LW13" s="137"/>
      <c r="LX13" s="137"/>
    </row>
    <row r="14" ht="222.75" customHeight="1">
      <c r="B14" s="104" t="s">
        <v>329</v>
      </c>
      <c r="C14" s="105" t="s">
        <v>12</v>
      </c>
      <c r="D14" s="105" t="s">
        <v>330</v>
      </c>
      <c r="E14" s="105" t="s">
        <v>331</v>
      </c>
      <c r="F14" s="105" t="s">
        <v>332</v>
      </c>
      <c r="G14" s="105" t="s">
        <v>12</v>
      </c>
      <c r="H14" s="105" t="s">
        <v>12</v>
      </c>
      <c r="I14" s="107" t="s">
        <v>333</v>
      </c>
      <c r="J14" s="107" t="s">
        <v>334</v>
      </c>
      <c r="K14" s="138" t="s">
        <v>335</v>
      </c>
      <c r="L14" s="108">
        <v>3.0</v>
      </c>
      <c r="M14" s="108">
        <v>1.0</v>
      </c>
      <c r="N14" s="108">
        <v>1.0</v>
      </c>
      <c r="O14" s="108">
        <f t="shared" si="1"/>
        <v>1</v>
      </c>
      <c r="P14" s="108">
        <v>1.0</v>
      </c>
      <c r="Q14" s="108">
        <v>0.0</v>
      </c>
      <c r="R14" s="113" t="s">
        <v>155</v>
      </c>
      <c r="S14" s="111" t="s">
        <v>336</v>
      </c>
      <c r="T14" s="111" t="s">
        <v>12</v>
      </c>
      <c r="U14" s="112" t="s">
        <v>337</v>
      </c>
      <c r="V14" s="111" t="s">
        <v>338</v>
      </c>
      <c r="W14" s="111" t="s">
        <v>339</v>
      </c>
      <c r="X14" s="113" t="s">
        <v>13</v>
      </c>
      <c r="Y14" s="113" t="s">
        <v>160</v>
      </c>
      <c r="Z14" s="113" t="s">
        <v>161</v>
      </c>
      <c r="AA14" s="113" t="s">
        <v>13</v>
      </c>
      <c r="AB14" s="113" t="s">
        <v>161</v>
      </c>
      <c r="AC14" s="113" t="s">
        <v>13</v>
      </c>
      <c r="AD14" s="114" t="s">
        <v>12</v>
      </c>
      <c r="AE14" s="114" t="s">
        <v>12</v>
      </c>
      <c r="AF14" s="114" t="s">
        <v>12</v>
      </c>
      <c r="AG14" s="115" t="s">
        <v>12</v>
      </c>
      <c r="AH14" s="114" t="s">
        <v>12</v>
      </c>
      <c r="AI14" s="114" t="s">
        <v>12</v>
      </c>
      <c r="AJ14" s="114" t="s">
        <v>12</v>
      </c>
      <c r="AK14" s="114" t="str">
        <f t="shared" si="2"/>
        <v>-</v>
      </c>
      <c r="AL14" s="114" t="s">
        <v>12</v>
      </c>
      <c r="AM14" s="114" t="s">
        <v>12</v>
      </c>
      <c r="AN14" s="114" t="s">
        <v>12</v>
      </c>
      <c r="AO14" s="114" t="s">
        <v>12</v>
      </c>
      <c r="AP14" s="116">
        <v>3.0</v>
      </c>
      <c r="AQ14" s="116">
        <v>0.0</v>
      </c>
      <c r="AR14" s="116">
        <v>0.0</v>
      </c>
      <c r="AS14" s="116">
        <v>0.0</v>
      </c>
      <c r="AT14" s="116">
        <v>0.0</v>
      </c>
      <c r="AU14" s="116">
        <v>0.0</v>
      </c>
      <c r="AV14" s="116">
        <v>0.0</v>
      </c>
      <c r="AW14" s="116">
        <v>0.0</v>
      </c>
      <c r="AX14" s="116">
        <v>0.0</v>
      </c>
      <c r="AY14" s="116">
        <v>0.0</v>
      </c>
      <c r="AZ14" s="117">
        <f t="shared" si="3"/>
        <v>0</v>
      </c>
      <c r="BA14" s="117">
        <f t="shared" si="4"/>
        <v>0</v>
      </c>
      <c r="BB14" s="117">
        <f t="shared" si="5"/>
        <v>0</v>
      </c>
      <c r="BC14" s="117">
        <f t="shared" si="6"/>
        <v>0</v>
      </c>
      <c r="BD14" s="117">
        <f t="shared" si="7"/>
        <v>0</v>
      </c>
      <c r="BE14" s="117">
        <f t="shared" si="8"/>
        <v>0</v>
      </c>
      <c r="BF14" s="117">
        <f t="shared" si="9"/>
        <v>0</v>
      </c>
      <c r="BG14" s="117">
        <f t="shared" si="10"/>
        <v>0</v>
      </c>
      <c r="BH14" s="117">
        <f t="shared" si="11"/>
        <v>0</v>
      </c>
      <c r="BI14" s="118" t="s">
        <v>12</v>
      </c>
      <c r="BJ14" s="118" t="s">
        <v>12</v>
      </c>
      <c r="BK14" s="118" t="s">
        <v>12</v>
      </c>
      <c r="BL14" s="115" t="s">
        <v>12</v>
      </c>
      <c r="BM14" s="118" t="s">
        <v>12</v>
      </c>
      <c r="BN14" s="118" t="s">
        <v>12</v>
      </c>
      <c r="BO14" s="118" t="s">
        <v>12</v>
      </c>
      <c r="BP14" s="118" t="str">
        <f t="shared" si="12"/>
        <v>-</v>
      </c>
      <c r="BQ14" s="118" t="s">
        <v>12</v>
      </c>
      <c r="BR14" s="118" t="s">
        <v>12</v>
      </c>
      <c r="BS14" s="118" t="s">
        <v>12</v>
      </c>
      <c r="BT14" s="118" t="s">
        <v>12</v>
      </c>
      <c r="BU14" s="119">
        <v>3.0</v>
      </c>
      <c r="BV14" s="119">
        <v>0.0</v>
      </c>
      <c r="BW14" s="119">
        <v>0.0</v>
      </c>
      <c r="BX14" s="119">
        <v>0.0</v>
      </c>
      <c r="BY14" s="119">
        <v>0.0</v>
      </c>
      <c r="BZ14" s="119">
        <v>0.0</v>
      </c>
      <c r="CA14" s="119">
        <v>0.0</v>
      </c>
      <c r="CB14" s="119">
        <v>0.0</v>
      </c>
      <c r="CC14" s="119">
        <v>0.0</v>
      </c>
      <c r="CD14" s="119">
        <v>0.0</v>
      </c>
      <c r="CE14" s="119">
        <v>0.0</v>
      </c>
      <c r="CF14" s="119">
        <v>0.0</v>
      </c>
      <c r="CG14" s="119">
        <v>0.0</v>
      </c>
      <c r="CH14" s="119">
        <v>0.0</v>
      </c>
      <c r="CI14" s="120">
        <f t="shared" si="13"/>
        <v>0</v>
      </c>
      <c r="CJ14" s="120">
        <f t="shared" si="14"/>
        <v>0</v>
      </c>
      <c r="CK14" s="120">
        <f t="shared" si="15"/>
        <v>0</v>
      </c>
      <c r="CL14" s="120">
        <f t="shared" si="16"/>
        <v>0</v>
      </c>
      <c r="CM14" s="120">
        <f t="shared" si="17"/>
        <v>0</v>
      </c>
      <c r="CN14" s="120">
        <f t="shared" si="18"/>
        <v>0</v>
      </c>
      <c r="CO14" s="120">
        <f t="shared" si="19"/>
        <v>0</v>
      </c>
      <c r="CP14" s="120">
        <f t="shared" si="20"/>
        <v>0</v>
      </c>
      <c r="CQ14" s="120">
        <f t="shared" si="21"/>
        <v>0</v>
      </c>
      <c r="CR14" s="121">
        <v>44489.0</v>
      </c>
      <c r="CS14" s="121">
        <v>1.0</v>
      </c>
      <c r="CT14" s="121">
        <v>1.0</v>
      </c>
      <c r="CU14" s="115" t="s">
        <v>12</v>
      </c>
      <c r="CV14" s="121">
        <v>44489.0</v>
      </c>
      <c r="CW14" s="121">
        <v>44489.0</v>
      </c>
      <c r="CX14" s="121" t="s">
        <v>12</v>
      </c>
      <c r="CY14" s="121">
        <f t="shared" si="46"/>
        <v>44489</v>
      </c>
      <c r="CZ14" s="121" t="s">
        <v>12</v>
      </c>
      <c r="DA14" s="121">
        <v>44489.0</v>
      </c>
      <c r="DB14" s="121" t="s">
        <v>12</v>
      </c>
      <c r="DC14" s="121" t="s">
        <v>12</v>
      </c>
      <c r="DD14" s="122">
        <v>3.0</v>
      </c>
      <c r="DE14" s="122">
        <v>1.0</v>
      </c>
      <c r="DF14" s="122">
        <v>1.0</v>
      </c>
      <c r="DG14" s="122">
        <v>1.0</v>
      </c>
      <c r="DH14" s="122">
        <v>0.0</v>
      </c>
      <c r="DI14" s="122">
        <v>1.0</v>
      </c>
      <c r="DJ14" s="122">
        <v>0.0</v>
      </c>
      <c r="DK14" s="122">
        <v>0.0</v>
      </c>
      <c r="DL14" s="122">
        <v>0.0</v>
      </c>
      <c r="DM14" s="122">
        <v>1.0</v>
      </c>
      <c r="DN14" s="122">
        <v>1.0</v>
      </c>
      <c r="DO14" s="122">
        <v>1.0</v>
      </c>
      <c r="DP14" s="122">
        <v>0.0</v>
      </c>
      <c r="DQ14" s="122">
        <v>1.0</v>
      </c>
      <c r="DR14" s="123">
        <f t="shared" si="23"/>
        <v>1</v>
      </c>
      <c r="DS14" s="123">
        <f t="shared" si="24"/>
        <v>1</v>
      </c>
      <c r="DT14" s="123">
        <f t="shared" si="25"/>
        <v>0</v>
      </c>
      <c r="DU14" s="123">
        <f t="shared" si="26"/>
        <v>1</v>
      </c>
      <c r="DV14" s="123">
        <f t="shared" si="27"/>
        <v>1</v>
      </c>
      <c r="DW14" s="123">
        <f t="shared" si="28"/>
        <v>0</v>
      </c>
      <c r="DX14" s="123">
        <f t="shared" si="29"/>
        <v>1</v>
      </c>
      <c r="DY14" s="123">
        <f t="shared" si="30"/>
        <v>1</v>
      </c>
      <c r="DZ14" s="123">
        <f t="shared" si="31"/>
        <v>0</v>
      </c>
      <c r="EA14" s="124" t="s">
        <v>340</v>
      </c>
      <c r="EB14" s="124">
        <v>5.0</v>
      </c>
      <c r="EC14" s="124">
        <v>5.0</v>
      </c>
      <c r="ED14" s="115" t="s">
        <v>162</v>
      </c>
      <c r="EE14" s="124" t="s">
        <v>341</v>
      </c>
      <c r="EF14" s="124" t="s">
        <v>342</v>
      </c>
      <c r="EG14" s="124" t="s">
        <v>162</v>
      </c>
      <c r="EH14" s="124" t="str">
        <f t="shared" si="47"/>
        <v>44489, 2002752, 2002749, 2044666, 2051116</v>
      </c>
      <c r="EI14" s="124" t="s">
        <v>12</v>
      </c>
      <c r="EJ14" s="124" t="s">
        <v>343</v>
      </c>
      <c r="EK14" s="124" t="s">
        <v>12</v>
      </c>
      <c r="EL14" s="124" t="s">
        <v>12</v>
      </c>
      <c r="EM14" s="125">
        <v>3.0</v>
      </c>
      <c r="EN14" s="125">
        <v>3.0</v>
      </c>
      <c r="EO14" s="125">
        <v>3.0</v>
      </c>
      <c r="EP14" s="125">
        <v>1.0</v>
      </c>
      <c r="EQ14" s="125">
        <v>4.0</v>
      </c>
      <c r="ER14" s="125">
        <v>4.0</v>
      </c>
      <c r="ES14" s="125">
        <v>0.0</v>
      </c>
      <c r="ET14" s="125">
        <v>0.0</v>
      </c>
      <c r="EU14" s="125">
        <v>0.0</v>
      </c>
      <c r="EV14" s="125">
        <v>2.0</v>
      </c>
      <c r="EW14" s="125">
        <v>2.0</v>
      </c>
      <c r="EX14" s="125">
        <v>1.0</v>
      </c>
      <c r="EY14" s="125">
        <v>2.0</v>
      </c>
      <c r="EZ14" s="125">
        <v>3.0</v>
      </c>
      <c r="FA14" s="126">
        <f t="shared" si="33"/>
        <v>3</v>
      </c>
      <c r="FB14" s="126">
        <f t="shared" si="34"/>
        <v>2</v>
      </c>
      <c r="FC14" s="126">
        <f t="shared" si="35"/>
        <v>0</v>
      </c>
      <c r="FD14" s="126">
        <f t="shared" si="36"/>
        <v>3</v>
      </c>
      <c r="FE14" s="126">
        <f t="shared" si="37"/>
        <v>2</v>
      </c>
      <c r="FF14" s="126">
        <f t="shared" si="38"/>
        <v>0</v>
      </c>
      <c r="FG14" s="126">
        <f t="shared" si="39"/>
        <v>4</v>
      </c>
      <c r="FH14" s="126">
        <f t="shared" si="40"/>
        <v>3</v>
      </c>
      <c r="FI14" s="126">
        <f t="shared" si="41"/>
        <v>0</v>
      </c>
      <c r="FJ14" s="127" t="s">
        <v>13</v>
      </c>
      <c r="FK14" s="128"/>
      <c r="FL14" s="129" t="s">
        <v>12</v>
      </c>
      <c r="FM14" s="129" t="s">
        <v>12</v>
      </c>
      <c r="FN14" s="129" t="s">
        <v>12</v>
      </c>
      <c r="FO14" s="130" t="s">
        <v>12</v>
      </c>
      <c r="FP14" s="130" t="s">
        <v>12</v>
      </c>
      <c r="FQ14" s="130" t="s">
        <v>12</v>
      </c>
      <c r="FR14" s="130" t="s">
        <v>12</v>
      </c>
      <c r="FS14" s="130" t="s">
        <v>12</v>
      </c>
      <c r="FT14" s="130" t="s">
        <v>12</v>
      </c>
      <c r="FU14" s="130" t="s">
        <v>12</v>
      </c>
      <c r="FV14" s="130" t="s">
        <v>12</v>
      </c>
      <c r="FW14" s="130" t="s">
        <v>12</v>
      </c>
      <c r="FX14" s="130" t="s">
        <v>12</v>
      </c>
      <c r="FY14" s="108" t="s">
        <v>12</v>
      </c>
      <c r="FZ14" s="108">
        <v>0.0</v>
      </c>
      <c r="GA14" s="108">
        <v>0.0</v>
      </c>
      <c r="GB14" s="131">
        <f t="shared" si="43"/>
        <v>0</v>
      </c>
      <c r="GC14" s="132">
        <v>92322.0</v>
      </c>
      <c r="GD14" s="132">
        <v>1.0</v>
      </c>
      <c r="GE14" s="132">
        <v>1.0</v>
      </c>
      <c r="GF14" s="133" t="s">
        <v>12</v>
      </c>
      <c r="GG14" s="133" t="s">
        <v>12</v>
      </c>
      <c r="GH14" s="133" t="s">
        <v>12</v>
      </c>
      <c r="GI14" s="133" t="s">
        <v>12</v>
      </c>
      <c r="GJ14" s="133" t="s">
        <v>12</v>
      </c>
      <c r="GK14" s="133">
        <v>92322.0</v>
      </c>
      <c r="GL14" s="133" t="s">
        <v>12</v>
      </c>
      <c r="GM14" s="133" t="s">
        <v>12</v>
      </c>
      <c r="GN14" s="134" t="s">
        <v>12</v>
      </c>
      <c r="GO14" s="134">
        <v>3.0</v>
      </c>
      <c r="GP14" s="134">
        <v>0.0</v>
      </c>
      <c r="GQ14" s="135">
        <f t="shared" si="44"/>
        <v>0</v>
      </c>
      <c r="GR14" s="136" t="s">
        <v>161</v>
      </c>
      <c r="GS14" s="137"/>
      <c r="GT14" s="137"/>
      <c r="GU14" s="137"/>
      <c r="GV14" s="137"/>
      <c r="GW14" s="137"/>
      <c r="GX14" s="137"/>
      <c r="GY14" s="137"/>
      <c r="GZ14" s="137"/>
      <c r="HA14" s="137"/>
      <c r="HB14" s="137"/>
      <c r="HC14" s="137"/>
      <c r="HD14" s="137"/>
      <c r="HE14" s="137"/>
      <c r="HF14" s="137"/>
      <c r="HG14" s="137"/>
      <c r="HH14" s="137"/>
      <c r="HI14" s="137"/>
      <c r="HJ14" s="137"/>
      <c r="HK14" s="137"/>
      <c r="HL14" s="137"/>
      <c r="HM14" s="137"/>
      <c r="HN14" s="137"/>
      <c r="HO14" s="137"/>
      <c r="HP14" s="137"/>
      <c r="HQ14" s="137"/>
      <c r="HR14" s="137"/>
      <c r="HS14" s="137"/>
      <c r="HT14" s="137"/>
      <c r="HU14" s="137"/>
      <c r="HV14" s="137"/>
      <c r="HW14" s="137"/>
      <c r="HX14" s="137"/>
      <c r="HY14" s="137"/>
      <c r="HZ14" s="137"/>
      <c r="IA14" s="137"/>
      <c r="IB14" s="137"/>
      <c r="IC14" s="137"/>
      <c r="ID14" s="137"/>
      <c r="IE14" s="137"/>
      <c r="IF14" s="137"/>
      <c r="IG14" s="137"/>
      <c r="IH14" s="137"/>
      <c r="II14" s="137"/>
      <c r="IJ14" s="137"/>
      <c r="IK14" s="137"/>
      <c r="IL14" s="137"/>
      <c r="IM14" s="137"/>
      <c r="IN14" s="137"/>
      <c r="IO14" s="137"/>
      <c r="IP14" s="137"/>
      <c r="IQ14" s="137"/>
      <c r="IR14" s="137"/>
      <c r="IS14" s="137"/>
      <c r="IT14" s="137"/>
      <c r="IU14" s="137"/>
      <c r="IV14" s="137"/>
      <c r="IW14" s="137"/>
      <c r="IX14" s="137"/>
      <c r="IY14" s="137"/>
      <c r="IZ14" s="137"/>
      <c r="JA14" s="137"/>
      <c r="JB14" s="137"/>
      <c r="JC14" s="137"/>
      <c r="JD14" s="137"/>
      <c r="JE14" s="137"/>
      <c r="JF14" s="137"/>
      <c r="JG14" s="137"/>
      <c r="JH14" s="137"/>
      <c r="JI14" s="137"/>
      <c r="JJ14" s="137"/>
      <c r="JK14" s="137"/>
      <c r="JL14" s="137"/>
      <c r="JM14" s="137"/>
      <c r="JN14" s="137"/>
      <c r="JO14" s="137"/>
      <c r="JP14" s="137"/>
      <c r="JQ14" s="137"/>
      <c r="JR14" s="137"/>
      <c r="JS14" s="137"/>
      <c r="JT14" s="137"/>
      <c r="JU14" s="137"/>
      <c r="JV14" s="137"/>
      <c r="JW14" s="137"/>
      <c r="JX14" s="137"/>
      <c r="JY14" s="137"/>
      <c r="JZ14" s="137"/>
      <c r="KA14" s="137"/>
      <c r="KB14" s="137"/>
      <c r="KC14" s="137"/>
      <c r="KD14" s="137"/>
      <c r="KE14" s="137"/>
      <c r="KF14" s="137"/>
      <c r="KG14" s="137"/>
      <c r="KH14" s="137"/>
      <c r="KI14" s="137"/>
      <c r="KJ14" s="137"/>
      <c r="KK14" s="137"/>
      <c r="KL14" s="137"/>
      <c r="KM14" s="137"/>
      <c r="KN14" s="137"/>
      <c r="KO14" s="137"/>
      <c r="KP14" s="137"/>
      <c r="KQ14" s="137"/>
      <c r="KR14" s="137"/>
      <c r="KS14" s="137"/>
      <c r="KT14" s="137"/>
      <c r="KU14" s="137"/>
      <c r="KV14" s="137"/>
      <c r="KW14" s="137"/>
      <c r="KX14" s="137"/>
      <c r="KY14" s="137"/>
      <c r="KZ14" s="137"/>
      <c r="LA14" s="137"/>
      <c r="LB14" s="137"/>
      <c r="LC14" s="137"/>
      <c r="LD14" s="137"/>
      <c r="LE14" s="137"/>
      <c r="LF14" s="137"/>
      <c r="LG14" s="137"/>
      <c r="LH14" s="137"/>
      <c r="LI14" s="137"/>
      <c r="LJ14" s="137"/>
      <c r="LK14" s="137"/>
      <c r="LL14" s="137"/>
      <c r="LM14" s="137"/>
      <c r="LN14" s="137"/>
      <c r="LO14" s="137"/>
      <c r="LP14" s="137"/>
      <c r="LQ14" s="137"/>
      <c r="LR14" s="137"/>
      <c r="LS14" s="137"/>
      <c r="LT14" s="137"/>
      <c r="LU14" s="137"/>
      <c r="LV14" s="137"/>
      <c r="LW14" s="137"/>
      <c r="LX14" s="137"/>
    </row>
    <row r="15" ht="153.75" customHeight="1">
      <c r="B15" s="104" t="s">
        <v>174</v>
      </c>
      <c r="C15" s="105" t="s">
        <v>228</v>
      </c>
      <c r="D15" s="105" t="s">
        <v>175</v>
      </c>
      <c r="E15" s="105" t="s">
        <v>344</v>
      </c>
      <c r="F15" s="105" t="s">
        <v>345</v>
      </c>
      <c r="G15" s="105" t="s">
        <v>12</v>
      </c>
      <c r="H15" s="105" t="s">
        <v>12</v>
      </c>
      <c r="I15" s="107" t="s">
        <v>346</v>
      </c>
      <c r="J15" s="107" t="s">
        <v>347</v>
      </c>
      <c r="K15" s="107" t="s">
        <v>348</v>
      </c>
      <c r="L15" s="108">
        <v>1.0</v>
      </c>
      <c r="M15" s="108">
        <v>1.0</v>
      </c>
      <c r="N15" s="108">
        <v>1.0</v>
      </c>
      <c r="O15" s="108">
        <f t="shared" si="1"/>
        <v>1</v>
      </c>
      <c r="P15" s="108">
        <v>1.0</v>
      </c>
      <c r="Q15" s="108">
        <v>0.0</v>
      </c>
      <c r="R15" s="113" t="s">
        <v>155</v>
      </c>
      <c r="S15" s="111" t="s">
        <v>349</v>
      </c>
      <c r="T15" s="111" t="s">
        <v>12</v>
      </c>
      <c r="U15" s="112" t="s">
        <v>350</v>
      </c>
      <c r="V15" s="111" t="s">
        <v>351</v>
      </c>
      <c r="W15" s="111" t="s">
        <v>352</v>
      </c>
      <c r="X15" s="113" t="s">
        <v>13</v>
      </c>
      <c r="Y15" s="113" t="s">
        <v>353</v>
      </c>
      <c r="Z15" s="113" t="s">
        <v>161</v>
      </c>
      <c r="AA15" s="113" t="s">
        <v>13</v>
      </c>
      <c r="AB15" s="113" t="s">
        <v>354</v>
      </c>
      <c r="AC15" s="113" t="s">
        <v>13</v>
      </c>
      <c r="AD15" s="114" t="s">
        <v>12</v>
      </c>
      <c r="AE15" s="114" t="s">
        <v>12</v>
      </c>
      <c r="AF15" s="114" t="s">
        <v>12</v>
      </c>
      <c r="AG15" s="115" t="s">
        <v>12</v>
      </c>
      <c r="AH15" s="114" t="s">
        <v>12</v>
      </c>
      <c r="AI15" s="114" t="s">
        <v>12</v>
      </c>
      <c r="AJ15" s="114" t="s">
        <v>12</v>
      </c>
      <c r="AK15" s="114" t="str">
        <f t="shared" si="2"/>
        <v>-</v>
      </c>
      <c r="AL15" s="114" t="s">
        <v>12</v>
      </c>
      <c r="AM15" s="114" t="s">
        <v>12</v>
      </c>
      <c r="AN15" s="114" t="s">
        <v>12</v>
      </c>
      <c r="AO15" s="114" t="s">
        <v>12</v>
      </c>
      <c r="AP15" s="116">
        <v>0.0</v>
      </c>
      <c r="AQ15" s="116">
        <v>0.0</v>
      </c>
      <c r="AR15" s="116">
        <v>0.0</v>
      </c>
      <c r="AS15" s="116">
        <v>0.0</v>
      </c>
      <c r="AT15" s="116">
        <v>0.0</v>
      </c>
      <c r="AU15" s="116">
        <v>0.0</v>
      </c>
      <c r="AV15" s="116">
        <v>0.0</v>
      </c>
      <c r="AW15" s="116">
        <v>0.0</v>
      </c>
      <c r="AX15" s="116">
        <v>0.0</v>
      </c>
      <c r="AY15" s="116">
        <v>0.0</v>
      </c>
      <c r="AZ15" s="117">
        <f t="shared" si="3"/>
        <v>0</v>
      </c>
      <c r="BA15" s="117">
        <f t="shared" si="4"/>
        <v>0</v>
      </c>
      <c r="BB15" s="117">
        <f t="shared" si="5"/>
        <v>0</v>
      </c>
      <c r="BC15" s="117">
        <f t="shared" si="6"/>
        <v>0</v>
      </c>
      <c r="BD15" s="117">
        <f t="shared" si="7"/>
        <v>0</v>
      </c>
      <c r="BE15" s="117">
        <f t="shared" si="8"/>
        <v>0</v>
      </c>
      <c r="BF15" s="117">
        <f t="shared" si="9"/>
        <v>0</v>
      </c>
      <c r="BG15" s="117">
        <f t="shared" si="10"/>
        <v>0</v>
      </c>
      <c r="BH15" s="117">
        <f t="shared" si="11"/>
        <v>0</v>
      </c>
      <c r="BI15" s="118" t="s">
        <v>12</v>
      </c>
      <c r="BJ15" s="118" t="s">
        <v>12</v>
      </c>
      <c r="BK15" s="118" t="s">
        <v>12</v>
      </c>
      <c r="BL15" s="115" t="s">
        <v>12</v>
      </c>
      <c r="BM15" s="118" t="s">
        <v>12</v>
      </c>
      <c r="BN15" s="118" t="s">
        <v>12</v>
      </c>
      <c r="BO15" s="118" t="s">
        <v>12</v>
      </c>
      <c r="BP15" s="118" t="s">
        <v>12</v>
      </c>
      <c r="BQ15" s="118" t="s">
        <v>12</v>
      </c>
      <c r="BR15" s="118" t="s">
        <v>12</v>
      </c>
      <c r="BS15" s="118" t="s">
        <v>12</v>
      </c>
      <c r="BT15" s="118" t="s">
        <v>12</v>
      </c>
      <c r="BU15" s="119">
        <v>0.0</v>
      </c>
      <c r="BV15" s="119">
        <v>0.0</v>
      </c>
      <c r="BW15" s="119">
        <v>0.0</v>
      </c>
      <c r="BX15" s="119">
        <v>0.0</v>
      </c>
      <c r="BY15" s="119">
        <v>0.0</v>
      </c>
      <c r="BZ15" s="119">
        <v>0.0</v>
      </c>
      <c r="CA15" s="119">
        <v>0.0</v>
      </c>
      <c r="CB15" s="119">
        <v>0.0</v>
      </c>
      <c r="CC15" s="119">
        <v>0.0</v>
      </c>
      <c r="CD15" s="119">
        <v>0.0</v>
      </c>
      <c r="CE15" s="119">
        <v>0.0</v>
      </c>
      <c r="CF15" s="119">
        <v>0.0</v>
      </c>
      <c r="CG15" s="119">
        <v>0.0</v>
      </c>
      <c r="CH15" s="119">
        <v>0.0</v>
      </c>
      <c r="CI15" s="120">
        <f t="shared" si="13"/>
        <v>0</v>
      </c>
      <c r="CJ15" s="120">
        <f t="shared" si="14"/>
        <v>0</v>
      </c>
      <c r="CK15" s="120">
        <f t="shared" si="15"/>
        <v>0</v>
      </c>
      <c r="CL15" s="120">
        <f t="shared" si="16"/>
        <v>0</v>
      </c>
      <c r="CM15" s="120">
        <f t="shared" si="17"/>
        <v>0</v>
      </c>
      <c r="CN15" s="120">
        <f t="shared" si="18"/>
        <v>0</v>
      </c>
      <c r="CO15" s="120">
        <f t="shared" si="19"/>
        <v>0</v>
      </c>
      <c r="CP15" s="120">
        <f t="shared" si="20"/>
        <v>0</v>
      </c>
      <c r="CQ15" s="120">
        <f t="shared" si="21"/>
        <v>0</v>
      </c>
      <c r="CR15" s="121" t="s">
        <v>12</v>
      </c>
      <c r="CS15" s="121" t="s">
        <v>12</v>
      </c>
      <c r="CT15" s="121" t="s">
        <v>12</v>
      </c>
      <c r="CU15" s="115" t="s">
        <v>12</v>
      </c>
      <c r="CV15" s="121" t="s">
        <v>12</v>
      </c>
      <c r="CW15" s="121" t="s">
        <v>12</v>
      </c>
      <c r="CX15" s="121" t="s">
        <v>12</v>
      </c>
      <c r="CY15" s="121" t="s">
        <v>12</v>
      </c>
      <c r="CZ15" s="121" t="s">
        <v>12</v>
      </c>
      <c r="DA15" s="121" t="s">
        <v>12</v>
      </c>
      <c r="DB15" s="121" t="s">
        <v>12</v>
      </c>
      <c r="DC15" s="121" t="s">
        <v>12</v>
      </c>
      <c r="DD15" s="122">
        <v>0.0</v>
      </c>
      <c r="DE15" s="122">
        <v>0.0</v>
      </c>
      <c r="DF15" s="122">
        <v>0.0</v>
      </c>
      <c r="DG15" s="122">
        <v>0.0</v>
      </c>
      <c r="DH15" s="122">
        <v>0.0</v>
      </c>
      <c r="DI15" s="122">
        <v>0.0</v>
      </c>
      <c r="DJ15" s="122">
        <v>0.0</v>
      </c>
      <c r="DK15" s="122">
        <v>0.0</v>
      </c>
      <c r="DL15" s="122">
        <v>0.0</v>
      </c>
      <c r="DM15" s="122">
        <v>0.0</v>
      </c>
      <c r="DN15" s="122">
        <v>0.0</v>
      </c>
      <c r="DO15" s="122">
        <v>0.0</v>
      </c>
      <c r="DP15" s="122">
        <v>0.0</v>
      </c>
      <c r="DQ15" s="122">
        <v>0.0</v>
      </c>
      <c r="DR15" s="123">
        <f t="shared" si="23"/>
        <v>0</v>
      </c>
      <c r="DS15" s="123">
        <f t="shared" si="24"/>
        <v>0</v>
      </c>
      <c r="DT15" s="123">
        <f t="shared" si="25"/>
        <v>0</v>
      </c>
      <c r="DU15" s="123">
        <f t="shared" si="26"/>
        <v>0</v>
      </c>
      <c r="DV15" s="123">
        <f t="shared" si="27"/>
        <v>0</v>
      </c>
      <c r="DW15" s="123">
        <f t="shared" si="28"/>
        <v>0</v>
      </c>
      <c r="DX15" s="123">
        <f t="shared" si="29"/>
        <v>0</v>
      </c>
      <c r="DY15" s="123">
        <f t="shared" si="30"/>
        <v>0</v>
      </c>
      <c r="DZ15" s="123">
        <f t="shared" si="31"/>
        <v>0</v>
      </c>
      <c r="EA15" s="124" t="s">
        <v>12</v>
      </c>
      <c r="EB15" s="124" t="s">
        <v>12</v>
      </c>
      <c r="EC15" s="124" t="s">
        <v>12</v>
      </c>
      <c r="ED15" s="115" t="s">
        <v>12</v>
      </c>
      <c r="EE15" s="124" t="s">
        <v>12</v>
      </c>
      <c r="EF15" s="124" t="s">
        <v>12</v>
      </c>
      <c r="EG15" s="124" t="s">
        <v>12</v>
      </c>
      <c r="EH15" s="124" t="str">
        <f t="shared" si="47"/>
        <v>-</v>
      </c>
      <c r="EI15" s="124" t="s">
        <v>12</v>
      </c>
      <c r="EJ15" s="124" t="s">
        <v>12</v>
      </c>
      <c r="EK15" s="124" t="s">
        <v>12</v>
      </c>
      <c r="EL15" s="124" t="s">
        <v>12</v>
      </c>
      <c r="EM15" s="125">
        <v>0.0</v>
      </c>
      <c r="EN15" s="125">
        <v>0.0</v>
      </c>
      <c r="EO15" s="125">
        <v>0.0</v>
      </c>
      <c r="EP15" s="125">
        <v>0.0</v>
      </c>
      <c r="EQ15" s="125">
        <v>0.0</v>
      </c>
      <c r="ER15" s="125">
        <v>0.0</v>
      </c>
      <c r="ES15" s="125">
        <v>0.0</v>
      </c>
      <c r="ET15" s="125">
        <v>0.0</v>
      </c>
      <c r="EU15" s="125">
        <v>0.0</v>
      </c>
      <c r="EV15" s="125">
        <v>0.0</v>
      </c>
      <c r="EW15" s="125">
        <v>0.0</v>
      </c>
      <c r="EX15" s="125">
        <v>0.0</v>
      </c>
      <c r="EY15" s="125">
        <v>0.0</v>
      </c>
      <c r="EZ15" s="125">
        <v>0.0</v>
      </c>
      <c r="FA15" s="126">
        <f t="shared" si="33"/>
        <v>0</v>
      </c>
      <c r="FB15" s="126">
        <f t="shared" si="34"/>
        <v>0</v>
      </c>
      <c r="FC15" s="126">
        <f t="shared" si="35"/>
        <v>0</v>
      </c>
      <c r="FD15" s="126">
        <f t="shared" si="36"/>
        <v>0</v>
      </c>
      <c r="FE15" s="126">
        <f t="shared" si="37"/>
        <v>0</v>
      </c>
      <c r="FF15" s="126">
        <f t="shared" si="38"/>
        <v>0</v>
      </c>
      <c r="FG15" s="126">
        <f t="shared" si="39"/>
        <v>0</v>
      </c>
      <c r="FH15" s="126">
        <f t="shared" si="40"/>
        <v>0</v>
      </c>
      <c r="FI15" s="126">
        <f t="shared" si="41"/>
        <v>0</v>
      </c>
      <c r="FJ15" s="127" t="s">
        <v>13</v>
      </c>
      <c r="FK15" s="128"/>
      <c r="FL15" s="129" t="s">
        <v>12</v>
      </c>
      <c r="FM15" s="129" t="s">
        <v>12</v>
      </c>
      <c r="FN15" s="129" t="s">
        <v>12</v>
      </c>
      <c r="FO15" s="130" t="s">
        <v>12</v>
      </c>
      <c r="FP15" s="130" t="s">
        <v>12</v>
      </c>
      <c r="FQ15" s="130" t="s">
        <v>12</v>
      </c>
      <c r="FR15" s="130" t="s">
        <v>12</v>
      </c>
      <c r="FS15" s="130" t="s">
        <v>12</v>
      </c>
      <c r="FT15" s="130" t="s">
        <v>12</v>
      </c>
      <c r="FU15" s="130" t="s">
        <v>12</v>
      </c>
      <c r="FV15" s="130" t="s">
        <v>12</v>
      </c>
      <c r="FW15" s="130" t="str">
        <f t="shared" ref="FW15:FW137" si="48">IF(FS15="-",FT15,FS15)</f>
        <v>-</v>
      </c>
      <c r="FX15" s="130" t="s">
        <v>12</v>
      </c>
      <c r="FY15" s="108" t="s">
        <v>12</v>
      </c>
      <c r="FZ15" s="108" t="s">
        <v>12</v>
      </c>
      <c r="GA15" s="108">
        <v>0.0</v>
      </c>
      <c r="GB15" s="131">
        <f t="shared" si="43"/>
        <v>0</v>
      </c>
      <c r="GC15" s="132" t="s">
        <v>12</v>
      </c>
      <c r="GD15" s="132" t="s">
        <v>12</v>
      </c>
      <c r="GE15" s="132" t="s">
        <v>12</v>
      </c>
      <c r="GF15" s="133" t="s">
        <v>12</v>
      </c>
      <c r="GG15" s="133" t="s">
        <v>12</v>
      </c>
      <c r="GH15" s="133" t="s">
        <v>12</v>
      </c>
      <c r="GI15" s="133" t="s">
        <v>12</v>
      </c>
      <c r="GJ15" s="133" t="s">
        <v>12</v>
      </c>
      <c r="GK15" s="133" t="s">
        <v>12</v>
      </c>
      <c r="GL15" s="133" t="s">
        <v>12</v>
      </c>
      <c r="GM15" s="133" t="s">
        <v>12</v>
      </c>
      <c r="GN15" s="134" t="s">
        <v>355</v>
      </c>
      <c r="GO15" s="134">
        <v>0.0</v>
      </c>
      <c r="GP15" s="134">
        <v>0.0</v>
      </c>
      <c r="GQ15" s="135">
        <f t="shared" si="44"/>
        <v>0</v>
      </c>
      <c r="GR15" s="136" t="s">
        <v>161</v>
      </c>
      <c r="GS15" s="137"/>
      <c r="GT15" s="137"/>
      <c r="GU15" s="137"/>
      <c r="GV15" s="137"/>
      <c r="GW15" s="137"/>
      <c r="GX15" s="137"/>
      <c r="GY15" s="137"/>
      <c r="GZ15" s="137"/>
      <c r="HA15" s="137"/>
      <c r="HB15" s="137"/>
      <c r="HC15" s="137"/>
      <c r="HD15" s="137"/>
      <c r="HE15" s="137"/>
      <c r="HF15" s="137"/>
      <c r="HG15" s="137"/>
      <c r="HH15" s="137"/>
      <c r="HI15" s="137"/>
      <c r="HJ15" s="137"/>
      <c r="HK15" s="137"/>
      <c r="HL15" s="137"/>
      <c r="HM15" s="137"/>
      <c r="HN15" s="137"/>
      <c r="HO15" s="137"/>
      <c r="HP15" s="137"/>
      <c r="HQ15" s="137"/>
      <c r="HR15" s="137"/>
      <c r="HS15" s="137"/>
      <c r="HT15" s="137"/>
      <c r="HU15" s="137"/>
      <c r="HV15" s="137"/>
      <c r="HW15" s="137"/>
      <c r="HX15" s="137"/>
      <c r="HY15" s="137"/>
      <c r="HZ15" s="137"/>
      <c r="IA15" s="137"/>
      <c r="IB15" s="137"/>
      <c r="IC15" s="137"/>
      <c r="ID15" s="137"/>
      <c r="IE15" s="137"/>
      <c r="IF15" s="137"/>
      <c r="IG15" s="137"/>
      <c r="IH15" s="137"/>
      <c r="II15" s="137"/>
      <c r="IJ15" s="137"/>
      <c r="IK15" s="137"/>
      <c r="IL15" s="137"/>
      <c r="IM15" s="137"/>
      <c r="IN15" s="137"/>
      <c r="IO15" s="137"/>
      <c r="IP15" s="137"/>
      <c r="IQ15" s="137"/>
      <c r="IR15" s="137"/>
      <c r="IS15" s="137"/>
      <c r="IT15" s="137"/>
      <c r="IU15" s="137"/>
      <c r="IV15" s="137"/>
      <c r="IW15" s="137"/>
      <c r="IX15" s="137"/>
      <c r="IY15" s="137"/>
      <c r="IZ15" s="137"/>
      <c r="JA15" s="137"/>
      <c r="JB15" s="137"/>
      <c r="JC15" s="137"/>
      <c r="JD15" s="137"/>
      <c r="JE15" s="137"/>
      <c r="JF15" s="137"/>
      <c r="JG15" s="137"/>
      <c r="JH15" s="137"/>
      <c r="JI15" s="137"/>
      <c r="JJ15" s="137"/>
      <c r="JK15" s="137"/>
      <c r="JL15" s="137"/>
      <c r="JM15" s="137"/>
      <c r="JN15" s="137"/>
      <c r="JO15" s="137"/>
      <c r="JP15" s="137"/>
      <c r="JQ15" s="137"/>
      <c r="JR15" s="137"/>
      <c r="JS15" s="137"/>
      <c r="JT15" s="137"/>
      <c r="JU15" s="137"/>
      <c r="JV15" s="137"/>
      <c r="JW15" s="137"/>
      <c r="JX15" s="137"/>
      <c r="JY15" s="137"/>
      <c r="JZ15" s="137"/>
      <c r="KA15" s="137"/>
      <c r="KB15" s="137"/>
      <c r="KC15" s="137"/>
      <c r="KD15" s="137"/>
      <c r="KE15" s="137"/>
      <c r="KF15" s="137"/>
      <c r="KG15" s="137"/>
      <c r="KH15" s="137"/>
      <c r="KI15" s="137"/>
      <c r="KJ15" s="137"/>
      <c r="KK15" s="137"/>
      <c r="KL15" s="137"/>
      <c r="KM15" s="137"/>
      <c r="KN15" s="137"/>
      <c r="KO15" s="137"/>
      <c r="KP15" s="137"/>
      <c r="KQ15" s="137"/>
      <c r="KR15" s="137"/>
      <c r="KS15" s="137"/>
      <c r="KT15" s="137"/>
      <c r="KU15" s="137"/>
      <c r="KV15" s="137"/>
      <c r="KW15" s="137"/>
      <c r="KX15" s="137"/>
      <c r="KY15" s="137"/>
      <c r="KZ15" s="137"/>
      <c r="LA15" s="137"/>
      <c r="LB15" s="137"/>
      <c r="LC15" s="137"/>
      <c r="LD15" s="137"/>
      <c r="LE15" s="137"/>
      <c r="LF15" s="137"/>
      <c r="LG15" s="137"/>
      <c r="LH15" s="137"/>
      <c r="LI15" s="137"/>
      <c r="LJ15" s="137"/>
      <c r="LK15" s="137"/>
      <c r="LL15" s="137"/>
      <c r="LM15" s="137"/>
      <c r="LN15" s="137"/>
      <c r="LO15" s="137"/>
      <c r="LP15" s="137"/>
      <c r="LQ15" s="137"/>
      <c r="LR15" s="137"/>
      <c r="LS15" s="137"/>
      <c r="LT15" s="137"/>
      <c r="LU15" s="137"/>
      <c r="LV15" s="137"/>
      <c r="LW15" s="137"/>
      <c r="LX15" s="137"/>
    </row>
    <row r="16" ht="202.5" customHeight="1">
      <c r="B16" s="104" t="s">
        <v>356</v>
      </c>
      <c r="C16" s="105" t="s">
        <v>228</v>
      </c>
      <c r="D16" s="105" t="s">
        <v>175</v>
      </c>
      <c r="E16" s="105" t="s">
        <v>344</v>
      </c>
      <c r="F16" s="105" t="s">
        <v>345</v>
      </c>
      <c r="G16" s="105" t="s">
        <v>12</v>
      </c>
      <c r="H16" s="105" t="s">
        <v>12</v>
      </c>
      <c r="I16" s="107" t="s">
        <v>357</v>
      </c>
      <c r="J16" s="107" t="s">
        <v>347</v>
      </c>
      <c r="K16" s="107" t="s">
        <v>358</v>
      </c>
      <c r="L16" s="108">
        <v>1.0</v>
      </c>
      <c r="M16" s="108">
        <v>1.0</v>
      </c>
      <c r="N16" s="108">
        <v>1.0</v>
      </c>
      <c r="O16" s="108">
        <f t="shared" si="1"/>
        <v>1</v>
      </c>
      <c r="P16" s="108">
        <v>1.0</v>
      </c>
      <c r="Q16" s="108">
        <v>0.0</v>
      </c>
      <c r="R16" s="113" t="s">
        <v>155</v>
      </c>
      <c r="S16" s="111" t="s">
        <v>349</v>
      </c>
      <c r="T16" s="111" t="s">
        <v>12</v>
      </c>
      <c r="U16" s="112" t="s">
        <v>359</v>
      </c>
      <c r="V16" s="111" t="s">
        <v>360</v>
      </c>
      <c r="W16" s="111" t="s">
        <v>361</v>
      </c>
      <c r="X16" s="113" t="s">
        <v>13</v>
      </c>
      <c r="Y16" s="113" t="s">
        <v>353</v>
      </c>
      <c r="Z16" s="113" t="s">
        <v>161</v>
      </c>
      <c r="AA16" s="113" t="s">
        <v>13</v>
      </c>
      <c r="AB16" s="113" t="s">
        <v>354</v>
      </c>
      <c r="AC16" s="113" t="s">
        <v>13</v>
      </c>
      <c r="AD16" s="114" t="s">
        <v>12</v>
      </c>
      <c r="AE16" s="114" t="s">
        <v>12</v>
      </c>
      <c r="AF16" s="114" t="s">
        <v>12</v>
      </c>
      <c r="AG16" s="115" t="s">
        <v>12</v>
      </c>
      <c r="AH16" s="114" t="s">
        <v>12</v>
      </c>
      <c r="AI16" s="114" t="s">
        <v>12</v>
      </c>
      <c r="AJ16" s="114" t="s">
        <v>12</v>
      </c>
      <c r="AK16" s="114" t="str">
        <f t="shared" si="2"/>
        <v>-</v>
      </c>
      <c r="AL16" s="114" t="s">
        <v>12</v>
      </c>
      <c r="AM16" s="114" t="s">
        <v>12</v>
      </c>
      <c r="AN16" s="114" t="s">
        <v>12</v>
      </c>
      <c r="AO16" s="114" t="s">
        <v>12</v>
      </c>
      <c r="AP16" s="116">
        <v>0.0</v>
      </c>
      <c r="AQ16" s="116">
        <v>0.0</v>
      </c>
      <c r="AR16" s="116">
        <v>0.0</v>
      </c>
      <c r="AS16" s="116">
        <v>0.0</v>
      </c>
      <c r="AT16" s="116">
        <v>0.0</v>
      </c>
      <c r="AU16" s="116">
        <v>0.0</v>
      </c>
      <c r="AV16" s="116">
        <v>0.0</v>
      </c>
      <c r="AW16" s="116">
        <v>0.0</v>
      </c>
      <c r="AX16" s="116">
        <v>0.0</v>
      </c>
      <c r="AY16" s="116">
        <v>0.0</v>
      </c>
      <c r="AZ16" s="117">
        <f t="shared" si="3"/>
        <v>0</v>
      </c>
      <c r="BA16" s="117">
        <f t="shared" si="4"/>
        <v>0</v>
      </c>
      <c r="BB16" s="117">
        <f t="shared" si="5"/>
        <v>0</v>
      </c>
      <c r="BC16" s="117">
        <f t="shared" si="6"/>
        <v>0</v>
      </c>
      <c r="BD16" s="117">
        <f t="shared" si="7"/>
        <v>0</v>
      </c>
      <c r="BE16" s="117">
        <f t="shared" si="8"/>
        <v>0</v>
      </c>
      <c r="BF16" s="117">
        <f t="shared" si="9"/>
        <v>0</v>
      </c>
      <c r="BG16" s="117">
        <f t="shared" si="10"/>
        <v>0</v>
      </c>
      <c r="BH16" s="117">
        <f t="shared" si="11"/>
        <v>0</v>
      </c>
      <c r="BI16" s="118" t="s">
        <v>12</v>
      </c>
      <c r="BJ16" s="118" t="s">
        <v>12</v>
      </c>
      <c r="BK16" s="118" t="s">
        <v>12</v>
      </c>
      <c r="BL16" s="115" t="s">
        <v>12</v>
      </c>
      <c r="BM16" s="118" t="s">
        <v>12</v>
      </c>
      <c r="BN16" s="118" t="s">
        <v>12</v>
      </c>
      <c r="BO16" s="118" t="s">
        <v>12</v>
      </c>
      <c r="BP16" s="118" t="s">
        <v>12</v>
      </c>
      <c r="BQ16" s="118" t="s">
        <v>12</v>
      </c>
      <c r="BR16" s="118"/>
      <c r="BS16" s="118" t="s">
        <v>12</v>
      </c>
      <c r="BT16" s="118" t="s">
        <v>12</v>
      </c>
      <c r="BU16" s="119">
        <v>0.0</v>
      </c>
      <c r="BV16" s="119">
        <v>0.0</v>
      </c>
      <c r="BW16" s="119">
        <v>0.0</v>
      </c>
      <c r="BX16" s="119">
        <v>0.0</v>
      </c>
      <c r="BY16" s="119">
        <v>0.0</v>
      </c>
      <c r="BZ16" s="119">
        <v>0.0</v>
      </c>
      <c r="CA16" s="119">
        <v>0.0</v>
      </c>
      <c r="CB16" s="119">
        <v>0.0</v>
      </c>
      <c r="CC16" s="119">
        <v>0.0</v>
      </c>
      <c r="CD16" s="119">
        <v>0.0</v>
      </c>
      <c r="CE16" s="119">
        <v>0.0</v>
      </c>
      <c r="CF16" s="119">
        <v>0.0</v>
      </c>
      <c r="CG16" s="119">
        <v>0.0</v>
      </c>
      <c r="CH16" s="119">
        <v>0.0</v>
      </c>
      <c r="CI16" s="120">
        <f t="shared" si="13"/>
        <v>0</v>
      </c>
      <c r="CJ16" s="120">
        <f t="shared" si="14"/>
        <v>0</v>
      </c>
      <c r="CK16" s="120">
        <f t="shared" si="15"/>
        <v>0</v>
      </c>
      <c r="CL16" s="120">
        <f t="shared" si="16"/>
        <v>0</v>
      </c>
      <c r="CM16" s="120">
        <f t="shared" si="17"/>
        <v>0</v>
      </c>
      <c r="CN16" s="120">
        <f t="shared" si="18"/>
        <v>0</v>
      </c>
      <c r="CO16" s="120">
        <f t="shared" si="19"/>
        <v>0</v>
      </c>
      <c r="CP16" s="120">
        <f t="shared" si="20"/>
        <v>0</v>
      </c>
      <c r="CQ16" s="120">
        <f t="shared" si="21"/>
        <v>0</v>
      </c>
      <c r="CR16" s="121" t="s">
        <v>12</v>
      </c>
      <c r="CS16" s="121" t="s">
        <v>12</v>
      </c>
      <c r="CT16" s="121" t="s">
        <v>12</v>
      </c>
      <c r="CU16" s="115" t="s">
        <v>12</v>
      </c>
      <c r="CV16" s="121" t="s">
        <v>12</v>
      </c>
      <c r="CW16" s="121" t="s">
        <v>12</v>
      </c>
      <c r="CX16" s="121" t="s">
        <v>12</v>
      </c>
      <c r="CY16" s="121" t="s">
        <v>12</v>
      </c>
      <c r="CZ16" s="121" t="s">
        <v>12</v>
      </c>
      <c r="DA16" s="121" t="s">
        <v>12</v>
      </c>
      <c r="DB16" s="121" t="s">
        <v>12</v>
      </c>
      <c r="DC16" s="121" t="s">
        <v>12</v>
      </c>
      <c r="DD16" s="122">
        <v>0.0</v>
      </c>
      <c r="DE16" s="122">
        <v>0.0</v>
      </c>
      <c r="DF16" s="122">
        <v>0.0</v>
      </c>
      <c r="DG16" s="122">
        <v>0.0</v>
      </c>
      <c r="DH16" s="122">
        <v>0.0</v>
      </c>
      <c r="DI16" s="122">
        <v>0.0</v>
      </c>
      <c r="DJ16" s="122">
        <v>0.0</v>
      </c>
      <c r="DK16" s="122">
        <v>0.0</v>
      </c>
      <c r="DL16" s="122">
        <v>0.0</v>
      </c>
      <c r="DM16" s="122">
        <v>0.0</v>
      </c>
      <c r="DN16" s="122">
        <v>0.0</v>
      </c>
      <c r="DO16" s="122">
        <v>0.0</v>
      </c>
      <c r="DP16" s="122">
        <v>0.0</v>
      </c>
      <c r="DQ16" s="122">
        <v>0.0</v>
      </c>
      <c r="DR16" s="123">
        <f t="shared" si="23"/>
        <v>0</v>
      </c>
      <c r="DS16" s="123">
        <f t="shared" si="24"/>
        <v>0</v>
      </c>
      <c r="DT16" s="123">
        <f t="shared" si="25"/>
        <v>0</v>
      </c>
      <c r="DU16" s="123">
        <f t="shared" si="26"/>
        <v>0</v>
      </c>
      <c r="DV16" s="123">
        <f t="shared" si="27"/>
        <v>0</v>
      </c>
      <c r="DW16" s="123">
        <f t="shared" si="28"/>
        <v>0</v>
      </c>
      <c r="DX16" s="123">
        <f t="shared" si="29"/>
        <v>0</v>
      </c>
      <c r="DY16" s="123">
        <f t="shared" si="30"/>
        <v>0</v>
      </c>
      <c r="DZ16" s="123">
        <f t="shared" si="31"/>
        <v>0</v>
      </c>
      <c r="EA16" s="124" t="s">
        <v>12</v>
      </c>
      <c r="EB16" s="124" t="s">
        <v>12</v>
      </c>
      <c r="EC16" s="124" t="s">
        <v>12</v>
      </c>
      <c r="ED16" s="115" t="s">
        <v>12</v>
      </c>
      <c r="EE16" s="124" t="s">
        <v>12</v>
      </c>
      <c r="EF16" s="124" t="s">
        <v>12</v>
      </c>
      <c r="EG16" s="124" t="s">
        <v>12</v>
      </c>
      <c r="EH16" s="124" t="str">
        <f t="shared" si="47"/>
        <v>-</v>
      </c>
      <c r="EI16" s="124" t="s">
        <v>12</v>
      </c>
      <c r="EJ16" s="124" t="s">
        <v>12</v>
      </c>
      <c r="EK16" s="124" t="s">
        <v>12</v>
      </c>
      <c r="EL16" s="124" t="s">
        <v>12</v>
      </c>
      <c r="EM16" s="125">
        <v>0.0</v>
      </c>
      <c r="EN16" s="125">
        <v>0.0</v>
      </c>
      <c r="EO16" s="125">
        <v>0.0</v>
      </c>
      <c r="EP16" s="125">
        <v>0.0</v>
      </c>
      <c r="EQ16" s="125">
        <v>0.0</v>
      </c>
      <c r="ER16" s="125">
        <v>0.0</v>
      </c>
      <c r="ES16" s="125">
        <v>0.0</v>
      </c>
      <c r="ET16" s="125">
        <v>0.0</v>
      </c>
      <c r="EU16" s="125">
        <v>0.0</v>
      </c>
      <c r="EV16" s="125">
        <v>0.0</v>
      </c>
      <c r="EW16" s="125">
        <v>0.0</v>
      </c>
      <c r="EX16" s="125">
        <v>0.0</v>
      </c>
      <c r="EY16" s="125">
        <v>0.0</v>
      </c>
      <c r="EZ16" s="125">
        <v>0.0</v>
      </c>
      <c r="FA16" s="126">
        <f t="shared" si="33"/>
        <v>0</v>
      </c>
      <c r="FB16" s="126">
        <f t="shared" si="34"/>
        <v>0</v>
      </c>
      <c r="FC16" s="126">
        <f t="shared" si="35"/>
        <v>0</v>
      </c>
      <c r="FD16" s="126">
        <f t="shared" si="36"/>
        <v>0</v>
      </c>
      <c r="FE16" s="126">
        <f t="shared" si="37"/>
        <v>0</v>
      </c>
      <c r="FF16" s="126">
        <f t="shared" si="38"/>
        <v>0</v>
      </c>
      <c r="FG16" s="126">
        <f t="shared" si="39"/>
        <v>0</v>
      </c>
      <c r="FH16" s="126">
        <f t="shared" si="40"/>
        <v>0</v>
      </c>
      <c r="FI16" s="126">
        <f t="shared" si="41"/>
        <v>0</v>
      </c>
      <c r="FJ16" s="127" t="s">
        <v>13</v>
      </c>
      <c r="FK16" s="128"/>
      <c r="FL16" s="129" t="s">
        <v>12</v>
      </c>
      <c r="FM16" s="129" t="s">
        <v>12</v>
      </c>
      <c r="FN16" s="129" t="s">
        <v>12</v>
      </c>
      <c r="FO16" s="130" t="s">
        <v>12</v>
      </c>
      <c r="FP16" s="130" t="s">
        <v>12</v>
      </c>
      <c r="FQ16" s="130" t="s">
        <v>12</v>
      </c>
      <c r="FR16" s="130" t="s">
        <v>12</v>
      </c>
      <c r="FS16" s="130" t="s">
        <v>12</v>
      </c>
      <c r="FT16" s="130" t="s">
        <v>12</v>
      </c>
      <c r="FU16" s="130" t="s">
        <v>12</v>
      </c>
      <c r="FV16" s="130" t="s">
        <v>12</v>
      </c>
      <c r="FW16" s="130" t="str">
        <f t="shared" si="48"/>
        <v>-</v>
      </c>
      <c r="FX16" s="130" t="s">
        <v>12</v>
      </c>
      <c r="FY16" s="108" t="s">
        <v>12</v>
      </c>
      <c r="FZ16" s="108" t="s">
        <v>12</v>
      </c>
      <c r="GA16" s="108">
        <v>0.0</v>
      </c>
      <c r="GB16" s="131">
        <f t="shared" si="43"/>
        <v>0</v>
      </c>
      <c r="GC16" s="132" t="s">
        <v>12</v>
      </c>
      <c r="GD16" s="132" t="s">
        <v>12</v>
      </c>
      <c r="GE16" s="132" t="s">
        <v>12</v>
      </c>
      <c r="GF16" s="133" t="s">
        <v>12</v>
      </c>
      <c r="GG16" s="133" t="s">
        <v>12</v>
      </c>
      <c r="GH16" s="133" t="s">
        <v>12</v>
      </c>
      <c r="GI16" s="133" t="s">
        <v>12</v>
      </c>
      <c r="GJ16" s="133" t="s">
        <v>12</v>
      </c>
      <c r="GK16" s="133" t="s">
        <v>12</v>
      </c>
      <c r="GL16" s="133" t="s">
        <v>12</v>
      </c>
      <c r="GM16" s="133" t="s">
        <v>12</v>
      </c>
      <c r="GN16" s="134" t="s">
        <v>12</v>
      </c>
      <c r="GO16" s="134">
        <v>0.0</v>
      </c>
      <c r="GP16" s="134">
        <v>0.0</v>
      </c>
      <c r="GQ16" s="135">
        <f t="shared" si="44"/>
        <v>0</v>
      </c>
      <c r="GR16" s="136" t="s">
        <v>161</v>
      </c>
      <c r="GS16" s="137"/>
      <c r="GT16" s="137"/>
      <c r="GU16" s="137"/>
      <c r="GV16" s="137"/>
      <c r="GW16" s="137"/>
      <c r="GX16" s="137"/>
      <c r="GY16" s="137"/>
      <c r="GZ16" s="137"/>
      <c r="HA16" s="137"/>
      <c r="HB16" s="137"/>
      <c r="HC16" s="137"/>
      <c r="HD16" s="137"/>
      <c r="HE16" s="137"/>
      <c r="HF16" s="137"/>
      <c r="HG16" s="137"/>
      <c r="HH16" s="137"/>
      <c r="HI16" s="137"/>
      <c r="HJ16" s="137"/>
      <c r="HK16" s="137"/>
      <c r="HL16" s="137"/>
      <c r="HM16" s="137"/>
      <c r="HN16" s="137"/>
      <c r="HO16" s="137"/>
      <c r="HP16" s="137"/>
      <c r="HQ16" s="137"/>
      <c r="HR16" s="137"/>
      <c r="HS16" s="137"/>
      <c r="HT16" s="137"/>
      <c r="HU16" s="137"/>
      <c r="HV16" s="137"/>
      <c r="HW16" s="137"/>
      <c r="HX16" s="137"/>
      <c r="HY16" s="137"/>
      <c r="HZ16" s="137"/>
      <c r="IA16" s="137"/>
      <c r="IB16" s="137"/>
      <c r="IC16" s="137"/>
      <c r="ID16" s="137"/>
      <c r="IE16" s="137"/>
      <c r="IF16" s="137"/>
      <c r="IG16" s="137"/>
      <c r="IH16" s="137"/>
      <c r="II16" s="137"/>
      <c r="IJ16" s="137"/>
      <c r="IK16" s="137"/>
      <c r="IL16" s="137"/>
      <c r="IM16" s="137"/>
      <c r="IN16" s="137"/>
      <c r="IO16" s="137"/>
      <c r="IP16" s="137"/>
      <c r="IQ16" s="137"/>
      <c r="IR16" s="137"/>
      <c r="IS16" s="137"/>
      <c r="IT16" s="137"/>
      <c r="IU16" s="137"/>
      <c r="IV16" s="137"/>
      <c r="IW16" s="137"/>
      <c r="IX16" s="137"/>
      <c r="IY16" s="137"/>
      <c r="IZ16" s="137"/>
      <c r="JA16" s="137"/>
      <c r="JB16" s="137"/>
      <c r="JC16" s="137"/>
      <c r="JD16" s="137"/>
      <c r="JE16" s="137"/>
      <c r="JF16" s="137"/>
      <c r="JG16" s="137"/>
      <c r="JH16" s="137"/>
      <c r="JI16" s="137"/>
      <c r="JJ16" s="137"/>
      <c r="JK16" s="137"/>
      <c r="JL16" s="137"/>
      <c r="JM16" s="137"/>
      <c r="JN16" s="137"/>
      <c r="JO16" s="137"/>
      <c r="JP16" s="137"/>
      <c r="JQ16" s="137"/>
      <c r="JR16" s="137"/>
      <c r="JS16" s="137"/>
      <c r="JT16" s="137"/>
      <c r="JU16" s="137"/>
      <c r="JV16" s="137"/>
      <c r="JW16" s="137"/>
      <c r="JX16" s="137"/>
      <c r="JY16" s="137"/>
      <c r="JZ16" s="137"/>
      <c r="KA16" s="137"/>
      <c r="KB16" s="137"/>
      <c r="KC16" s="137"/>
      <c r="KD16" s="137"/>
      <c r="KE16" s="137"/>
      <c r="KF16" s="137"/>
      <c r="KG16" s="137"/>
      <c r="KH16" s="137"/>
      <c r="KI16" s="137"/>
      <c r="KJ16" s="137"/>
      <c r="KK16" s="137"/>
      <c r="KL16" s="137"/>
      <c r="KM16" s="137"/>
      <c r="KN16" s="137"/>
      <c r="KO16" s="137"/>
      <c r="KP16" s="137"/>
      <c r="KQ16" s="137"/>
      <c r="KR16" s="137"/>
      <c r="KS16" s="137"/>
      <c r="KT16" s="137"/>
      <c r="KU16" s="137"/>
      <c r="KV16" s="137"/>
      <c r="KW16" s="137"/>
      <c r="KX16" s="137"/>
      <c r="KY16" s="137"/>
      <c r="KZ16" s="137"/>
      <c r="LA16" s="137"/>
      <c r="LB16" s="137"/>
      <c r="LC16" s="137"/>
      <c r="LD16" s="137"/>
      <c r="LE16" s="137"/>
      <c r="LF16" s="137"/>
      <c r="LG16" s="137"/>
      <c r="LH16" s="137"/>
      <c r="LI16" s="137"/>
      <c r="LJ16" s="137"/>
      <c r="LK16" s="137"/>
      <c r="LL16" s="137"/>
      <c r="LM16" s="137"/>
      <c r="LN16" s="137"/>
      <c r="LO16" s="137"/>
      <c r="LP16" s="137"/>
      <c r="LQ16" s="137"/>
      <c r="LR16" s="137"/>
      <c r="LS16" s="137"/>
      <c r="LT16" s="137"/>
      <c r="LU16" s="137"/>
      <c r="LV16" s="137"/>
      <c r="LW16" s="137"/>
      <c r="LX16" s="137"/>
    </row>
    <row r="17" ht="153.75" customHeight="1">
      <c r="B17" s="104" t="s">
        <v>174</v>
      </c>
      <c r="C17" s="105" t="s">
        <v>228</v>
      </c>
      <c r="D17" s="105" t="s">
        <v>175</v>
      </c>
      <c r="E17" s="105" t="s">
        <v>344</v>
      </c>
      <c r="F17" s="105" t="s">
        <v>345</v>
      </c>
      <c r="G17" s="105" t="s">
        <v>12</v>
      </c>
      <c r="H17" s="105" t="s">
        <v>12</v>
      </c>
      <c r="I17" s="107" t="s">
        <v>362</v>
      </c>
      <c r="J17" s="107" t="s">
        <v>347</v>
      </c>
      <c r="K17" s="107" t="s">
        <v>363</v>
      </c>
      <c r="L17" s="108">
        <v>1.0</v>
      </c>
      <c r="M17" s="108">
        <v>1.0</v>
      </c>
      <c r="N17" s="108">
        <v>1.0</v>
      </c>
      <c r="O17" s="108">
        <f t="shared" si="1"/>
        <v>1</v>
      </c>
      <c r="P17" s="108">
        <v>1.0</v>
      </c>
      <c r="Q17" s="108">
        <v>0.0</v>
      </c>
      <c r="R17" s="113" t="s">
        <v>155</v>
      </c>
      <c r="S17" s="111" t="s">
        <v>349</v>
      </c>
      <c r="T17" s="111" t="s">
        <v>12</v>
      </c>
      <c r="U17" s="112" t="s">
        <v>364</v>
      </c>
      <c r="V17" s="111" t="s">
        <v>365</v>
      </c>
      <c r="W17" s="111" t="s">
        <v>366</v>
      </c>
      <c r="X17" s="113" t="s">
        <v>13</v>
      </c>
      <c r="Y17" s="113" t="s">
        <v>353</v>
      </c>
      <c r="Z17" s="113" t="s">
        <v>161</v>
      </c>
      <c r="AA17" s="113" t="s">
        <v>13</v>
      </c>
      <c r="AB17" s="113" t="s">
        <v>354</v>
      </c>
      <c r="AC17" s="113" t="s">
        <v>13</v>
      </c>
      <c r="AD17" s="114" t="s">
        <v>12</v>
      </c>
      <c r="AE17" s="114" t="s">
        <v>12</v>
      </c>
      <c r="AF17" s="114" t="s">
        <v>12</v>
      </c>
      <c r="AG17" s="115" t="s">
        <v>12</v>
      </c>
      <c r="AH17" s="114" t="s">
        <v>12</v>
      </c>
      <c r="AI17" s="114" t="s">
        <v>12</v>
      </c>
      <c r="AJ17" s="114" t="s">
        <v>12</v>
      </c>
      <c r="AK17" s="114" t="s">
        <v>12</v>
      </c>
      <c r="AL17" s="114" t="s">
        <v>12</v>
      </c>
      <c r="AM17" s="114" t="s">
        <v>12</v>
      </c>
      <c r="AN17" s="114" t="s">
        <v>12</v>
      </c>
      <c r="AO17" s="114" t="s">
        <v>12</v>
      </c>
      <c r="AP17" s="116">
        <v>0.0</v>
      </c>
      <c r="AQ17" s="116">
        <v>0.0</v>
      </c>
      <c r="AR17" s="116">
        <v>0.0</v>
      </c>
      <c r="AS17" s="116">
        <v>0.0</v>
      </c>
      <c r="AT17" s="116">
        <v>0.0</v>
      </c>
      <c r="AU17" s="116">
        <v>0.0</v>
      </c>
      <c r="AV17" s="116">
        <v>0.0</v>
      </c>
      <c r="AW17" s="116">
        <v>0.0</v>
      </c>
      <c r="AX17" s="116">
        <v>0.0</v>
      </c>
      <c r="AY17" s="116">
        <v>0.0</v>
      </c>
      <c r="AZ17" s="117">
        <f t="shared" si="3"/>
        <v>0</v>
      </c>
      <c r="BA17" s="117">
        <f t="shared" si="4"/>
        <v>0</v>
      </c>
      <c r="BB17" s="117">
        <f t="shared" si="5"/>
        <v>0</v>
      </c>
      <c r="BC17" s="117">
        <f t="shared" si="6"/>
        <v>0</v>
      </c>
      <c r="BD17" s="117">
        <f t="shared" si="7"/>
        <v>0</v>
      </c>
      <c r="BE17" s="117">
        <f t="shared" si="8"/>
        <v>0</v>
      </c>
      <c r="BF17" s="117">
        <f t="shared" si="9"/>
        <v>0</v>
      </c>
      <c r="BG17" s="117">
        <f t="shared" si="10"/>
        <v>0</v>
      </c>
      <c r="BH17" s="117">
        <f t="shared" si="11"/>
        <v>0</v>
      </c>
      <c r="BI17" s="118" t="s">
        <v>12</v>
      </c>
      <c r="BJ17" s="118" t="s">
        <v>12</v>
      </c>
      <c r="BK17" s="118" t="s">
        <v>12</v>
      </c>
      <c r="BL17" s="115" t="s">
        <v>12</v>
      </c>
      <c r="BM17" s="118" t="s">
        <v>12</v>
      </c>
      <c r="BN17" s="118" t="s">
        <v>12</v>
      </c>
      <c r="BO17" s="118" t="s">
        <v>12</v>
      </c>
      <c r="BP17" s="118" t="str">
        <f t="shared" ref="BP17:BP19" si="49">IF(BN17="-",BO17,BN17)</f>
        <v>-</v>
      </c>
      <c r="BQ17" s="118" t="s">
        <v>12</v>
      </c>
      <c r="BR17" s="118" t="s">
        <v>12</v>
      </c>
      <c r="BS17" s="118" t="s">
        <v>12</v>
      </c>
      <c r="BT17" s="118" t="s">
        <v>12</v>
      </c>
      <c r="BU17" s="119">
        <v>0.0</v>
      </c>
      <c r="BV17" s="119">
        <v>0.0</v>
      </c>
      <c r="BW17" s="119">
        <v>0.0</v>
      </c>
      <c r="BX17" s="119">
        <v>0.0</v>
      </c>
      <c r="BY17" s="119">
        <v>0.0</v>
      </c>
      <c r="BZ17" s="119">
        <v>0.0</v>
      </c>
      <c r="CA17" s="119">
        <v>0.0</v>
      </c>
      <c r="CB17" s="119">
        <v>0.0</v>
      </c>
      <c r="CC17" s="119">
        <v>0.0</v>
      </c>
      <c r="CD17" s="119">
        <v>0.0</v>
      </c>
      <c r="CE17" s="119">
        <v>0.0</v>
      </c>
      <c r="CF17" s="119">
        <v>0.0</v>
      </c>
      <c r="CG17" s="119">
        <v>0.0</v>
      </c>
      <c r="CH17" s="119">
        <v>0.0</v>
      </c>
      <c r="CI17" s="120">
        <f t="shared" si="13"/>
        <v>0</v>
      </c>
      <c r="CJ17" s="120">
        <f t="shared" si="14"/>
        <v>0</v>
      </c>
      <c r="CK17" s="120">
        <f t="shared" si="15"/>
        <v>0</v>
      </c>
      <c r="CL17" s="120">
        <f t="shared" si="16"/>
        <v>0</v>
      </c>
      <c r="CM17" s="120">
        <f t="shared" si="17"/>
        <v>0</v>
      </c>
      <c r="CN17" s="120">
        <f t="shared" si="18"/>
        <v>0</v>
      </c>
      <c r="CO17" s="120">
        <f t="shared" si="19"/>
        <v>0</v>
      </c>
      <c r="CP17" s="120">
        <f t="shared" si="20"/>
        <v>0</v>
      </c>
      <c r="CQ17" s="120">
        <f t="shared" si="21"/>
        <v>0</v>
      </c>
      <c r="CR17" s="121" t="s">
        <v>12</v>
      </c>
      <c r="CS17" s="121" t="s">
        <v>12</v>
      </c>
      <c r="CT17" s="121" t="s">
        <v>12</v>
      </c>
      <c r="CU17" s="115" t="s">
        <v>12</v>
      </c>
      <c r="CV17" s="121" t="s">
        <v>12</v>
      </c>
      <c r="CW17" s="121" t="s">
        <v>12</v>
      </c>
      <c r="CX17" s="121" t="s">
        <v>12</v>
      </c>
      <c r="CY17" s="121" t="s">
        <v>12</v>
      </c>
      <c r="CZ17" s="121" t="s">
        <v>12</v>
      </c>
      <c r="DA17" s="121" t="s">
        <v>12</v>
      </c>
      <c r="DB17" s="121" t="s">
        <v>12</v>
      </c>
      <c r="DC17" s="121" t="s">
        <v>12</v>
      </c>
      <c r="DD17" s="122">
        <v>0.0</v>
      </c>
      <c r="DE17" s="122">
        <v>0.0</v>
      </c>
      <c r="DF17" s="122">
        <v>0.0</v>
      </c>
      <c r="DG17" s="122">
        <v>0.0</v>
      </c>
      <c r="DH17" s="122">
        <v>0.0</v>
      </c>
      <c r="DI17" s="122">
        <v>0.0</v>
      </c>
      <c r="DJ17" s="122">
        <v>0.0</v>
      </c>
      <c r="DK17" s="122">
        <v>0.0</v>
      </c>
      <c r="DL17" s="122">
        <v>0.0</v>
      </c>
      <c r="DM17" s="122">
        <v>0.0</v>
      </c>
      <c r="DN17" s="122">
        <v>0.0</v>
      </c>
      <c r="DO17" s="122">
        <v>0.0</v>
      </c>
      <c r="DP17" s="122">
        <v>0.0</v>
      </c>
      <c r="DQ17" s="122">
        <v>0.0</v>
      </c>
      <c r="DR17" s="123">
        <f t="shared" si="23"/>
        <v>0</v>
      </c>
      <c r="DS17" s="123">
        <f t="shared" si="24"/>
        <v>0</v>
      </c>
      <c r="DT17" s="123">
        <f t="shared" si="25"/>
        <v>0</v>
      </c>
      <c r="DU17" s="123">
        <f t="shared" si="26"/>
        <v>0</v>
      </c>
      <c r="DV17" s="123">
        <f t="shared" si="27"/>
        <v>0</v>
      </c>
      <c r="DW17" s="123">
        <f t="shared" si="28"/>
        <v>0</v>
      </c>
      <c r="DX17" s="123">
        <f t="shared" si="29"/>
        <v>0</v>
      </c>
      <c r="DY17" s="123">
        <f t="shared" si="30"/>
        <v>0</v>
      </c>
      <c r="DZ17" s="123">
        <f t="shared" si="31"/>
        <v>0</v>
      </c>
      <c r="EA17" s="124" t="s">
        <v>12</v>
      </c>
      <c r="EB17" s="124" t="s">
        <v>12</v>
      </c>
      <c r="EC17" s="124" t="s">
        <v>12</v>
      </c>
      <c r="ED17" s="115" t="s">
        <v>12</v>
      </c>
      <c r="EE17" s="124" t="s">
        <v>12</v>
      </c>
      <c r="EF17" s="124" t="s">
        <v>12</v>
      </c>
      <c r="EG17" s="124" t="s">
        <v>12</v>
      </c>
      <c r="EH17" s="124" t="s">
        <v>12</v>
      </c>
      <c r="EI17" s="124" t="s">
        <v>12</v>
      </c>
      <c r="EJ17" s="124" t="s">
        <v>12</v>
      </c>
      <c r="EK17" s="124" t="s">
        <v>12</v>
      </c>
      <c r="EL17" s="124" t="s">
        <v>12</v>
      </c>
      <c r="EM17" s="125">
        <v>0.0</v>
      </c>
      <c r="EN17" s="125">
        <v>0.0</v>
      </c>
      <c r="EO17" s="125">
        <v>0.0</v>
      </c>
      <c r="EP17" s="125">
        <v>0.0</v>
      </c>
      <c r="EQ17" s="125">
        <v>0.0</v>
      </c>
      <c r="ER17" s="125">
        <v>0.0</v>
      </c>
      <c r="ES17" s="125">
        <v>0.0</v>
      </c>
      <c r="ET17" s="125">
        <v>0.0</v>
      </c>
      <c r="EU17" s="125">
        <v>0.0</v>
      </c>
      <c r="EV17" s="125">
        <v>0.0</v>
      </c>
      <c r="EW17" s="125">
        <v>0.0</v>
      </c>
      <c r="EX17" s="125">
        <v>0.0</v>
      </c>
      <c r="EY17" s="125">
        <v>0.0</v>
      </c>
      <c r="EZ17" s="125">
        <v>0.0</v>
      </c>
      <c r="FA17" s="126">
        <f t="shared" si="33"/>
        <v>0</v>
      </c>
      <c r="FB17" s="126">
        <f t="shared" si="34"/>
        <v>0</v>
      </c>
      <c r="FC17" s="126">
        <f t="shared" si="35"/>
        <v>0</v>
      </c>
      <c r="FD17" s="126">
        <f t="shared" si="36"/>
        <v>0</v>
      </c>
      <c r="FE17" s="126">
        <f t="shared" si="37"/>
        <v>0</v>
      </c>
      <c r="FF17" s="126">
        <f t="shared" si="38"/>
        <v>0</v>
      </c>
      <c r="FG17" s="126">
        <f t="shared" si="39"/>
        <v>0</v>
      </c>
      <c r="FH17" s="126">
        <f t="shared" si="40"/>
        <v>0</v>
      </c>
      <c r="FI17" s="126">
        <f t="shared" si="41"/>
        <v>0</v>
      </c>
      <c r="FJ17" s="127" t="s">
        <v>13</v>
      </c>
      <c r="FK17" s="128"/>
      <c r="FL17" s="129" t="s">
        <v>12</v>
      </c>
      <c r="FM17" s="129" t="s">
        <v>12</v>
      </c>
      <c r="FN17" s="129" t="s">
        <v>12</v>
      </c>
      <c r="FO17" s="130" t="s">
        <v>12</v>
      </c>
      <c r="FP17" s="130" t="s">
        <v>12</v>
      </c>
      <c r="FQ17" s="130" t="s">
        <v>12</v>
      </c>
      <c r="FR17" s="130" t="s">
        <v>12</v>
      </c>
      <c r="FS17" s="130" t="s">
        <v>12</v>
      </c>
      <c r="FT17" s="130" t="s">
        <v>12</v>
      </c>
      <c r="FU17" s="130" t="s">
        <v>12</v>
      </c>
      <c r="FV17" s="130" t="s">
        <v>12</v>
      </c>
      <c r="FW17" s="130" t="str">
        <f t="shared" si="48"/>
        <v>-</v>
      </c>
      <c r="FX17" s="130" t="s">
        <v>12</v>
      </c>
      <c r="FY17" s="108" t="s">
        <v>12</v>
      </c>
      <c r="FZ17" s="108" t="s">
        <v>12</v>
      </c>
      <c r="GA17" s="108">
        <v>0.0</v>
      </c>
      <c r="GB17" s="131">
        <f t="shared" si="43"/>
        <v>0</v>
      </c>
      <c r="GC17" s="132" t="s">
        <v>12</v>
      </c>
      <c r="GD17" s="132" t="s">
        <v>12</v>
      </c>
      <c r="GE17" s="132" t="s">
        <v>12</v>
      </c>
      <c r="GF17" s="133" t="s">
        <v>12</v>
      </c>
      <c r="GG17" s="133" t="s">
        <v>12</v>
      </c>
      <c r="GH17" s="133" t="s">
        <v>12</v>
      </c>
      <c r="GI17" s="133" t="s">
        <v>12</v>
      </c>
      <c r="GJ17" s="133" t="s">
        <v>12</v>
      </c>
      <c r="GK17" s="133" t="s">
        <v>12</v>
      </c>
      <c r="GL17" s="133" t="s">
        <v>12</v>
      </c>
      <c r="GM17" s="133" t="s">
        <v>12</v>
      </c>
      <c r="GN17" s="134" t="s">
        <v>12</v>
      </c>
      <c r="GO17" s="134">
        <v>0.0</v>
      </c>
      <c r="GP17" s="134">
        <v>0.0</v>
      </c>
      <c r="GQ17" s="135">
        <f t="shared" si="44"/>
        <v>0</v>
      </c>
      <c r="GR17" s="136" t="s">
        <v>161</v>
      </c>
      <c r="GS17" s="137"/>
      <c r="GT17" s="137"/>
      <c r="GU17" s="137"/>
      <c r="GV17" s="137"/>
      <c r="GW17" s="137"/>
      <c r="GX17" s="137"/>
      <c r="GY17" s="137"/>
      <c r="GZ17" s="137"/>
      <c r="HA17" s="137"/>
      <c r="HB17" s="137"/>
      <c r="HC17" s="137"/>
      <c r="HD17" s="137"/>
      <c r="HE17" s="137"/>
      <c r="HF17" s="137"/>
      <c r="HG17" s="137"/>
      <c r="HH17" s="137"/>
      <c r="HI17" s="137"/>
      <c r="HJ17" s="137"/>
      <c r="HK17" s="137"/>
      <c r="HL17" s="137"/>
      <c r="HM17" s="137"/>
      <c r="HN17" s="137"/>
      <c r="HO17" s="137"/>
      <c r="HP17" s="137"/>
      <c r="HQ17" s="137"/>
      <c r="HR17" s="137"/>
      <c r="HS17" s="137"/>
      <c r="HT17" s="137"/>
      <c r="HU17" s="137"/>
      <c r="HV17" s="137"/>
      <c r="HW17" s="137"/>
      <c r="HX17" s="137"/>
      <c r="HY17" s="137"/>
      <c r="HZ17" s="137"/>
      <c r="IA17" s="137"/>
      <c r="IB17" s="137"/>
      <c r="IC17" s="137"/>
      <c r="ID17" s="137"/>
      <c r="IE17" s="137"/>
      <c r="IF17" s="137"/>
      <c r="IG17" s="137"/>
      <c r="IH17" s="137"/>
      <c r="II17" s="137"/>
      <c r="IJ17" s="137"/>
      <c r="IK17" s="137"/>
      <c r="IL17" s="137"/>
      <c r="IM17" s="137"/>
      <c r="IN17" s="137"/>
      <c r="IO17" s="137"/>
      <c r="IP17" s="137"/>
      <c r="IQ17" s="137"/>
      <c r="IR17" s="137"/>
      <c r="IS17" s="137"/>
      <c r="IT17" s="137"/>
      <c r="IU17" s="137"/>
      <c r="IV17" s="137"/>
      <c r="IW17" s="137"/>
      <c r="IX17" s="137"/>
      <c r="IY17" s="137"/>
      <c r="IZ17" s="137"/>
      <c r="JA17" s="137"/>
      <c r="JB17" s="137"/>
      <c r="JC17" s="137"/>
      <c r="JD17" s="137"/>
      <c r="JE17" s="137"/>
      <c r="JF17" s="137"/>
      <c r="JG17" s="137"/>
      <c r="JH17" s="137"/>
      <c r="JI17" s="137"/>
      <c r="JJ17" s="137"/>
      <c r="JK17" s="137"/>
      <c r="JL17" s="137"/>
      <c r="JM17" s="137"/>
      <c r="JN17" s="137"/>
      <c r="JO17" s="137"/>
      <c r="JP17" s="137"/>
      <c r="JQ17" s="137"/>
      <c r="JR17" s="137"/>
      <c r="JS17" s="137"/>
      <c r="JT17" s="137"/>
      <c r="JU17" s="137"/>
      <c r="JV17" s="137"/>
      <c r="JW17" s="137"/>
      <c r="JX17" s="137"/>
      <c r="JY17" s="137"/>
      <c r="JZ17" s="137"/>
      <c r="KA17" s="137"/>
      <c r="KB17" s="137"/>
      <c r="KC17" s="137"/>
      <c r="KD17" s="137"/>
      <c r="KE17" s="137"/>
      <c r="KF17" s="137"/>
      <c r="KG17" s="137"/>
      <c r="KH17" s="137"/>
      <c r="KI17" s="137"/>
      <c r="KJ17" s="137"/>
      <c r="KK17" s="137"/>
      <c r="KL17" s="137"/>
      <c r="KM17" s="137"/>
      <c r="KN17" s="137"/>
      <c r="KO17" s="137"/>
      <c r="KP17" s="137"/>
      <c r="KQ17" s="137"/>
      <c r="KR17" s="137"/>
      <c r="KS17" s="137"/>
      <c r="KT17" s="137"/>
      <c r="KU17" s="137"/>
      <c r="KV17" s="137"/>
      <c r="KW17" s="137"/>
      <c r="KX17" s="137"/>
      <c r="KY17" s="137"/>
      <c r="KZ17" s="137"/>
      <c r="LA17" s="137"/>
      <c r="LB17" s="137"/>
      <c r="LC17" s="137"/>
      <c r="LD17" s="137"/>
      <c r="LE17" s="137"/>
      <c r="LF17" s="137"/>
      <c r="LG17" s="137"/>
      <c r="LH17" s="137"/>
      <c r="LI17" s="137"/>
      <c r="LJ17" s="137"/>
      <c r="LK17" s="137"/>
      <c r="LL17" s="137"/>
      <c r="LM17" s="137"/>
      <c r="LN17" s="137"/>
      <c r="LO17" s="137"/>
      <c r="LP17" s="137"/>
      <c r="LQ17" s="137"/>
      <c r="LR17" s="137"/>
      <c r="LS17" s="137"/>
      <c r="LT17" s="137"/>
      <c r="LU17" s="137"/>
      <c r="LV17" s="137"/>
      <c r="LW17" s="137"/>
      <c r="LX17" s="137"/>
    </row>
    <row r="18" ht="196.5" customHeight="1">
      <c r="B18" s="104" t="s">
        <v>174</v>
      </c>
      <c r="C18" s="105" t="s">
        <v>228</v>
      </c>
      <c r="D18" s="105" t="s">
        <v>175</v>
      </c>
      <c r="E18" s="105" t="s">
        <v>344</v>
      </c>
      <c r="F18" s="105" t="s">
        <v>345</v>
      </c>
      <c r="G18" s="105" t="s">
        <v>12</v>
      </c>
      <c r="H18" s="105" t="s">
        <v>12</v>
      </c>
      <c r="I18" s="107" t="s">
        <v>367</v>
      </c>
      <c r="J18" s="107" t="s">
        <v>347</v>
      </c>
      <c r="K18" s="107" t="s">
        <v>368</v>
      </c>
      <c r="L18" s="108">
        <v>10674.0</v>
      </c>
      <c r="M18" s="108">
        <v>10674.0</v>
      </c>
      <c r="N18" s="108">
        <v>10683.0</v>
      </c>
      <c r="O18" s="108">
        <v>10683.0</v>
      </c>
      <c r="P18" s="108">
        <v>10683.0</v>
      </c>
      <c r="Q18" s="108">
        <v>0.0</v>
      </c>
      <c r="R18" s="113" t="s">
        <v>369</v>
      </c>
      <c r="S18" s="111" t="s">
        <v>370</v>
      </c>
      <c r="T18" s="111" t="s">
        <v>12</v>
      </c>
      <c r="U18" s="112" t="s">
        <v>371</v>
      </c>
      <c r="V18" s="111" t="s">
        <v>372</v>
      </c>
      <c r="W18" s="111" t="s">
        <v>373</v>
      </c>
      <c r="X18" s="113" t="s">
        <v>13</v>
      </c>
      <c r="Y18" s="113" t="s">
        <v>160</v>
      </c>
      <c r="Z18" s="113" t="s">
        <v>161</v>
      </c>
      <c r="AA18" s="113" t="s">
        <v>13</v>
      </c>
      <c r="AB18" s="113" t="s">
        <v>354</v>
      </c>
      <c r="AC18" s="113" t="s">
        <v>13</v>
      </c>
      <c r="AD18" s="114" t="s">
        <v>12</v>
      </c>
      <c r="AE18" s="114" t="s">
        <v>12</v>
      </c>
      <c r="AF18" s="114" t="s">
        <v>12</v>
      </c>
      <c r="AG18" s="115" t="s">
        <v>12</v>
      </c>
      <c r="AH18" s="114" t="s">
        <v>12</v>
      </c>
      <c r="AI18" s="114" t="s">
        <v>12</v>
      </c>
      <c r="AJ18" s="114" t="s">
        <v>12</v>
      </c>
      <c r="AK18" s="114" t="s">
        <v>12</v>
      </c>
      <c r="AL18" s="114" t="s">
        <v>12</v>
      </c>
      <c r="AM18" s="114" t="s">
        <v>12</v>
      </c>
      <c r="AN18" s="114" t="s">
        <v>12</v>
      </c>
      <c r="AO18" s="114" t="s">
        <v>12</v>
      </c>
      <c r="AP18" s="116">
        <v>10674.0</v>
      </c>
      <c r="AQ18" s="116">
        <v>0.0</v>
      </c>
      <c r="AR18" s="116">
        <v>0.0</v>
      </c>
      <c r="AS18" s="116">
        <v>0.0</v>
      </c>
      <c r="AT18" s="116">
        <v>0.0</v>
      </c>
      <c r="AU18" s="116">
        <v>0.0</v>
      </c>
      <c r="AV18" s="116">
        <v>0.0</v>
      </c>
      <c r="AW18" s="116">
        <v>0.0</v>
      </c>
      <c r="AX18" s="116">
        <v>0.0</v>
      </c>
      <c r="AY18" s="116">
        <v>0.0</v>
      </c>
      <c r="AZ18" s="117">
        <f t="shared" si="3"/>
        <v>0</v>
      </c>
      <c r="BA18" s="117">
        <f t="shared" si="4"/>
        <v>0</v>
      </c>
      <c r="BB18" s="117">
        <f t="shared" si="5"/>
        <v>0</v>
      </c>
      <c r="BC18" s="117">
        <f t="shared" si="6"/>
        <v>0</v>
      </c>
      <c r="BD18" s="117">
        <f t="shared" si="7"/>
        <v>0</v>
      </c>
      <c r="BE18" s="117">
        <f t="shared" si="8"/>
        <v>0</v>
      </c>
      <c r="BF18" s="117">
        <f t="shared" si="9"/>
        <v>0</v>
      </c>
      <c r="BG18" s="117">
        <f t="shared" si="10"/>
        <v>0</v>
      </c>
      <c r="BH18" s="117">
        <f t="shared" si="11"/>
        <v>0</v>
      </c>
      <c r="BI18" s="118">
        <v>2013028.0</v>
      </c>
      <c r="BJ18" s="118">
        <v>1.0</v>
      </c>
      <c r="BK18" s="118">
        <v>1.0</v>
      </c>
      <c r="BL18" s="115" t="s">
        <v>12</v>
      </c>
      <c r="BM18" s="118">
        <v>2013028.0</v>
      </c>
      <c r="BN18" s="118">
        <v>2013028.0</v>
      </c>
      <c r="BO18" s="118" t="s">
        <v>12</v>
      </c>
      <c r="BP18" s="118">
        <f t="shared" si="49"/>
        <v>2013028</v>
      </c>
      <c r="BQ18" s="118" t="s">
        <v>12</v>
      </c>
      <c r="BR18" s="118">
        <v>2013028.0</v>
      </c>
      <c r="BS18" s="118" t="s">
        <v>12</v>
      </c>
      <c r="BT18" s="118" t="s">
        <v>12</v>
      </c>
      <c r="BU18" s="119">
        <v>1.0</v>
      </c>
      <c r="BV18" s="119">
        <v>1.0</v>
      </c>
      <c r="BW18" s="119">
        <v>1.0</v>
      </c>
      <c r="BX18" s="119">
        <v>0.0</v>
      </c>
      <c r="BY18" s="119">
        <v>1.0</v>
      </c>
      <c r="BZ18" s="119">
        <v>1.0</v>
      </c>
      <c r="CA18" s="119">
        <v>0.0</v>
      </c>
      <c r="CB18" s="119">
        <v>0.0</v>
      </c>
      <c r="CC18" s="119">
        <v>0.0</v>
      </c>
      <c r="CD18" s="119">
        <v>1.0</v>
      </c>
      <c r="CE18" s="119">
        <v>1.0</v>
      </c>
      <c r="CF18" s="119">
        <v>0.0</v>
      </c>
      <c r="CG18" s="119">
        <v>1.0</v>
      </c>
      <c r="CH18" s="119">
        <v>1.0</v>
      </c>
      <c r="CI18" s="120">
        <f t="shared" si="13"/>
        <v>0.00009368559116</v>
      </c>
      <c r="CJ18" s="120">
        <f t="shared" si="14"/>
        <v>0.00009368559116</v>
      </c>
      <c r="CK18" s="120">
        <f t="shared" si="15"/>
        <v>0</v>
      </c>
      <c r="CL18" s="120">
        <f t="shared" si="16"/>
        <v>0.00009360666479</v>
      </c>
      <c r="CM18" s="120">
        <f t="shared" si="17"/>
        <v>0.00009360666479</v>
      </c>
      <c r="CN18" s="120">
        <f t="shared" si="18"/>
        <v>0</v>
      </c>
      <c r="CO18" s="120">
        <f t="shared" si="19"/>
        <v>0.00009360666479</v>
      </c>
      <c r="CP18" s="120">
        <f t="shared" si="20"/>
        <v>0.00009360666479</v>
      </c>
      <c r="CQ18" s="120">
        <f t="shared" si="21"/>
        <v>0</v>
      </c>
      <c r="CR18" s="121" t="s">
        <v>374</v>
      </c>
      <c r="CS18" s="121">
        <v>2.0</v>
      </c>
      <c r="CT18" s="121">
        <v>2.0</v>
      </c>
      <c r="CU18" s="115" t="s">
        <v>12</v>
      </c>
      <c r="CV18" s="121" t="s">
        <v>374</v>
      </c>
      <c r="CW18" s="121" t="s">
        <v>374</v>
      </c>
      <c r="CX18" s="121" t="s">
        <v>12</v>
      </c>
      <c r="CY18" s="121" t="str">
        <f t="shared" ref="CY18:CY20" si="50">IF(CW18="-",CX18,CW18)</f>
        <v>2013028, 50447</v>
      </c>
      <c r="CZ18" s="121" t="s">
        <v>12</v>
      </c>
      <c r="DA18" s="121" t="s">
        <v>374</v>
      </c>
      <c r="DB18" s="121" t="s">
        <v>12</v>
      </c>
      <c r="DC18" s="121" t="s">
        <v>12</v>
      </c>
      <c r="DD18" s="122">
        <v>10674.0</v>
      </c>
      <c r="DE18" s="122">
        <v>1.0</v>
      </c>
      <c r="DF18" s="122">
        <v>2.0</v>
      </c>
      <c r="DG18" s="122">
        <v>1.0</v>
      </c>
      <c r="DH18" s="122">
        <v>1.0</v>
      </c>
      <c r="DI18" s="122">
        <v>2.0</v>
      </c>
      <c r="DJ18" s="122">
        <v>0.0</v>
      </c>
      <c r="DK18" s="122">
        <v>0.0</v>
      </c>
      <c r="DL18" s="122">
        <v>0.0</v>
      </c>
      <c r="DM18" s="122">
        <v>1.0</v>
      </c>
      <c r="DN18" s="122">
        <v>2.0</v>
      </c>
      <c r="DO18" s="122">
        <v>1.0</v>
      </c>
      <c r="DP18" s="122">
        <v>1.0</v>
      </c>
      <c r="DQ18" s="122">
        <v>2.0</v>
      </c>
      <c r="DR18" s="123">
        <f t="shared" si="23"/>
        <v>0.00009368559116</v>
      </c>
      <c r="DS18" s="123">
        <f t="shared" si="24"/>
        <v>0.00009368559116</v>
      </c>
      <c r="DT18" s="123">
        <f t="shared" si="25"/>
        <v>0</v>
      </c>
      <c r="DU18" s="123">
        <f t="shared" si="26"/>
        <v>0.0001872133296</v>
      </c>
      <c r="DV18" s="123">
        <f t="shared" si="27"/>
        <v>0.0001872133296</v>
      </c>
      <c r="DW18" s="123">
        <f t="shared" si="28"/>
        <v>0</v>
      </c>
      <c r="DX18" s="123">
        <f t="shared" si="29"/>
        <v>0.0001872133296</v>
      </c>
      <c r="DY18" s="123">
        <f t="shared" si="30"/>
        <v>0.0001872133296</v>
      </c>
      <c r="DZ18" s="123">
        <f t="shared" si="31"/>
        <v>0</v>
      </c>
      <c r="EA18" s="124" t="s">
        <v>375</v>
      </c>
      <c r="EB18" s="124">
        <v>6.0</v>
      </c>
      <c r="EC18" s="124">
        <v>10822.0</v>
      </c>
      <c r="ED18" s="115" t="s">
        <v>162</v>
      </c>
      <c r="EE18" s="124" t="s">
        <v>376</v>
      </c>
      <c r="EF18" s="124" t="s">
        <v>376</v>
      </c>
      <c r="EG18" s="124" t="s">
        <v>12</v>
      </c>
      <c r="EH18" s="124" t="str">
        <f t="shared" ref="EH18:EH45" si="51">IF(EF18="-",EG18,EF18)</f>
        <v>50447, 2100528, 2013028, 2002824</v>
      </c>
      <c r="EI18" s="124" t="s">
        <v>12</v>
      </c>
      <c r="EJ18" s="124" t="s">
        <v>376</v>
      </c>
      <c r="EK18" s="124" t="s">
        <v>12</v>
      </c>
      <c r="EL18" s="124" t="s">
        <v>12</v>
      </c>
      <c r="EM18" s="125">
        <v>1.0</v>
      </c>
      <c r="EN18" s="125">
        <v>10674.0</v>
      </c>
      <c r="EO18" s="125">
        <v>9823.0</v>
      </c>
      <c r="EP18" s="125">
        <v>1.0</v>
      </c>
      <c r="EQ18" s="125">
        <v>10821.0</v>
      </c>
      <c r="ER18" s="125">
        <v>10822.0</v>
      </c>
      <c r="ES18" s="125">
        <v>0.0</v>
      </c>
      <c r="ET18" s="125">
        <v>0.0</v>
      </c>
      <c r="EU18" s="125">
        <v>0.0</v>
      </c>
      <c r="EV18" s="125">
        <v>97.0</v>
      </c>
      <c r="EW18" s="125">
        <v>98.0</v>
      </c>
      <c r="EX18" s="125">
        <v>1.0</v>
      </c>
      <c r="EY18" s="125">
        <v>98.0</v>
      </c>
      <c r="EZ18" s="125">
        <v>99.0</v>
      </c>
      <c r="FA18" s="126">
        <f t="shared" si="33"/>
        <v>1</v>
      </c>
      <c r="FB18" s="126">
        <f t="shared" si="34"/>
        <v>0.009087502342</v>
      </c>
      <c r="FC18" s="126">
        <f t="shared" si="35"/>
        <v>0</v>
      </c>
      <c r="FD18" s="126">
        <f t="shared" si="36"/>
        <v>0.9194982683</v>
      </c>
      <c r="FE18" s="126">
        <f t="shared" si="37"/>
        <v>0.00917345315</v>
      </c>
      <c r="FF18" s="126">
        <f t="shared" si="38"/>
        <v>0</v>
      </c>
      <c r="FG18" s="126">
        <f t="shared" si="39"/>
        <v>1.013011326</v>
      </c>
      <c r="FH18" s="126">
        <f t="shared" si="40"/>
        <v>0.009267059815</v>
      </c>
      <c r="FI18" s="126">
        <f t="shared" si="41"/>
        <v>0</v>
      </c>
      <c r="FJ18" s="127" t="s">
        <v>13</v>
      </c>
      <c r="FK18" s="128" t="s">
        <v>377</v>
      </c>
      <c r="FL18" s="129" t="s">
        <v>12</v>
      </c>
      <c r="FM18" s="129" t="s">
        <v>12</v>
      </c>
      <c r="FN18" s="129" t="s">
        <v>12</v>
      </c>
      <c r="FO18" s="130" t="s">
        <v>12</v>
      </c>
      <c r="FP18" s="130" t="s">
        <v>12</v>
      </c>
      <c r="FQ18" s="130" t="s">
        <v>12</v>
      </c>
      <c r="FR18" s="130" t="s">
        <v>12</v>
      </c>
      <c r="FS18" s="130" t="s">
        <v>12</v>
      </c>
      <c r="FT18" s="130" t="s">
        <v>12</v>
      </c>
      <c r="FU18" s="130" t="s">
        <v>12</v>
      </c>
      <c r="FV18" s="130" t="s">
        <v>12</v>
      </c>
      <c r="FW18" s="130" t="str">
        <f t="shared" si="48"/>
        <v>-</v>
      </c>
      <c r="FX18" s="130" t="s">
        <v>12</v>
      </c>
      <c r="FY18" s="108" t="s">
        <v>12</v>
      </c>
      <c r="FZ18" s="108" t="s">
        <v>12</v>
      </c>
      <c r="GA18" s="108">
        <v>0.0</v>
      </c>
      <c r="GB18" s="131">
        <f t="shared" si="43"/>
        <v>0</v>
      </c>
      <c r="GC18" s="132" t="s">
        <v>12</v>
      </c>
      <c r="GD18" s="132" t="s">
        <v>12</v>
      </c>
      <c r="GE18" s="132" t="s">
        <v>12</v>
      </c>
      <c r="GF18" s="133" t="s">
        <v>12</v>
      </c>
      <c r="GG18" s="133" t="s">
        <v>12</v>
      </c>
      <c r="GH18" s="133" t="s">
        <v>12</v>
      </c>
      <c r="GI18" s="133" t="s">
        <v>12</v>
      </c>
      <c r="GJ18" s="133" t="s">
        <v>12</v>
      </c>
      <c r="GK18" s="133" t="s">
        <v>12</v>
      </c>
      <c r="GL18" s="133" t="s">
        <v>12</v>
      </c>
      <c r="GM18" s="133" t="s">
        <v>12</v>
      </c>
      <c r="GN18" s="134" t="s">
        <v>12</v>
      </c>
      <c r="GO18" s="134">
        <v>0.0</v>
      </c>
      <c r="GP18" s="134">
        <v>0.0</v>
      </c>
      <c r="GQ18" s="135">
        <f t="shared" si="44"/>
        <v>0</v>
      </c>
      <c r="GR18" s="136" t="s">
        <v>161</v>
      </c>
      <c r="GS18" s="137"/>
      <c r="GT18" s="137"/>
      <c r="GU18" s="137"/>
      <c r="GV18" s="137"/>
      <c r="GW18" s="137"/>
      <c r="GX18" s="137"/>
      <c r="GY18" s="137"/>
      <c r="GZ18" s="137"/>
      <c r="HA18" s="137"/>
      <c r="HB18" s="137"/>
      <c r="HC18" s="137"/>
      <c r="HD18" s="137"/>
      <c r="HE18" s="137"/>
      <c r="HF18" s="137"/>
      <c r="HG18" s="137"/>
      <c r="HH18" s="137"/>
      <c r="HI18" s="137"/>
      <c r="HJ18" s="137"/>
      <c r="HK18" s="137"/>
      <c r="HL18" s="137"/>
      <c r="HM18" s="137"/>
      <c r="HN18" s="137"/>
      <c r="HO18" s="137"/>
      <c r="HP18" s="137"/>
      <c r="HQ18" s="137"/>
      <c r="HR18" s="137"/>
      <c r="HS18" s="137"/>
      <c r="HT18" s="137"/>
      <c r="HU18" s="137"/>
      <c r="HV18" s="137"/>
      <c r="HW18" s="137"/>
      <c r="HX18" s="137"/>
      <c r="HY18" s="137"/>
      <c r="HZ18" s="137"/>
      <c r="IA18" s="137"/>
      <c r="IB18" s="137"/>
      <c r="IC18" s="137"/>
      <c r="ID18" s="137"/>
      <c r="IE18" s="137"/>
      <c r="IF18" s="137"/>
      <c r="IG18" s="137"/>
      <c r="IH18" s="137"/>
      <c r="II18" s="137"/>
      <c r="IJ18" s="137"/>
      <c r="IK18" s="137"/>
      <c r="IL18" s="137"/>
      <c r="IM18" s="137"/>
      <c r="IN18" s="137"/>
      <c r="IO18" s="137"/>
      <c r="IP18" s="137"/>
      <c r="IQ18" s="137"/>
      <c r="IR18" s="137"/>
      <c r="IS18" s="137"/>
      <c r="IT18" s="137"/>
      <c r="IU18" s="137"/>
      <c r="IV18" s="137"/>
      <c r="IW18" s="137"/>
      <c r="IX18" s="137"/>
      <c r="IY18" s="137"/>
      <c r="IZ18" s="137"/>
      <c r="JA18" s="137"/>
      <c r="JB18" s="137"/>
      <c r="JC18" s="137"/>
      <c r="JD18" s="137"/>
      <c r="JE18" s="137"/>
      <c r="JF18" s="137"/>
      <c r="JG18" s="137"/>
      <c r="JH18" s="137"/>
      <c r="JI18" s="137"/>
      <c r="JJ18" s="137"/>
      <c r="JK18" s="137"/>
      <c r="JL18" s="137"/>
      <c r="JM18" s="137"/>
      <c r="JN18" s="137"/>
      <c r="JO18" s="137"/>
      <c r="JP18" s="137"/>
      <c r="JQ18" s="137"/>
      <c r="JR18" s="137"/>
      <c r="JS18" s="137"/>
      <c r="JT18" s="137"/>
      <c r="JU18" s="137"/>
      <c r="JV18" s="137"/>
      <c r="JW18" s="137"/>
      <c r="JX18" s="137"/>
      <c r="JY18" s="137"/>
      <c r="JZ18" s="137"/>
      <c r="KA18" s="137"/>
      <c r="KB18" s="137"/>
      <c r="KC18" s="137"/>
      <c r="KD18" s="137"/>
      <c r="KE18" s="137"/>
      <c r="KF18" s="137"/>
      <c r="KG18" s="137"/>
      <c r="KH18" s="137"/>
      <c r="KI18" s="137"/>
      <c r="KJ18" s="137"/>
      <c r="KK18" s="137"/>
      <c r="KL18" s="137"/>
      <c r="KM18" s="137"/>
      <c r="KN18" s="137"/>
      <c r="KO18" s="137"/>
      <c r="KP18" s="137"/>
      <c r="KQ18" s="137"/>
      <c r="KR18" s="137"/>
      <c r="KS18" s="137"/>
      <c r="KT18" s="137"/>
      <c r="KU18" s="137"/>
      <c r="KV18" s="137"/>
      <c r="KW18" s="137"/>
      <c r="KX18" s="137"/>
      <c r="KY18" s="137"/>
      <c r="KZ18" s="137"/>
      <c r="LA18" s="137"/>
      <c r="LB18" s="137"/>
      <c r="LC18" s="137"/>
      <c r="LD18" s="137"/>
      <c r="LE18" s="137"/>
      <c r="LF18" s="137"/>
      <c r="LG18" s="137"/>
      <c r="LH18" s="137"/>
      <c r="LI18" s="137"/>
      <c r="LJ18" s="137"/>
      <c r="LK18" s="137"/>
      <c r="LL18" s="137"/>
      <c r="LM18" s="137"/>
      <c r="LN18" s="137"/>
      <c r="LO18" s="137"/>
      <c r="LP18" s="137"/>
      <c r="LQ18" s="137"/>
      <c r="LR18" s="137"/>
      <c r="LS18" s="137"/>
      <c r="LT18" s="137"/>
      <c r="LU18" s="137"/>
      <c r="LV18" s="137"/>
      <c r="LW18" s="137"/>
      <c r="LX18" s="137"/>
    </row>
    <row r="19" ht="177.0" customHeight="1">
      <c r="B19" s="104" t="s">
        <v>214</v>
      </c>
      <c r="C19" s="105" t="s">
        <v>12</v>
      </c>
      <c r="D19" s="105" t="s">
        <v>215</v>
      </c>
      <c r="E19" s="105" t="s">
        <v>378</v>
      </c>
      <c r="F19" s="105" t="s">
        <v>379</v>
      </c>
      <c r="G19" s="105" t="s">
        <v>12</v>
      </c>
      <c r="H19" s="105" t="s">
        <v>12</v>
      </c>
      <c r="I19" s="107" t="s">
        <v>380</v>
      </c>
      <c r="J19" s="107" t="s">
        <v>381</v>
      </c>
      <c r="K19" s="107" t="s">
        <v>382</v>
      </c>
      <c r="L19" s="108">
        <v>2.0</v>
      </c>
      <c r="M19" s="108">
        <v>1.0</v>
      </c>
      <c r="N19" s="108">
        <v>5.0</v>
      </c>
      <c r="O19" s="108">
        <f t="shared" ref="O19:O43" si="52">P19+Q19</f>
        <v>5</v>
      </c>
      <c r="P19" s="108">
        <v>5.0</v>
      </c>
      <c r="Q19" s="108">
        <v>0.0</v>
      </c>
      <c r="R19" s="113" t="s">
        <v>155</v>
      </c>
      <c r="S19" s="111" t="s">
        <v>383</v>
      </c>
      <c r="T19" s="111" t="s">
        <v>12</v>
      </c>
      <c r="U19" s="112" t="s">
        <v>384</v>
      </c>
      <c r="V19" s="111" t="s">
        <v>385</v>
      </c>
      <c r="W19" s="111" t="s">
        <v>386</v>
      </c>
      <c r="X19" s="113" t="s">
        <v>13</v>
      </c>
      <c r="Y19" s="113" t="s">
        <v>160</v>
      </c>
      <c r="Z19" s="113" t="s">
        <v>161</v>
      </c>
      <c r="AA19" s="113" t="s">
        <v>13</v>
      </c>
      <c r="AB19" s="113" t="s">
        <v>161</v>
      </c>
      <c r="AC19" s="113" t="s">
        <v>161</v>
      </c>
      <c r="AD19" s="114" t="s">
        <v>12</v>
      </c>
      <c r="AE19" s="114" t="s">
        <v>12</v>
      </c>
      <c r="AF19" s="114" t="s">
        <v>12</v>
      </c>
      <c r="AG19" s="115" t="s">
        <v>12</v>
      </c>
      <c r="AH19" s="114" t="s">
        <v>12</v>
      </c>
      <c r="AI19" s="114" t="s">
        <v>12</v>
      </c>
      <c r="AJ19" s="114" t="s">
        <v>12</v>
      </c>
      <c r="AK19" s="114" t="str">
        <f t="shared" ref="AK19:AK20" si="53">IF(AI19="-",AJ19,AI19)</f>
        <v>-</v>
      </c>
      <c r="AL19" s="114" t="s">
        <v>12</v>
      </c>
      <c r="AM19" s="114" t="s">
        <v>12</v>
      </c>
      <c r="AN19" s="114" t="s">
        <v>12</v>
      </c>
      <c r="AO19" s="114" t="s">
        <v>12</v>
      </c>
      <c r="AP19" s="116">
        <v>2.0</v>
      </c>
      <c r="AQ19" s="116">
        <v>0.0</v>
      </c>
      <c r="AR19" s="116">
        <v>0.0</v>
      </c>
      <c r="AS19" s="116">
        <v>0.0</v>
      </c>
      <c r="AT19" s="116">
        <v>0.0</v>
      </c>
      <c r="AU19" s="116">
        <v>0.0</v>
      </c>
      <c r="AV19" s="116">
        <v>0.0</v>
      </c>
      <c r="AW19" s="116">
        <v>0.0</v>
      </c>
      <c r="AX19" s="116">
        <v>0.0</v>
      </c>
      <c r="AY19" s="116">
        <v>0.0</v>
      </c>
      <c r="AZ19" s="117">
        <f t="shared" si="3"/>
        <v>0</v>
      </c>
      <c r="BA19" s="117">
        <f t="shared" si="4"/>
        <v>0</v>
      </c>
      <c r="BB19" s="117">
        <f t="shared" si="5"/>
        <v>0</v>
      </c>
      <c r="BC19" s="117">
        <f t="shared" si="6"/>
        <v>0</v>
      </c>
      <c r="BD19" s="117">
        <f t="shared" si="7"/>
        <v>0</v>
      </c>
      <c r="BE19" s="117">
        <f t="shared" si="8"/>
        <v>0</v>
      </c>
      <c r="BF19" s="117">
        <f t="shared" si="9"/>
        <v>0</v>
      </c>
      <c r="BG19" s="117">
        <f t="shared" si="10"/>
        <v>0</v>
      </c>
      <c r="BH19" s="117">
        <f t="shared" si="11"/>
        <v>0</v>
      </c>
      <c r="BI19" s="118" t="s">
        <v>387</v>
      </c>
      <c r="BJ19" s="118">
        <v>4.0</v>
      </c>
      <c r="BK19" s="118">
        <v>8.0</v>
      </c>
      <c r="BL19" s="115" t="s">
        <v>12</v>
      </c>
      <c r="BM19" s="118" t="s">
        <v>387</v>
      </c>
      <c r="BN19" s="118" t="s">
        <v>388</v>
      </c>
      <c r="BO19" s="118" t="s">
        <v>12</v>
      </c>
      <c r="BP19" s="118" t="str">
        <f t="shared" si="49"/>
        <v>2034567, 2013028, 2016992</v>
      </c>
      <c r="BQ19" s="118" t="s">
        <v>12</v>
      </c>
      <c r="BR19" s="118" t="s">
        <v>388</v>
      </c>
      <c r="BS19" s="118">
        <v>2043217.0</v>
      </c>
      <c r="BT19" s="118" t="s">
        <v>12</v>
      </c>
      <c r="BU19" s="119">
        <v>2.0</v>
      </c>
      <c r="BV19" s="119">
        <v>2.0</v>
      </c>
      <c r="BW19" s="119">
        <v>6.0</v>
      </c>
      <c r="BX19" s="119">
        <v>0.0</v>
      </c>
      <c r="BY19" s="119">
        <v>8.0</v>
      </c>
      <c r="BZ19" s="119">
        <v>8.0</v>
      </c>
      <c r="CA19" s="119">
        <v>1.0</v>
      </c>
      <c r="CB19" s="119">
        <v>5.0</v>
      </c>
      <c r="CC19" s="119">
        <v>5.0</v>
      </c>
      <c r="CD19" s="119">
        <v>2.0</v>
      </c>
      <c r="CE19" s="119">
        <v>6.0</v>
      </c>
      <c r="CF19" s="119">
        <v>0.0</v>
      </c>
      <c r="CG19" s="119">
        <v>8.0</v>
      </c>
      <c r="CH19" s="119">
        <v>8.0</v>
      </c>
      <c r="CI19" s="120">
        <f t="shared" si="13"/>
        <v>2</v>
      </c>
      <c r="CJ19" s="120">
        <f t="shared" si="14"/>
        <v>2</v>
      </c>
      <c r="CK19" s="120">
        <f t="shared" si="15"/>
        <v>1</v>
      </c>
      <c r="CL19" s="120">
        <f t="shared" si="16"/>
        <v>1.2</v>
      </c>
      <c r="CM19" s="120">
        <f t="shared" si="17"/>
        <v>1.2</v>
      </c>
      <c r="CN19" s="120">
        <f t="shared" si="18"/>
        <v>1</v>
      </c>
      <c r="CO19" s="120">
        <f t="shared" si="19"/>
        <v>1.6</v>
      </c>
      <c r="CP19" s="120">
        <f t="shared" si="20"/>
        <v>1.6</v>
      </c>
      <c r="CQ19" s="120">
        <f t="shared" si="21"/>
        <v>1</v>
      </c>
      <c r="CR19" s="121" t="s">
        <v>389</v>
      </c>
      <c r="CS19" s="121">
        <v>5.0</v>
      </c>
      <c r="CT19" s="121">
        <v>10.0</v>
      </c>
      <c r="CU19" s="115" t="s">
        <v>12</v>
      </c>
      <c r="CV19" s="121" t="s">
        <v>389</v>
      </c>
      <c r="CW19" s="121" t="s">
        <v>390</v>
      </c>
      <c r="CX19" s="121" t="s">
        <v>12</v>
      </c>
      <c r="CY19" s="121" t="str">
        <f t="shared" si="50"/>
        <v>50447, 2034567, 2013028, 2016992</v>
      </c>
      <c r="CZ19" s="121" t="s">
        <v>12</v>
      </c>
      <c r="DA19" s="121" t="s">
        <v>390</v>
      </c>
      <c r="DB19" s="121">
        <v>2043217.0</v>
      </c>
      <c r="DC19" s="121" t="s">
        <v>12</v>
      </c>
      <c r="DD19" s="122">
        <v>2.0</v>
      </c>
      <c r="DE19" s="122">
        <v>2.0</v>
      </c>
      <c r="DF19" s="122">
        <v>8.0</v>
      </c>
      <c r="DG19" s="122">
        <v>4.0</v>
      </c>
      <c r="DH19" s="122">
        <v>8.0</v>
      </c>
      <c r="DI19" s="122">
        <v>12.0</v>
      </c>
      <c r="DJ19" s="122">
        <v>1.0</v>
      </c>
      <c r="DK19" s="122">
        <v>5.0</v>
      </c>
      <c r="DL19" s="122">
        <v>5.0</v>
      </c>
      <c r="DM19" s="122">
        <v>2.0</v>
      </c>
      <c r="DN19" s="122">
        <v>8.0</v>
      </c>
      <c r="DO19" s="122">
        <v>4.0</v>
      </c>
      <c r="DP19" s="122">
        <v>8.0</v>
      </c>
      <c r="DQ19" s="122">
        <v>12.0</v>
      </c>
      <c r="DR19" s="123">
        <f t="shared" si="23"/>
        <v>2</v>
      </c>
      <c r="DS19" s="123">
        <f t="shared" si="24"/>
        <v>2</v>
      </c>
      <c r="DT19" s="123">
        <f t="shared" si="25"/>
        <v>1</v>
      </c>
      <c r="DU19" s="123">
        <f t="shared" si="26"/>
        <v>1.6</v>
      </c>
      <c r="DV19" s="123">
        <f t="shared" si="27"/>
        <v>1.6</v>
      </c>
      <c r="DW19" s="123">
        <f t="shared" si="28"/>
        <v>1</v>
      </c>
      <c r="DX19" s="123">
        <f t="shared" si="29"/>
        <v>2.4</v>
      </c>
      <c r="DY19" s="123">
        <f t="shared" si="30"/>
        <v>2.4</v>
      </c>
      <c r="DZ19" s="123">
        <f t="shared" si="31"/>
        <v>1</v>
      </c>
      <c r="EA19" s="124" t="s">
        <v>391</v>
      </c>
      <c r="EB19" s="124">
        <v>9.0</v>
      </c>
      <c r="EC19" s="124">
        <v>21.0</v>
      </c>
      <c r="ED19" s="115" t="s">
        <v>162</v>
      </c>
      <c r="EE19" s="124" t="s">
        <v>392</v>
      </c>
      <c r="EF19" s="124" t="s">
        <v>393</v>
      </c>
      <c r="EG19" s="124" t="s">
        <v>162</v>
      </c>
      <c r="EH19" s="124" t="str">
        <f t="shared" si="51"/>
        <v>2002752, 2002749, 2006409, 2034567, 2013028, 2016992, 2002824, 50447</v>
      </c>
      <c r="EI19" s="124" t="s">
        <v>12</v>
      </c>
      <c r="EJ19" s="124" t="s">
        <v>393</v>
      </c>
      <c r="EK19" s="124">
        <v>2043217.0</v>
      </c>
      <c r="EL19" s="124" t="s">
        <v>12</v>
      </c>
      <c r="EM19" s="125">
        <v>2.0</v>
      </c>
      <c r="EN19" s="125">
        <v>2.0</v>
      </c>
      <c r="EO19" s="125">
        <v>15.0</v>
      </c>
      <c r="EP19" s="125">
        <v>4.0</v>
      </c>
      <c r="EQ19" s="125">
        <v>19.0</v>
      </c>
      <c r="ER19" s="125">
        <v>23.0</v>
      </c>
      <c r="ES19" s="125">
        <v>1.0</v>
      </c>
      <c r="ET19" s="125">
        <v>5.0</v>
      </c>
      <c r="EU19" s="125">
        <v>5.0</v>
      </c>
      <c r="EV19" s="125">
        <v>2.0</v>
      </c>
      <c r="EW19" s="125">
        <v>13.0</v>
      </c>
      <c r="EX19" s="125">
        <v>4.0</v>
      </c>
      <c r="EY19" s="125">
        <v>15.0</v>
      </c>
      <c r="EZ19" s="125">
        <v>19.0</v>
      </c>
      <c r="FA19" s="126">
        <f t="shared" si="33"/>
        <v>2</v>
      </c>
      <c r="FB19" s="126">
        <f t="shared" si="34"/>
        <v>2</v>
      </c>
      <c r="FC19" s="126">
        <f t="shared" si="35"/>
        <v>1</v>
      </c>
      <c r="FD19" s="126">
        <f t="shared" si="36"/>
        <v>3</v>
      </c>
      <c r="FE19" s="126">
        <f t="shared" si="37"/>
        <v>2.6</v>
      </c>
      <c r="FF19" s="126">
        <f t="shared" si="38"/>
        <v>1</v>
      </c>
      <c r="FG19" s="126">
        <f t="shared" si="39"/>
        <v>4.6</v>
      </c>
      <c r="FH19" s="126">
        <f t="shared" si="40"/>
        <v>3.8</v>
      </c>
      <c r="FI19" s="126">
        <f t="shared" si="41"/>
        <v>1</v>
      </c>
      <c r="FJ19" s="127" t="s">
        <v>13</v>
      </c>
      <c r="FK19" s="128"/>
      <c r="FL19" s="129" t="s">
        <v>12</v>
      </c>
      <c r="FM19" s="129" t="s">
        <v>12</v>
      </c>
      <c r="FN19" s="129" t="s">
        <v>12</v>
      </c>
      <c r="FO19" s="130" t="s">
        <v>12</v>
      </c>
      <c r="FP19" s="130" t="s">
        <v>12</v>
      </c>
      <c r="FQ19" s="130" t="s">
        <v>12</v>
      </c>
      <c r="FR19" s="130" t="s">
        <v>12</v>
      </c>
      <c r="FS19" s="130" t="s">
        <v>12</v>
      </c>
      <c r="FT19" s="130" t="s">
        <v>12</v>
      </c>
      <c r="FU19" s="130" t="s">
        <v>12</v>
      </c>
      <c r="FV19" s="130" t="s">
        <v>12</v>
      </c>
      <c r="FW19" s="130" t="str">
        <f t="shared" si="48"/>
        <v>-</v>
      </c>
      <c r="FX19" s="130" t="s">
        <v>12</v>
      </c>
      <c r="FY19" s="108" t="s">
        <v>394</v>
      </c>
      <c r="FZ19" s="108">
        <v>1.0</v>
      </c>
      <c r="GA19" s="108">
        <v>0.0</v>
      </c>
      <c r="GB19" s="131">
        <f t="shared" si="43"/>
        <v>0</v>
      </c>
      <c r="GC19" s="132" t="s">
        <v>12</v>
      </c>
      <c r="GD19" s="132" t="s">
        <v>12</v>
      </c>
      <c r="GE19" s="132" t="s">
        <v>12</v>
      </c>
      <c r="GF19" s="133" t="s">
        <v>12</v>
      </c>
      <c r="GG19" s="133" t="s">
        <v>12</v>
      </c>
      <c r="GH19" s="133" t="s">
        <v>12</v>
      </c>
      <c r="GI19" s="133" t="s">
        <v>12</v>
      </c>
      <c r="GJ19" s="133" t="s">
        <v>12</v>
      </c>
      <c r="GK19" s="133" t="s">
        <v>12</v>
      </c>
      <c r="GL19" s="133" t="s">
        <v>12</v>
      </c>
      <c r="GM19" s="133" t="s">
        <v>12</v>
      </c>
      <c r="GN19" s="134" t="s">
        <v>12</v>
      </c>
      <c r="GO19" s="134">
        <v>1.0</v>
      </c>
      <c r="GP19" s="134">
        <v>0.0</v>
      </c>
      <c r="GQ19" s="135">
        <f t="shared" si="44"/>
        <v>0</v>
      </c>
      <c r="GR19" s="136" t="s">
        <v>161</v>
      </c>
      <c r="GS19" s="137"/>
      <c r="GT19" s="137"/>
      <c r="GU19" s="137"/>
      <c r="GV19" s="137"/>
      <c r="GW19" s="137"/>
      <c r="GX19" s="137"/>
      <c r="GY19" s="137"/>
      <c r="GZ19" s="137"/>
      <c r="HA19" s="137"/>
      <c r="HB19" s="137"/>
      <c r="HC19" s="137"/>
      <c r="HD19" s="137"/>
      <c r="HE19" s="137"/>
      <c r="HF19" s="137"/>
      <c r="HG19" s="137"/>
      <c r="HH19" s="137"/>
      <c r="HI19" s="137"/>
      <c r="HJ19" s="137"/>
      <c r="HK19" s="137"/>
      <c r="HL19" s="137"/>
      <c r="HM19" s="137"/>
      <c r="HN19" s="137"/>
      <c r="HO19" s="137"/>
      <c r="HP19" s="137"/>
      <c r="HQ19" s="137"/>
      <c r="HR19" s="137"/>
      <c r="HS19" s="137"/>
      <c r="HT19" s="137"/>
      <c r="HU19" s="137"/>
      <c r="HV19" s="137"/>
      <c r="HW19" s="137"/>
      <c r="HX19" s="137"/>
      <c r="HY19" s="137"/>
      <c r="HZ19" s="137"/>
      <c r="IA19" s="137"/>
      <c r="IB19" s="137"/>
      <c r="IC19" s="137"/>
      <c r="ID19" s="137"/>
      <c r="IE19" s="137"/>
      <c r="IF19" s="137"/>
      <c r="IG19" s="137"/>
      <c r="IH19" s="137"/>
      <c r="II19" s="137"/>
      <c r="IJ19" s="137"/>
      <c r="IK19" s="137"/>
      <c r="IL19" s="137"/>
      <c r="IM19" s="137"/>
      <c r="IN19" s="137"/>
      <c r="IO19" s="137"/>
      <c r="IP19" s="137"/>
      <c r="IQ19" s="137"/>
      <c r="IR19" s="137"/>
      <c r="IS19" s="137"/>
      <c r="IT19" s="137"/>
      <c r="IU19" s="137"/>
      <c r="IV19" s="137"/>
      <c r="IW19" s="137"/>
      <c r="IX19" s="137"/>
      <c r="IY19" s="137"/>
      <c r="IZ19" s="137"/>
      <c r="JA19" s="137"/>
      <c r="JB19" s="137"/>
      <c r="JC19" s="137"/>
      <c r="JD19" s="137"/>
      <c r="JE19" s="137"/>
      <c r="JF19" s="137"/>
      <c r="JG19" s="137"/>
      <c r="JH19" s="137"/>
      <c r="JI19" s="137"/>
      <c r="JJ19" s="137"/>
      <c r="JK19" s="137"/>
      <c r="JL19" s="137"/>
      <c r="JM19" s="137"/>
      <c r="JN19" s="137"/>
      <c r="JO19" s="137"/>
      <c r="JP19" s="137"/>
      <c r="JQ19" s="137"/>
      <c r="JR19" s="137"/>
      <c r="JS19" s="137"/>
      <c r="JT19" s="137"/>
      <c r="JU19" s="137"/>
      <c r="JV19" s="137"/>
      <c r="JW19" s="137"/>
      <c r="JX19" s="137"/>
      <c r="JY19" s="137"/>
      <c r="JZ19" s="137"/>
      <c r="KA19" s="137"/>
      <c r="KB19" s="137"/>
      <c r="KC19" s="137"/>
      <c r="KD19" s="137"/>
      <c r="KE19" s="137"/>
      <c r="KF19" s="137"/>
      <c r="KG19" s="137"/>
      <c r="KH19" s="137"/>
      <c r="KI19" s="137"/>
      <c r="KJ19" s="137"/>
      <c r="KK19" s="137"/>
      <c r="KL19" s="137"/>
      <c r="KM19" s="137"/>
      <c r="KN19" s="137"/>
      <c r="KO19" s="137"/>
      <c r="KP19" s="137"/>
      <c r="KQ19" s="137"/>
      <c r="KR19" s="137"/>
      <c r="KS19" s="137"/>
      <c r="KT19" s="137"/>
      <c r="KU19" s="137"/>
      <c r="KV19" s="137"/>
      <c r="KW19" s="137"/>
      <c r="KX19" s="137"/>
      <c r="KY19" s="137"/>
      <c r="KZ19" s="137"/>
      <c r="LA19" s="137"/>
      <c r="LB19" s="137"/>
      <c r="LC19" s="137"/>
      <c r="LD19" s="137"/>
      <c r="LE19" s="137"/>
      <c r="LF19" s="137"/>
      <c r="LG19" s="137"/>
      <c r="LH19" s="137"/>
      <c r="LI19" s="137"/>
      <c r="LJ19" s="137"/>
      <c r="LK19" s="137"/>
      <c r="LL19" s="137"/>
      <c r="LM19" s="137"/>
      <c r="LN19" s="137"/>
      <c r="LO19" s="137"/>
      <c r="LP19" s="137"/>
      <c r="LQ19" s="137"/>
      <c r="LR19" s="137"/>
      <c r="LS19" s="137"/>
      <c r="LT19" s="137"/>
      <c r="LU19" s="137"/>
      <c r="LV19" s="137"/>
      <c r="LW19" s="137"/>
      <c r="LX19" s="137"/>
    </row>
    <row r="20" ht="153.75" customHeight="1">
      <c r="B20" s="104" t="s">
        <v>228</v>
      </c>
      <c r="C20" s="105" t="s">
        <v>12</v>
      </c>
      <c r="D20" s="105" t="s">
        <v>229</v>
      </c>
      <c r="E20" s="105" t="s">
        <v>395</v>
      </c>
      <c r="F20" s="105" t="s">
        <v>396</v>
      </c>
      <c r="G20" s="105" t="s">
        <v>12</v>
      </c>
      <c r="H20" s="105" t="s">
        <v>12</v>
      </c>
      <c r="I20" s="107" t="s">
        <v>397</v>
      </c>
      <c r="J20" s="107" t="s">
        <v>398</v>
      </c>
      <c r="K20" s="138" t="s">
        <v>399</v>
      </c>
      <c r="L20" s="108">
        <v>160.0</v>
      </c>
      <c r="M20" s="108">
        <v>158.0</v>
      </c>
      <c r="N20" s="108">
        <v>6293.0</v>
      </c>
      <c r="O20" s="108">
        <f t="shared" si="52"/>
        <v>6293</v>
      </c>
      <c r="P20" s="108">
        <v>6293.0</v>
      </c>
      <c r="Q20" s="108">
        <v>0.0</v>
      </c>
      <c r="R20" s="113" t="s">
        <v>160</v>
      </c>
      <c r="S20" s="111" t="s">
        <v>400</v>
      </c>
      <c r="T20" s="111" t="s">
        <v>12</v>
      </c>
      <c r="U20" s="112" t="s">
        <v>401</v>
      </c>
      <c r="V20" s="111" t="s">
        <v>402</v>
      </c>
      <c r="W20" s="111" t="s">
        <v>403</v>
      </c>
      <c r="X20" s="113" t="s">
        <v>13</v>
      </c>
      <c r="Y20" s="113" t="s">
        <v>160</v>
      </c>
      <c r="Z20" s="113" t="s">
        <v>161</v>
      </c>
      <c r="AA20" s="113" t="s">
        <v>13</v>
      </c>
      <c r="AB20" s="113" t="s">
        <v>161</v>
      </c>
      <c r="AC20" s="113" t="s">
        <v>13</v>
      </c>
      <c r="AD20" s="114" t="s">
        <v>404</v>
      </c>
      <c r="AE20" s="114">
        <v>318.0</v>
      </c>
      <c r="AF20" s="114">
        <v>1761.0</v>
      </c>
      <c r="AG20" s="115" t="s">
        <v>12</v>
      </c>
      <c r="AH20" s="114" t="s">
        <v>404</v>
      </c>
      <c r="AI20" s="114" t="s">
        <v>12</v>
      </c>
      <c r="AJ20" s="114" t="s">
        <v>12</v>
      </c>
      <c r="AK20" s="114" t="str">
        <f t="shared" si="53"/>
        <v>-</v>
      </c>
      <c r="AL20" s="114" t="s">
        <v>12</v>
      </c>
      <c r="AM20" s="114" t="s">
        <v>12</v>
      </c>
      <c r="AN20" s="114" t="s">
        <v>12</v>
      </c>
      <c r="AO20" s="114" t="s">
        <v>12</v>
      </c>
      <c r="AP20" s="116">
        <v>160.0</v>
      </c>
      <c r="AQ20" s="116">
        <v>12.0</v>
      </c>
      <c r="AR20" s="116">
        <v>13.0</v>
      </c>
      <c r="AS20" s="116">
        <v>1761.0</v>
      </c>
      <c r="AT20" s="116" t="s">
        <v>12</v>
      </c>
      <c r="AU20" s="116" t="s">
        <v>12</v>
      </c>
      <c r="AV20" s="116" t="s">
        <v>12</v>
      </c>
      <c r="AW20" s="116">
        <v>12.0</v>
      </c>
      <c r="AX20" s="116">
        <v>13.0</v>
      </c>
      <c r="AY20" s="116">
        <v>1761.0</v>
      </c>
      <c r="AZ20" s="117">
        <f t="shared" si="3"/>
        <v>0.07594936709</v>
      </c>
      <c r="BA20" s="117">
        <f t="shared" si="4"/>
        <v>0.07594936709</v>
      </c>
      <c r="BB20" s="117" t="str">
        <f t="shared" si="5"/>
        <v>-</v>
      </c>
      <c r="BC20" s="117">
        <f t="shared" si="6"/>
        <v>0.002065787383</v>
      </c>
      <c r="BD20" s="117">
        <f t="shared" si="7"/>
        <v>0.002065787383</v>
      </c>
      <c r="BE20" s="117" t="str">
        <f t="shared" si="8"/>
        <v>-</v>
      </c>
      <c r="BF20" s="117">
        <f t="shared" si="9"/>
        <v>0.279834737</v>
      </c>
      <c r="BG20" s="117">
        <f t="shared" si="10"/>
        <v>0.279834737</v>
      </c>
      <c r="BH20" s="117" t="str">
        <f t="shared" si="11"/>
        <v>-</v>
      </c>
      <c r="BI20" s="118" t="s">
        <v>405</v>
      </c>
      <c r="BJ20" s="118">
        <v>429.0</v>
      </c>
      <c r="BK20" s="118">
        <v>838.0</v>
      </c>
      <c r="BL20" s="115" t="s">
        <v>12</v>
      </c>
      <c r="BM20" s="118" t="s">
        <v>405</v>
      </c>
      <c r="BN20" s="118" t="s">
        <v>12</v>
      </c>
      <c r="BO20" s="118" t="s">
        <v>12</v>
      </c>
      <c r="BP20" s="118" t="s">
        <v>12</v>
      </c>
      <c r="BQ20" s="118" t="s">
        <v>12</v>
      </c>
      <c r="BR20" s="118" t="s">
        <v>12</v>
      </c>
      <c r="BS20" s="118" t="s">
        <v>12</v>
      </c>
      <c r="BT20" s="118" t="s">
        <v>12</v>
      </c>
      <c r="BU20" s="119">
        <v>160.0</v>
      </c>
      <c r="BV20" s="119">
        <v>110.0</v>
      </c>
      <c r="BW20" s="119">
        <v>782.0</v>
      </c>
      <c r="BX20" s="119">
        <v>1761.0</v>
      </c>
      <c r="BY20" s="119">
        <v>838.0</v>
      </c>
      <c r="BZ20" s="119" t="s">
        <v>12</v>
      </c>
      <c r="CA20" s="119" t="s">
        <v>12</v>
      </c>
      <c r="CB20" s="119" t="s">
        <v>12</v>
      </c>
      <c r="CC20" s="119" t="s">
        <v>12</v>
      </c>
      <c r="CD20" s="119">
        <v>110.0</v>
      </c>
      <c r="CE20" s="119">
        <v>782.0</v>
      </c>
      <c r="CF20" s="119">
        <v>1761.0</v>
      </c>
      <c r="CG20" s="119">
        <v>838.0</v>
      </c>
      <c r="CH20" s="119" t="s">
        <v>12</v>
      </c>
      <c r="CI20" s="120">
        <f t="shared" si="13"/>
        <v>0.6962025316</v>
      </c>
      <c r="CJ20" s="120">
        <f t="shared" si="14"/>
        <v>0.6962025316</v>
      </c>
      <c r="CK20" s="120" t="str">
        <f t="shared" si="15"/>
        <v>-</v>
      </c>
      <c r="CL20" s="120">
        <f t="shared" si="16"/>
        <v>0.1242650564</v>
      </c>
      <c r="CM20" s="120">
        <f t="shared" si="17"/>
        <v>0.1242650564</v>
      </c>
      <c r="CN20" s="120" t="str">
        <f t="shared" si="18"/>
        <v>-</v>
      </c>
      <c r="CO20" s="120" t="str">
        <f t="shared" si="19"/>
        <v>-</v>
      </c>
      <c r="CP20" s="120" t="str">
        <f t="shared" si="20"/>
        <v>-</v>
      </c>
      <c r="CQ20" s="120" t="str">
        <f t="shared" si="21"/>
        <v>-</v>
      </c>
      <c r="CR20" s="121" t="s">
        <v>406</v>
      </c>
      <c r="CS20" s="121">
        <v>508.0</v>
      </c>
      <c r="CT20" s="121">
        <v>9538.0</v>
      </c>
      <c r="CU20" s="115" t="s">
        <v>12</v>
      </c>
      <c r="CV20" s="121" t="s">
        <v>406</v>
      </c>
      <c r="CW20" s="121" t="s">
        <v>12</v>
      </c>
      <c r="CX20" s="121" t="s">
        <v>12</v>
      </c>
      <c r="CY20" s="121" t="str">
        <f t="shared" si="50"/>
        <v>-</v>
      </c>
      <c r="CZ20" s="121" t="s">
        <v>12</v>
      </c>
      <c r="DA20" s="121" t="s">
        <v>12</v>
      </c>
      <c r="DB20" s="121" t="s">
        <v>12</v>
      </c>
      <c r="DC20" s="121" t="s">
        <v>12</v>
      </c>
      <c r="DD20" s="122">
        <v>160.0</v>
      </c>
      <c r="DE20" s="122">
        <v>110.0</v>
      </c>
      <c r="DF20" s="122">
        <v>782.0</v>
      </c>
      <c r="DG20" s="122">
        <v>9538.0</v>
      </c>
      <c r="DH20" s="122">
        <v>838.0</v>
      </c>
      <c r="DI20" s="122" t="s">
        <v>12</v>
      </c>
      <c r="DJ20" s="122" t="s">
        <v>12</v>
      </c>
      <c r="DK20" s="122" t="s">
        <v>12</v>
      </c>
      <c r="DL20" s="122" t="s">
        <v>12</v>
      </c>
      <c r="DM20" s="122">
        <v>110.0</v>
      </c>
      <c r="DN20" s="122">
        <v>782.0</v>
      </c>
      <c r="DO20" s="122">
        <v>9538.0</v>
      </c>
      <c r="DP20" s="122">
        <v>838.0</v>
      </c>
      <c r="DQ20" s="122" t="s">
        <v>12</v>
      </c>
      <c r="DR20" s="123">
        <f t="shared" si="23"/>
        <v>0.6962025316</v>
      </c>
      <c r="DS20" s="123">
        <f t="shared" si="24"/>
        <v>0.6962025316</v>
      </c>
      <c r="DT20" s="123" t="str">
        <f t="shared" si="25"/>
        <v>-</v>
      </c>
      <c r="DU20" s="123">
        <f t="shared" si="26"/>
        <v>0.1242650564</v>
      </c>
      <c r="DV20" s="123">
        <f t="shared" si="27"/>
        <v>0.1242650564</v>
      </c>
      <c r="DW20" s="123" t="str">
        <f t="shared" si="28"/>
        <v>-</v>
      </c>
      <c r="DX20" s="123" t="str">
        <f t="shared" si="29"/>
        <v>-</v>
      </c>
      <c r="DY20" s="123" t="str">
        <f t="shared" si="30"/>
        <v>-</v>
      </c>
      <c r="DZ20" s="123" t="str">
        <f t="shared" si="31"/>
        <v>-</v>
      </c>
      <c r="EA20" s="124" t="s">
        <v>407</v>
      </c>
      <c r="EB20" s="124">
        <v>729.0</v>
      </c>
      <c r="EC20" s="124">
        <v>13683.0</v>
      </c>
      <c r="ED20" s="115" t="s">
        <v>162</v>
      </c>
      <c r="EE20" s="124" t="s">
        <v>408</v>
      </c>
      <c r="EF20" s="124" t="s">
        <v>12</v>
      </c>
      <c r="EG20" s="124" t="s">
        <v>162</v>
      </c>
      <c r="EH20" s="124" t="str">
        <f t="shared" si="51"/>
        <v>2002752, 2002749</v>
      </c>
      <c r="EI20" s="124" t="s">
        <v>12</v>
      </c>
      <c r="EJ20" s="124" t="str">
        <f>IF(EH20="-",EI20,EH20)</f>
        <v>2002752, 2002749</v>
      </c>
      <c r="EK20" s="124" t="s">
        <v>12</v>
      </c>
      <c r="EL20" s="124" t="s">
        <v>12</v>
      </c>
      <c r="EM20" s="125">
        <v>160.0</v>
      </c>
      <c r="EN20" s="125">
        <v>130.0</v>
      </c>
      <c r="EO20" s="125">
        <v>3363.0</v>
      </c>
      <c r="EP20" s="125">
        <v>9538.0</v>
      </c>
      <c r="EQ20" s="125">
        <v>4145.0</v>
      </c>
      <c r="ER20" s="125" t="s">
        <v>12</v>
      </c>
      <c r="ES20" s="125" t="s">
        <v>12</v>
      </c>
      <c r="ET20" s="125" t="s">
        <v>12</v>
      </c>
      <c r="EU20" s="125" t="s">
        <v>12</v>
      </c>
      <c r="EV20" s="125">
        <v>130.0</v>
      </c>
      <c r="EW20" s="125">
        <v>3361.0</v>
      </c>
      <c r="EX20" s="125">
        <v>9538.0</v>
      </c>
      <c r="EY20" s="125">
        <v>4141.0</v>
      </c>
      <c r="EZ20" s="125" t="s">
        <v>12</v>
      </c>
      <c r="FA20" s="126">
        <f t="shared" si="33"/>
        <v>0.8227848101</v>
      </c>
      <c r="FB20" s="126">
        <f t="shared" si="34"/>
        <v>0.8227848101</v>
      </c>
      <c r="FC20" s="126" t="str">
        <f t="shared" si="35"/>
        <v>-</v>
      </c>
      <c r="FD20" s="126">
        <f t="shared" si="36"/>
        <v>0.5344033053</v>
      </c>
      <c r="FE20" s="126">
        <f t="shared" si="37"/>
        <v>0.5340854918</v>
      </c>
      <c r="FF20" s="126" t="str">
        <f t="shared" si="38"/>
        <v>-</v>
      </c>
      <c r="FG20" s="126" t="str">
        <f t="shared" si="39"/>
        <v>-</v>
      </c>
      <c r="FH20" s="126" t="str">
        <f t="shared" si="40"/>
        <v>-</v>
      </c>
      <c r="FI20" s="126" t="str">
        <f t="shared" si="41"/>
        <v>-</v>
      </c>
      <c r="FJ20" s="149" t="s">
        <v>161</v>
      </c>
      <c r="FK20" s="128" t="s">
        <v>409</v>
      </c>
      <c r="FL20" s="129" t="s">
        <v>410</v>
      </c>
      <c r="FM20" s="129">
        <v>58.0</v>
      </c>
      <c r="FN20" s="129">
        <v>6292.0</v>
      </c>
      <c r="FO20" s="130" t="s">
        <v>12</v>
      </c>
      <c r="FP20" s="130" t="s">
        <v>12</v>
      </c>
      <c r="FQ20" s="130" t="s">
        <v>12</v>
      </c>
      <c r="FR20" s="130" t="s">
        <v>12</v>
      </c>
      <c r="FS20" s="130" t="s">
        <v>12</v>
      </c>
      <c r="FT20" s="130" t="s">
        <v>12</v>
      </c>
      <c r="FU20" s="141" t="s">
        <v>410</v>
      </c>
      <c r="FV20" s="141" t="s">
        <v>410</v>
      </c>
      <c r="FW20" s="130" t="str">
        <f t="shared" si="48"/>
        <v>-</v>
      </c>
      <c r="FX20" s="130" t="s">
        <v>12</v>
      </c>
      <c r="FY20" s="128" t="s">
        <v>411</v>
      </c>
      <c r="FZ20" s="108">
        <v>159.0</v>
      </c>
      <c r="GA20" s="108">
        <v>158.0</v>
      </c>
      <c r="GB20" s="131">
        <f t="shared" si="43"/>
        <v>1</v>
      </c>
      <c r="GC20" s="132" t="s">
        <v>412</v>
      </c>
      <c r="GD20" s="132">
        <v>74.0</v>
      </c>
      <c r="GE20" s="132">
        <v>7336.0</v>
      </c>
      <c r="GF20" s="133" t="s">
        <v>12</v>
      </c>
      <c r="GG20" s="133" t="s">
        <v>12</v>
      </c>
      <c r="GH20" s="133" t="s">
        <v>12</v>
      </c>
      <c r="GI20" s="133" t="s">
        <v>12</v>
      </c>
      <c r="GJ20" s="133" t="s">
        <v>412</v>
      </c>
      <c r="GK20" s="133"/>
      <c r="GL20" s="133" t="s">
        <v>12</v>
      </c>
      <c r="GM20" s="133" t="s">
        <v>12</v>
      </c>
      <c r="GN20" s="134" t="s">
        <v>12</v>
      </c>
      <c r="GO20" s="134">
        <v>158.0</v>
      </c>
      <c r="GP20" s="134">
        <v>157.0</v>
      </c>
      <c r="GQ20" s="135">
        <f t="shared" si="44"/>
        <v>0.9936708861</v>
      </c>
      <c r="GR20" s="136" t="s">
        <v>13</v>
      </c>
      <c r="GS20" s="137"/>
      <c r="GT20" s="137"/>
      <c r="GU20" s="137"/>
      <c r="GV20" s="137"/>
      <c r="GW20" s="137"/>
      <c r="GX20" s="137"/>
      <c r="GY20" s="137"/>
      <c r="GZ20" s="137"/>
      <c r="HA20" s="137"/>
      <c r="HB20" s="137"/>
      <c r="HC20" s="137"/>
      <c r="HD20" s="137"/>
      <c r="HE20" s="137"/>
      <c r="HF20" s="137"/>
      <c r="HG20" s="137"/>
      <c r="HH20" s="137"/>
      <c r="HI20" s="137"/>
      <c r="HJ20" s="137"/>
      <c r="HK20" s="137"/>
      <c r="HL20" s="137"/>
      <c r="HM20" s="137"/>
      <c r="HN20" s="137"/>
      <c r="HO20" s="137"/>
      <c r="HP20" s="137"/>
      <c r="HQ20" s="137"/>
      <c r="HR20" s="137"/>
      <c r="HS20" s="137"/>
      <c r="HT20" s="137"/>
      <c r="HU20" s="137"/>
      <c r="HV20" s="137"/>
      <c r="HW20" s="137"/>
      <c r="HX20" s="137"/>
      <c r="HY20" s="137"/>
      <c r="HZ20" s="137"/>
      <c r="IA20" s="137"/>
      <c r="IB20" s="137"/>
      <c r="IC20" s="137"/>
      <c r="ID20" s="137"/>
      <c r="IE20" s="137"/>
      <c r="IF20" s="137"/>
      <c r="IG20" s="137"/>
      <c r="IH20" s="137"/>
      <c r="II20" s="137"/>
      <c r="IJ20" s="137"/>
      <c r="IK20" s="137"/>
      <c r="IL20" s="137"/>
      <c r="IM20" s="137"/>
      <c r="IN20" s="137"/>
      <c r="IO20" s="137"/>
      <c r="IP20" s="137"/>
      <c r="IQ20" s="137"/>
      <c r="IR20" s="137"/>
      <c r="IS20" s="137"/>
      <c r="IT20" s="137"/>
      <c r="IU20" s="137"/>
      <c r="IV20" s="137"/>
      <c r="IW20" s="137"/>
      <c r="IX20" s="137"/>
      <c r="IY20" s="137"/>
      <c r="IZ20" s="137"/>
      <c r="JA20" s="137"/>
      <c r="JB20" s="137"/>
      <c r="JC20" s="137"/>
      <c r="JD20" s="137"/>
      <c r="JE20" s="137"/>
      <c r="JF20" s="137"/>
      <c r="JG20" s="137"/>
      <c r="JH20" s="137"/>
      <c r="JI20" s="137"/>
      <c r="JJ20" s="137"/>
      <c r="JK20" s="137"/>
      <c r="JL20" s="137"/>
      <c r="JM20" s="137"/>
      <c r="JN20" s="137"/>
      <c r="JO20" s="137"/>
      <c r="JP20" s="137"/>
      <c r="JQ20" s="137"/>
      <c r="JR20" s="137"/>
      <c r="JS20" s="137"/>
      <c r="JT20" s="137"/>
      <c r="JU20" s="137"/>
      <c r="JV20" s="137"/>
      <c r="JW20" s="137"/>
      <c r="JX20" s="137"/>
      <c r="JY20" s="137"/>
      <c r="JZ20" s="137"/>
      <c r="KA20" s="137"/>
      <c r="KB20" s="137"/>
      <c r="KC20" s="137"/>
      <c r="KD20" s="137"/>
      <c r="KE20" s="137"/>
      <c r="KF20" s="137"/>
      <c r="KG20" s="137"/>
      <c r="KH20" s="137"/>
      <c r="KI20" s="137"/>
      <c r="KJ20" s="137"/>
      <c r="KK20" s="137"/>
      <c r="KL20" s="137"/>
      <c r="KM20" s="137"/>
      <c r="KN20" s="137"/>
      <c r="KO20" s="137"/>
      <c r="KP20" s="137"/>
      <c r="KQ20" s="137"/>
      <c r="KR20" s="137"/>
      <c r="KS20" s="137"/>
      <c r="KT20" s="137"/>
      <c r="KU20" s="137"/>
      <c r="KV20" s="137"/>
      <c r="KW20" s="137"/>
      <c r="KX20" s="137"/>
      <c r="KY20" s="137"/>
      <c r="KZ20" s="137"/>
      <c r="LA20" s="137"/>
      <c r="LB20" s="137"/>
      <c r="LC20" s="137"/>
      <c r="LD20" s="137"/>
      <c r="LE20" s="137"/>
      <c r="LF20" s="137"/>
      <c r="LG20" s="137"/>
      <c r="LH20" s="137"/>
      <c r="LI20" s="137"/>
      <c r="LJ20" s="137"/>
      <c r="LK20" s="137"/>
      <c r="LL20" s="137"/>
      <c r="LM20" s="137"/>
      <c r="LN20" s="137"/>
      <c r="LO20" s="137"/>
      <c r="LP20" s="137"/>
      <c r="LQ20" s="137"/>
      <c r="LR20" s="137"/>
      <c r="LS20" s="137"/>
      <c r="LT20" s="137"/>
      <c r="LU20" s="137"/>
      <c r="LV20" s="137"/>
      <c r="LW20" s="137"/>
      <c r="LX20" s="137"/>
    </row>
    <row r="21" ht="153.75" customHeight="1">
      <c r="B21" s="104" t="s">
        <v>228</v>
      </c>
      <c r="C21" s="105" t="s">
        <v>12</v>
      </c>
      <c r="D21" s="105" t="s">
        <v>229</v>
      </c>
      <c r="E21" s="105" t="s">
        <v>395</v>
      </c>
      <c r="F21" s="105" t="s">
        <v>396</v>
      </c>
      <c r="G21" s="105" t="s">
        <v>12</v>
      </c>
      <c r="H21" s="105" t="s">
        <v>12</v>
      </c>
      <c r="I21" s="107" t="s">
        <v>397</v>
      </c>
      <c r="J21" s="107" t="s">
        <v>233</v>
      </c>
      <c r="K21" s="107" t="s">
        <v>413</v>
      </c>
      <c r="L21" s="108">
        <v>65681.0</v>
      </c>
      <c r="M21" s="108">
        <v>65680.0</v>
      </c>
      <c r="N21" s="108">
        <v>65737.0</v>
      </c>
      <c r="O21" s="108">
        <f t="shared" si="52"/>
        <v>65737</v>
      </c>
      <c r="P21" s="108">
        <v>65737.0</v>
      </c>
      <c r="Q21" s="108">
        <v>0.0</v>
      </c>
      <c r="R21" s="113" t="s">
        <v>160</v>
      </c>
      <c r="S21" s="111" t="s">
        <v>400</v>
      </c>
      <c r="T21" s="111" t="s">
        <v>12</v>
      </c>
      <c r="U21" s="112" t="s">
        <v>401</v>
      </c>
      <c r="V21" s="111" t="s">
        <v>402</v>
      </c>
      <c r="W21" s="111" t="s">
        <v>403</v>
      </c>
      <c r="X21" s="113" t="s">
        <v>13</v>
      </c>
      <c r="Y21" s="113" t="s">
        <v>160</v>
      </c>
      <c r="Z21" s="113" t="s">
        <v>161</v>
      </c>
      <c r="AA21" s="113" t="s">
        <v>13</v>
      </c>
      <c r="AB21" s="113" t="s">
        <v>161</v>
      </c>
      <c r="AC21" s="113" t="s">
        <v>161</v>
      </c>
      <c r="AD21" s="114" t="s">
        <v>414</v>
      </c>
      <c r="AE21" s="114">
        <v>10.0</v>
      </c>
      <c r="AF21" s="114">
        <v>10.0</v>
      </c>
      <c r="AG21" s="115" t="s">
        <v>12</v>
      </c>
      <c r="AH21" s="114" t="s">
        <v>415</v>
      </c>
      <c r="AI21" s="114" t="s">
        <v>12</v>
      </c>
      <c r="AJ21" s="114" t="s">
        <v>12</v>
      </c>
      <c r="AK21" s="114" t="s">
        <v>12</v>
      </c>
      <c r="AL21" s="114" t="s">
        <v>12</v>
      </c>
      <c r="AM21" s="114" t="s">
        <v>12</v>
      </c>
      <c r="AN21" s="114" t="s">
        <v>12</v>
      </c>
      <c r="AO21" s="114" t="s">
        <v>12</v>
      </c>
      <c r="AP21" s="116">
        <v>65683.0</v>
      </c>
      <c r="AQ21" s="116">
        <v>3.0</v>
      </c>
      <c r="AR21" s="116">
        <v>8.0</v>
      </c>
      <c r="AS21" s="116">
        <v>10.0</v>
      </c>
      <c r="AT21" s="116" t="s">
        <v>12</v>
      </c>
      <c r="AU21" s="116" t="s">
        <v>12</v>
      </c>
      <c r="AV21" s="116" t="s">
        <v>12</v>
      </c>
      <c r="AW21" s="116">
        <v>3.0</v>
      </c>
      <c r="AX21" s="116">
        <v>8.0</v>
      </c>
      <c r="AY21" s="116">
        <v>10.0</v>
      </c>
      <c r="AZ21" s="117">
        <f t="shared" si="3"/>
        <v>0.00004567600487</v>
      </c>
      <c r="BA21" s="117">
        <f t="shared" si="4"/>
        <v>0.00004567600487</v>
      </c>
      <c r="BB21" s="117" t="str">
        <f t="shared" si="5"/>
        <v>-</v>
      </c>
      <c r="BC21" s="117">
        <f t="shared" si="6"/>
        <v>0.0001216970656</v>
      </c>
      <c r="BD21" s="117">
        <f t="shared" si="7"/>
        <v>0.0001216970656</v>
      </c>
      <c r="BE21" s="117" t="str">
        <f t="shared" si="8"/>
        <v>-</v>
      </c>
      <c r="BF21" s="117">
        <f t="shared" si="9"/>
        <v>0.000152121332</v>
      </c>
      <c r="BG21" s="117">
        <f t="shared" si="10"/>
        <v>0.000152121332</v>
      </c>
      <c r="BH21" s="117" t="str">
        <f t="shared" si="11"/>
        <v>-</v>
      </c>
      <c r="BI21" s="118" t="s">
        <v>416</v>
      </c>
      <c r="BJ21" s="118">
        <v>21.0</v>
      </c>
      <c r="BK21" s="118">
        <v>27.0</v>
      </c>
      <c r="BL21" s="115" t="s">
        <v>241</v>
      </c>
      <c r="BM21" s="118" t="s">
        <v>417</v>
      </c>
      <c r="BN21" s="118" t="s">
        <v>12</v>
      </c>
      <c r="BO21" s="118" t="s">
        <v>241</v>
      </c>
      <c r="BP21" s="118" t="str">
        <f t="shared" ref="BP21:BP38" si="54">IF(BN21="-",BO21,BN21)</f>
        <v>2010937, 2002910, 2010935</v>
      </c>
      <c r="BQ21" s="118" t="s">
        <v>12</v>
      </c>
      <c r="BR21" s="118" t="s">
        <v>12</v>
      </c>
      <c r="BS21" s="118" t="s">
        <v>12</v>
      </c>
      <c r="BT21" s="118" t="s">
        <v>12</v>
      </c>
      <c r="BU21" s="119">
        <v>65680.0</v>
      </c>
      <c r="BV21" s="119">
        <v>16.0</v>
      </c>
      <c r="BW21" s="119">
        <v>21.0</v>
      </c>
      <c r="BX21" s="119">
        <v>10.0</v>
      </c>
      <c r="BY21" s="119">
        <v>17.0</v>
      </c>
      <c r="BZ21" s="119" t="s">
        <v>12</v>
      </c>
      <c r="CA21" s="119" t="s">
        <v>12</v>
      </c>
      <c r="CB21" s="119" t="s">
        <v>12</v>
      </c>
      <c r="CC21" s="119" t="s">
        <v>12</v>
      </c>
      <c r="CD21" s="119">
        <v>12.0</v>
      </c>
      <c r="CE21" s="119">
        <v>17.0</v>
      </c>
      <c r="CF21" s="119">
        <v>10.0</v>
      </c>
      <c r="CG21" s="119">
        <v>13.0</v>
      </c>
      <c r="CH21" s="119" t="s">
        <v>12</v>
      </c>
      <c r="CI21" s="120">
        <f t="shared" si="13"/>
        <v>0.0002436053593</v>
      </c>
      <c r="CJ21" s="120">
        <f t="shared" si="14"/>
        <v>0.0001827040195</v>
      </c>
      <c r="CK21" s="120" t="str">
        <f t="shared" si="15"/>
        <v>-</v>
      </c>
      <c r="CL21" s="120">
        <f t="shared" si="16"/>
        <v>0.0003194547971</v>
      </c>
      <c r="CM21" s="120">
        <f t="shared" si="17"/>
        <v>0.0002586062644</v>
      </c>
      <c r="CN21" s="120" t="str">
        <f t="shared" si="18"/>
        <v>-</v>
      </c>
      <c r="CO21" s="120" t="str">
        <f t="shared" si="19"/>
        <v>-</v>
      </c>
      <c r="CP21" s="120" t="str">
        <f t="shared" si="20"/>
        <v>-</v>
      </c>
      <c r="CQ21" s="120" t="str">
        <f t="shared" si="21"/>
        <v>-</v>
      </c>
      <c r="CR21" s="121" t="s">
        <v>418</v>
      </c>
      <c r="CS21" s="121">
        <v>24.0</v>
      </c>
      <c r="CT21" s="121">
        <v>35.0</v>
      </c>
      <c r="CU21" s="115" t="s">
        <v>419</v>
      </c>
      <c r="CV21" s="121" t="s">
        <v>420</v>
      </c>
      <c r="CW21" s="121" t="s">
        <v>12</v>
      </c>
      <c r="CX21" s="121" t="s">
        <v>419</v>
      </c>
      <c r="CY21" s="121" t="s">
        <v>12</v>
      </c>
      <c r="CZ21" s="121" t="s">
        <v>12</v>
      </c>
      <c r="DA21" s="121" t="s">
        <v>12</v>
      </c>
      <c r="DB21" s="121" t="s">
        <v>12</v>
      </c>
      <c r="DC21" s="121" t="s">
        <v>12</v>
      </c>
      <c r="DD21" s="122">
        <v>65683.0</v>
      </c>
      <c r="DE21" s="122">
        <v>17.0</v>
      </c>
      <c r="DF21" s="122">
        <v>22.0</v>
      </c>
      <c r="DG21" s="122">
        <v>18.0</v>
      </c>
      <c r="DH21" s="122">
        <v>17.0</v>
      </c>
      <c r="DI21" s="122" t="s">
        <v>12</v>
      </c>
      <c r="DJ21" s="122" t="s">
        <v>12</v>
      </c>
      <c r="DK21" s="122" t="s">
        <v>12</v>
      </c>
      <c r="DL21" s="122" t="s">
        <v>12</v>
      </c>
      <c r="DM21" s="122">
        <v>13.0</v>
      </c>
      <c r="DN21" s="122">
        <v>18.0</v>
      </c>
      <c r="DO21" s="122">
        <v>18.0</v>
      </c>
      <c r="DP21" s="122">
        <v>13.0</v>
      </c>
      <c r="DQ21" s="122" t="s">
        <v>12</v>
      </c>
      <c r="DR21" s="123">
        <f t="shared" si="23"/>
        <v>0.0002588306943</v>
      </c>
      <c r="DS21" s="123">
        <f t="shared" si="24"/>
        <v>0.0001979293544</v>
      </c>
      <c r="DT21" s="123" t="str">
        <f t="shared" si="25"/>
        <v>-</v>
      </c>
      <c r="DU21" s="123">
        <f t="shared" si="26"/>
        <v>0.0003346669303</v>
      </c>
      <c r="DV21" s="123">
        <f t="shared" si="27"/>
        <v>0.0002738183976</v>
      </c>
      <c r="DW21" s="123" t="str">
        <f t="shared" si="28"/>
        <v>-</v>
      </c>
      <c r="DX21" s="123" t="str">
        <f t="shared" si="29"/>
        <v>-</v>
      </c>
      <c r="DY21" s="123" t="str">
        <f t="shared" si="30"/>
        <v>-</v>
      </c>
      <c r="DZ21" s="123" t="str">
        <f t="shared" si="31"/>
        <v>-</v>
      </c>
      <c r="EA21" s="124" t="s">
        <v>421</v>
      </c>
      <c r="EB21" s="124">
        <v>35.0</v>
      </c>
      <c r="EC21" s="124">
        <v>48.0</v>
      </c>
      <c r="ED21" s="115" t="s">
        <v>422</v>
      </c>
      <c r="EE21" s="124" t="s">
        <v>423</v>
      </c>
      <c r="EF21" s="124" t="s">
        <v>12</v>
      </c>
      <c r="EG21" s="124" t="s">
        <v>422</v>
      </c>
      <c r="EH21" s="124" t="str">
        <f t="shared" si="51"/>
        <v>2100384, 2002752, 2100615, 2009582, 2100469, 2010935, 2100408, 2010937, 2002749, 2002910, 2002911</v>
      </c>
      <c r="EI21" s="124" t="s">
        <v>12</v>
      </c>
      <c r="EJ21" s="124" t="s">
        <v>12</v>
      </c>
      <c r="EK21" s="124" t="s">
        <v>12</v>
      </c>
      <c r="EL21" s="124" t="s">
        <v>12</v>
      </c>
      <c r="EM21" s="125">
        <v>65680.0</v>
      </c>
      <c r="EN21" s="125">
        <v>19.0</v>
      </c>
      <c r="EO21" s="125">
        <v>24.0</v>
      </c>
      <c r="EP21" s="125">
        <v>18.0</v>
      </c>
      <c r="EQ21" s="125">
        <v>30.0</v>
      </c>
      <c r="ER21" s="125" t="s">
        <v>12</v>
      </c>
      <c r="ES21" s="125" t="s">
        <v>12</v>
      </c>
      <c r="ET21" s="125" t="s">
        <v>12</v>
      </c>
      <c r="EU21" s="125" t="s">
        <v>12</v>
      </c>
      <c r="EV21" s="125">
        <v>13.0</v>
      </c>
      <c r="EW21" s="125">
        <v>18.0</v>
      </c>
      <c r="EX21" s="125">
        <v>18.0</v>
      </c>
      <c r="EY21" s="125">
        <v>17.0</v>
      </c>
      <c r="EZ21" s="125" t="s">
        <v>12</v>
      </c>
      <c r="FA21" s="126">
        <f t="shared" si="33"/>
        <v>0.0002892813642</v>
      </c>
      <c r="FB21" s="126">
        <f t="shared" si="34"/>
        <v>0.0001979293544</v>
      </c>
      <c r="FC21" s="126" t="str">
        <f t="shared" si="35"/>
        <v>-</v>
      </c>
      <c r="FD21" s="126">
        <f t="shared" si="36"/>
        <v>0.0003650911967</v>
      </c>
      <c r="FE21" s="126">
        <f t="shared" si="37"/>
        <v>0.0002738183976</v>
      </c>
      <c r="FF21" s="126" t="str">
        <f t="shared" si="38"/>
        <v>-</v>
      </c>
      <c r="FG21" s="126" t="str">
        <f t="shared" si="39"/>
        <v>-</v>
      </c>
      <c r="FH21" s="126" t="str">
        <f t="shared" si="40"/>
        <v>-</v>
      </c>
      <c r="FI21" s="126" t="str">
        <f t="shared" si="41"/>
        <v>-</v>
      </c>
      <c r="FJ21" s="149" t="s">
        <v>161</v>
      </c>
      <c r="FK21" s="128" t="s">
        <v>424</v>
      </c>
      <c r="FL21" s="129">
        <v>45360.0</v>
      </c>
      <c r="FM21" s="129">
        <v>1.0</v>
      </c>
      <c r="FN21" s="129">
        <v>4.0</v>
      </c>
      <c r="FO21" s="130" t="s">
        <v>12</v>
      </c>
      <c r="FP21" s="130" t="s">
        <v>12</v>
      </c>
      <c r="FQ21" s="130" t="s">
        <v>12</v>
      </c>
      <c r="FR21" s="130" t="s">
        <v>12</v>
      </c>
      <c r="FS21" s="130" t="s">
        <v>12</v>
      </c>
      <c r="FT21" s="130" t="s">
        <v>12</v>
      </c>
      <c r="FU21" s="141">
        <v>45360.0</v>
      </c>
      <c r="FV21" s="141">
        <v>45360.0</v>
      </c>
      <c r="FW21" s="130" t="str">
        <f t="shared" si="48"/>
        <v>-</v>
      </c>
      <c r="FX21" s="130" t="s">
        <v>12</v>
      </c>
      <c r="FY21" s="108" t="s">
        <v>12</v>
      </c>
      <c r="FZ21" s="108">
        <v>65420.0</v>
      </c>
      <c r="GA21" s="108">
        <v>4.0</v>
      </c>
      <c r="GB21" s="131">
        <f t="shared" si="43"/>
        <v>0.00006090133983</v>
      </c>
      <c r="GC21" s="132" t="s">
        <v>425</v>
      </c>
      <c r="GD21" s="132">
        <v>4.0</v>
      </c>
      <c r="GE21" s="132">
        <v>7.0</v>
      </c>
      <c r="GF21" s="133" t="s">
        <v>12</v>
      </c>
      <c r="GG21" s="133" t="s">
        <v>12</v>
      </c>
      <c r="GH21" s="133" t="s">
        <v>12</v>
      </c>
      <c r="GI21" s="133" t="s">
        <v>12</v>
      </c>
      <c r="GJ21" s="133" t="s">
        <v>426</v>
      </c>
      <c r="GK21" s="133">
        <v>31914.0</v>
      </c>
      <c r="GL21" s="133" t="s">
        <v>12</v>
      </c>
      <c r="GM21" s="133" t="s">
        <v>12</v>
      </c>
      <c r="GN21" s="134" t="s">
        <v>427</v>
      </c>
      <c r="GO21" s="134">
        <v>65467.0</v>
      </c>
      <c r="GP21" s="134">
        <v>10.0</v>
      </c>
      <c r="GQ21" s="135">
        <f t="shared" si="44"/>
        <v>0.0001522533496</v>
      </c>
      <c r="GR21" s="136" t="s">
        <v>13</v>
      </c>
      <c r="GS21" s="137"/>
      <c r="GT21" s="137"/>
      <c r="GU21" s="137"/>
      <c r="GV21" s="137"/>
      <c r="GW21" s="137"/>
      <c r="GX21" s="137"/>
      <c r="GY21" s="137"/>
      <c r="GZ21" s="137"/>
      <c r="HA21" s="137"/>
      <c r="HB21" s="137"/>
      <c r="HC21" s="137"/>
      <c r="HD21" s="137"/>
      <c r="HE21" s="137"/>
      <c r="HF21" s="137"/>
      <c r="HG21" s="137"/>
      <c r="HH21" s="137"/>
      <c r="HI21" s="137"/>
      <c r="HJ21" s="137"/>
      <c r="HK21" s="137"/>
      <c r="HL21" s="137"/>
      <c r="HM21" s="137"/>
      <c r="HN21" s="137"/>
      <c r="HO21" s="137"/>
      <c r="HP21" s="137"/>
      <c r="HQ21" s="137"/>
      <c r="HR21" s="137"/>
      <c r="HS21" s="137"/>
      <c r="HT21" s="137"/>
      <c r="HU21" s="137"/>
      <c r="HV21" s="137"/>
      <c r="HW21" s="137"/>
      <c r="HX21" s="137"/>
      <c r="HY21" s="137"/>
      <c r="HZ21" s="137"/>
      <c r="IA21" s="137"/>
      <c r="IB21" s="137"/>
      <c r="IC21" s="137"/>
      <c r="ID21" s="137"/>
      <c r="IE21" s="137"/>
      <c r="IF21" s="137"/>
      <c r="IG21" s="137"/>
      <c r="IH21" s="137"/>
      <c r="II21" s="137"/>
      <c r="IJ21" s="137"/>
      <c r="IK21" s="137"/>
      <c r="IL21" s="137"/>
      <c r="IM21" s="137"/>
      <c r="IN21" s="137"/>
      <c r="IO21" s="137"/>
      <c r="IP21" s="137"/>
      <c r="IQ21" s="137"/>
      <c r="IR21" s="137"/>
      <c r="IS21" s="137"/>
      <c r="IT21" s="137"/>
      <c r="IU21" s="137"/>
      <c r="IV21" s="137"/>
      <c r="IW21" s="137"/>
      <c r="IX21" s="137"/>
      <c r="IY21" s="137"/>
      <c r="IZ21" s="137"/>
      <c r="JA21" s="137"/>
      <c r="JB21" s="137"/>
      <c r="JC21" s="137"/>
      <c r="JD21" s="137"/>
      <c r="JE21" s="137"/>
      <c r="JF21" s="137"/>
      <c r="JG21" s="137"/>
      <c r="JH21" s="137"/>
      <c r="JI21" s="137"/>
      <c r="JJ21" s="137"/>
      <c r="JK21" s="137"/>
      <c r="JL21" s="137"/>
      <c r="JM21" s="137"/>
      <c r="JN21" s="137"/>
      <c r="JO21" s="137"/>
      <c r="JP21" s="137"/>
      <c r="JQ21" s="137"/>
      <c r="JR21" s="137"/>
      <c r="JS21" s="137"/>
      <c r="JT21" s="137"/>
      <c r="JU21" s="137"/>
      <c r="JV21" s="137"/>
      <c r="JW21" s="137"/>
      <c r="JX21" s="137"/>
      <c r="JY21" s="137"/>
      <c r="JZ21" s="137"/>
      <c r="KA21" s="137"/>
      <c r="KB21" s="137"/>
      <c r="KC21" s="137"/>
      <c r="KD21" s="137"/>
      <c r="KE21" s="137"/>
      <c r="KF21" s="137"/>
      <c r="KG21" s="137"/>
      <c r="KH21" s="137"/>
      <c r="KI21" s="137"/>
      <c r="KJ21" s="137"/>
      <c r="KK21" s="137"/>
      <c r="KL21" s="137"/>
      <c r="KM21" s="137"/>
      <c r="KN21" s="137"/>
      <c r="KO21" s="137"/>
      <c r="KP21" s="137"/>
      <c r="KQ21" s="137"/>
      <c r="KR21" s="137"/>
      <c r="KS21" s="137"/>
      <c r="KT21" s="137"/>
      <c r="KU21" s="137"/>
      <c r="KV21" s="137"/>
      <c r="KW21" s="137"/>
      <c r="KX21" s="137"/>
      <c r="KY21" s="137"/>
      <c r="KZ21" s="137"/>
      <c r="LA21" s="137"/>
      <c r="LB21" s="137"/>
      <c r="LC21" s="137"/>
      <c r="LD21" s="137"/>
      <c r="LE21" s="137"/>
      <c r="LF21" s="137"/>
      <c r="LG21" s="137"/>
      <c r="LH21" s="137"/>
      <c r="LI21" s="137"/>
      <c r="LJ21" s="137"/>
      <c r="LK21" s="137"/>
      <c r="LL21" s="137"/>
      <c r="LM21" s="137"/>
      <c r="LN21" s="137"/>
      <c r="LO21" s="137"/>
      <c r="LP21" s="137"/>
      <c r="LQ21" s="137"/>
      <c r="LR21" s="137"/>
      <c r="LS21" s="137"/>
      <c r="LT21" s="137"/>
      <c r="LU21" s="137"/>
      <c r="LV21" s="137"/>
      <c r="LW21" s="137"/>
      <c r="LX21" s="137"/>
    </row>
    <row r="22" ht="153.75" customHeight="1">
      <c r="B22" s="104" t="s">
        <v>228</v>
      </c>
      <c r="C22" s="105" t="s">
        <v>12</v>
      </c>
      <c r="D22" s="105" t="s">
        <v>229</v>
      </c>
      <c r="E22" s="105" t="s">
        <v>395</v>
      </c>
      <c r="F22" s="105" t="s">
        <v>396</v>
      </c>
      <c r="G22" s="105" t="s">
        <v>12</v>
      </c>
      <c r="H22" s="105" t="s">
        <v>12</v>
      </c>
      <c r="I22" s="107" t="s">
        <v>428</v>
      </c>
      <c r="J22" s="107" t="s">
        <v>429</v>
      </c>
      <c r="K22" s="107" t="s">
        <v>430</v>
      </c>
      <c r="L22" s="108">
        <v>5.0</v>
      </c>
      <c r="M22" s="108">
        <v>1.0</v>
      </c>
      <c r="N22" s="108">
        <v>1.0</v>
      </c>
      <c r="O22" s="108">
        <f t="shared" si="52"/>
        <v>2</v>
      </c>
      <c r="P22" s="108">
        <v>1.0</v>
      </c>
      <c r="Q22" s="108">
        <v>1.0</v>
      </c>
      <c r="R22" s="113" t="s">
        <v>305</v>
      </c>
      <c r="S22" s="111" t="s">
        <v>431</v>
      </c>
      <c r="T22" s="111" t="s">
        <v>12</v>
      </c>
      <c r="U22" s="112" t="s">
        <v>432</v>
      </c>
      <c r="V22" s="111" t="s">
        <v>433</v>
      </c>
      <c r="W22" s="111" t="s">
        <v>432</v>
      </c>
      <c r="X22" s="113" t="s">
        <v>13</v>
      </c>
      <c r="Y22" s="113" t="s">
        <v>160</v>
      </c>
      <c r="Z22" s="113" t="s">
        <v>161</v>
      </c>
      <c r="AA22" s="113" t="s">
        <v>13</v>
      </c>
      <c r="AB22" s="113" t="s">
        <v>161</v>
      </c>
      <c r="AC22" s="113" t="s">
        <v>13</v>
      </c>
      <c r="AD22" s="114" t="s">
        <v>12</v>
      </c>
      <c r="AE22" s="114" t="s">
        <v>12</v>
      </c>
      <c r="AF22" s="114" t="s">
        <v>12</v>
      </c>
      <c r="AG22" s="115" t="s">
        <v>12</v>
      </c>
      <c r="AH22" s="114" t="s">
        <v>12</v>
      </c>
      <c r="AI22" s="114" t="s">
        <v>12</v>
      </c>
      <c r="AJ22" s="114" t="s">
        <v>12</v>
      </c>
      <c r="AK22" s="114" t="str">
        <f t="shared" ref="AK22:AK25" si="55">IF(AI22="-",AJ22,AI22)</f>
        <v>-</v>
      </c>
      <c r="AL22" s="114" t="s">
        <v>12</v>
      </c>
      <c r="AM22" s="114" t="s">
        <v>12</v>
      </c>
      <c r="AN22" s="114" t="s">
        <v>12</v>
      </c>
      <c r="AO22" s="114" t="s">
        <v>12</v>
      </c>
      <c r="AP22" s="116">
        <v>4.0</v>
      </c>
      <c r="AQ22" s="116">
        <v>0.0</v>
      </c>
      <c r="AR22" s="116">
        <v>0.0</v>
      </c>
      <c r="AS22" s="116">
        <v>0.0</v>
      </c>
      <c r="AT22" s="116">
        <v>0.0</v>
      </c>
      <c r="AU22" s="116">
        <v>0.0</v>
      </c>
      <c r="AV22" s="116">
        <v>0.0</v>
      </c>
      <c r="AW22" s="116">
        <v>0.0</v>
      </c>
      <c r="AX22" s="116">
        <v>0.0</v>
      </c>
      <c r="AY22" s="116">
        <v>0.0</v>
      </c>
      <c r="AZ22" s="117">
        <f t="shared" si="3"/>
        <v>0</v>
      </c>
      <c r="BA22" s="117">
        <f t="shared" si="4"/>
        <v>0</v>
      </c>
      <c r="BB22" s="117">
        <f t="shared" si="5"/>
        <v>0</v>
      </c>
      <c r="BC22" s="117">
        <f t="shared" si="6"/>
        <v>0</v>
      </c>
      <c r="BD22" s="117">
        <f t="shared" si="7"/>
        <v>0</v>
      </c>
      <c r="BE22" s="117">
        <f t="shared" si="8"/>
        <v>0</v>
      </c>
      <c r="BF22" s="117">
        <f t="shared" si="9"/>
        <v>0</v>
      </c>
      <c r="BG22" s="117">
        <f t="shared" si="10"/>
        <v>0</v>
      </c>
      <c r="BH22" s="117">
        <f t="shared" si="11"/>
        <v>0</v>
      </c>
      <c r="BI22" s="118" t="s">
        <v>434</v>
      </c>
      <c r="BJ22" s="118">
        <v>2.0</v>
      </c>
      <c r="BK22" s="118">
        <v>4.0</v>
      </c>
      <c r="BL22" s="115" t="s">
        <v>12</v>
      </c>
      <c r="BM22" s="118" t="s">
        <v>434</v>
      </c>
      <c r="BN22" s="118" t="s">
        <v>434</v>
      </c>
      <c r="BO22" s="118" t="s">
        <v>12</v>
      </c>
      <c r="BP22" s="118" t="str">
        <f t="shared" si="54"/>
        <v>2035480, 2025644</v>
      </c>
      <c r="BQ22" s="118" t="s">
        <v>434</v>
      </c>
      <c r="BR22" s="118" t="s">
        <v>12</v>
      </c>
      <c r="BS22" s="118" t="s">
        <v>12</v>
      </c>
      <c r="BT22" s="118" t="s">
        <v>12</v>
      </c>
      <c r="BU22" s="119">
        <v>3.0</v>
      </c>
      <c r="BV22" s="119">
        <v>2.0</v>
      </c>
      <c r="BW22" s="119">
        <v>4.0</v>
      </c>
      <c r="BX22" s="119">
        <v>0.0</v>
      </c>
      <c r="BY22" s="119">
        <v>4.0</v>
      </c>
      <c r="BZ22" s="119">
        <v>4.0</v>
      </c>
      <c r="CA22" s="119">
        <v>0.0</v>
      </c>
      <c r="CB22" s="119">
        <v>0.0</v>
      </c>
      <c r="CC22" s="119">
        <v>0.0</v>
      </c>
      <c r="CD22" s="119">
        <v>2.0</v>
      </c>
      <c r="CE22" s="119">
        <v>4.0</v>
      </c>
      <c r="CF22" s="119">
        <v>0.0</v>
      </c>
      <c r="CG22" s="119">
        <v>4.0</v>
      </c>
      <c r="CH22" s="119">
        <v>4.0</v>
      </c>
      <c r="CI22" s="120">
        <f t="shared" si="13"/>
        <v>2</v>
      </c>
      <c r="CJ22" s="120">
        <f t="shared" si="14"/>
        <v>2</v>
      </c>
      <c r="CK22" s="120">
        <f t="shared" si="15"/>
        <v>0</v>
      </c>
      <c r="CL22" s="120">
        <f t="shared" si="16"/>
        <v>4</v>
      </c>
      <c r="CM22" s="120">
        <f t="shared" si="17"/>
        <v>4</v>
      </c>
      <c r="CN22" s="120">
        <f t="shared" si="18"/>
        <v>0</v>
      </c>
      <c r="CO22" s="120">
        <f t="shared" si="19"/>
        <v>4</v>
      </c>
      <c r="CP22" s="120">
        <f t="shared" si="20"/>
        <v>4</v>
      </c>
      <c r="CQ22" s="120">
        <f t="shared" si="21"/>
        <v>0</v>
      </c>
      <c r="CR22" s="121" t="s">
        <v>435</v>
      </c>
      <c r="CS22" s="121">
        <v>3.0</v>
      </c>
      <c r="CT22" s="121">
        <v>7.0</v>
      </c>
      <c r="CU22" s="115" t="s">
        <v>12</v>
      </c>
      <c r="CV22" s="121" t="s">
        <v>435</v>
      </c>
      <c r="CW22" s="121" t="s">
        <v>435</v>
      </c>
      <c r="CX22" s="121" t="s">
        <v>12</v>
      </c>
      <c r="CY22" s="121" t="str">
        <f t="shared" ref="CY22:CY24" si="56">IF(CW22="-",CX22,CW22)</f>
        <v>2035480, 2025644, 44728</v>
      </c>
      <c r="CZ22" s="121" t="s">
        <v>435</v>
      </c>
      <c r="DA22" s="121" t="s">
        <v>12</v>
      </c>
      <c r="DB22" s="121" t="s">
        <v>12</v>
      </c>
      <c r="DC22" s="121" t="s">
        <v>12</v>
      </c>
      <c r="DD22" s="122">
        <v>4.0</v>
      </c>
      <c r="DE22" s="122">
        <v>3.0</v>
      </c>
      <c r="DF22" s="122">
        <v>7.0</v>
      </c>
      <c r="DG22" s="122">
        <v>3.0</v>
      </c>
      <c r="DH22" s="122">
        <v>4.0</v>
      </c>
      <c r="DI22" s="122">
        <v>7.0</v>
      </c>
      <c r="DJ22" s="122">
        <v>0.0</v>
      </c>
      <c r="DK22" s="122">
        <v>0.0</v>
      </c>
      <c r="DL22" s="122">
        <v>0.0</v>
      </c>
      <c r="DM22" s="122">
        <v>3.0</v>
      </c>
      <c r="DN22" s="122">
        <v>7.0</v>
      </c>
      <c r="DO22" s="122">
        <v>3.0</v>
      </c>
      <c r="DP22" s="122">
        <v>4.0</v>
      </c>
      <c r="DQ22" s="122">
        <v>7.0</v>
      </c>
      <c r="DR22" s="123">
        <f t="shared" si="23"/>
        <v>3</v>
      </c>
      <c r="DS22" s="123">
        <f t="shared" si="24"/>
        <v>3</v>
      </c>
      <c r="DT22" s="123">
        <f t="shared" si="25"/>
        <v>0</v>
      </c>
      <c r="DU22" s="123">
        <f t="shared" si="26"/>
        <v>7</v>
      </c>
      <c r="DV22" s="123">
        <f t="shared" si="27"/>
        <v>7</v>
      </c>
      <c r="DW22" s="123">
        <f t="shared" si="28"/>
        <v>0</v>
      </c>
      <c r="DX22" s="123">
        <f t="shared" si="29"/>
        <v>7</v>
      </c>
      <c r="DY22" s="123">
        <f t="shared" si="30"/>
        <v>7</v>
      </c>
      <c r="DZ22" s="123">
        <f t="shared" si="31"/>
        <v>0</v>
      </c>
      <c r="EA22" s="124" t="s">
        <v>436</v>
      </c>
      <c r="EB22" s="124">
        <v>6.0</v>
      </c>
      <c r="EC22" s="124">
        <v>82.0</v>
      </c>
      <c r="ED22" s="115" t="s">
        <v>325</v>
      </c>
      <c r="EE22" s="124" t="s">
        <v>437</v>
      </c>
      <c r="EF22" s="124" t="s">
        <v>436</v>
      </c>
      <c r="EG22" s="124" t="s">
        <v>325</v>
      </c>
      <c r="EH22" s="124" t="str">
        <f t="shared" si="51"/>
        <v>2002749, 2002752, 2035480, 2000419, 2025644, 44728</v>
      </c>
      <c r="EI22" s="124" t="s">
        <v>437</v>
      </c>
      <c r="EJ22" s="124" t="s">
        <v>325</v>
      </c>
      <c r="EK22" s="124" t="s">
        <v>12</v>
      </c>
      <c r="EL22" s="124" t="s">
        <v>12</v>
      </c>
      <c r="EM22" s="125">
        <v>3.0</v>
      </c>
      <c r="EN22" s="125">
        <v>3.0</v>
      </c>
      <c r="EO22" s="125">
        <v>56.0</v>
      </c>
      <c r="EP22" s="125">
        <v>3.0</v>
      </c>
      <c r="EQ22" s="125">
        <v>79.0</v>
      </c>
      <c r="ER22" s="125">
        <v>82.0</v>
      </c>
      <c r="ES22" s="125">
        <v>0.0</v>
      </c>
      <c r="ET22" s="125">
        <v>0.0</v>
      </c>
      <c r="EU22" s="125">
        <v>0.0</v>
      </c>
      <c r="EV22" s="125">
        <v>3.0</v>
      </c>
      <c r="EW22" s="125">
        <v>7.0</v>
      </c>
      <c r="EX22" s="125">
        <v>3.0</v>
      </c>
      <c r="EY22" s="125">
        <v>6.0</v>
      </c>
      <c r="EZ22" s="125">
        <v>9.0</v>
      </c>
      <c r="FA22" s="126">
        <f t="shared" si="33"/>
        <v>3</v>
      </c>
      <c r="FB22" s="126">
        <f t="shared" si="34"/>
        <v>3</v>
      </c>
      <c r="FC22" s="126">
        <f t="shared" si="35"/>
        <v>0</v>
      </c>
      <c r="FD22" s="126">
        <f t="shared" si="36"/>
        <v>56</v>
      </c>
      <c r="FE22" s="126">
        <f t="shared" si="37"/>
        <v>7</v>
      </c>
      <c r="FF22" s="126">
        <f t="shared" si="38"/>
        <v>0</v>
      </c>
      <c r="FG22" s="126">
        <f t="shared" si="39"/>
        <v>82</v>
      </c>
      <c r="FH22" s="126">
        <f t="shared" si="40"/>
        <v>9</v>
      </c>
      <c r="FI22" s="126">
        <f t="shared" si="41"/>
        <v>0</v>
      </c>
      <c r="FJ22" s="127" t="s">
        <v>13</v>
      </c>
      <c r="FK22" s="128" t="s">
        <v>438</v>
      </c>
      <c r="FL22" s="140">
        <v>12449.0</v>
      </c>
      <c r="FM22" s="129">
        <v>1.0</v>
      </c>
      <c r="FN22" s="129">
        <v>3.0</v>
      </c>
      <c r="FO22" s="130" t="s">
        <v>12</v>
      </c>
      <c r="FP22" s="130" t="s">
        <v>12</v>
      </c>
      <c r="FQ22" s="130" t="s">
        <v>12</v>
      </c>
      <c r="FR22" s="130" t="s">
        <v>12</v>
      </c>
      <c r="FS22" s="130" t="s">
        <v>12</v>
      </c>
      <c r="FT22" s="130" t="s">
        <v>12</v>
      </c>
      <c r="FU22" s="141">
        <v>12449.0</v>
      </c>
      <c r="FV22" s="141">
        <v>12449.0</v>
      </c>
      <c r="FW22" s="130" t="str">
        <f t="shared" si="48"/>
        <v>-</v>
      </c>
      <c r="FX22" s="130" t="s">
        <v>12</v>
      </c>
      <c r="FY22" s="108" t="s">
        <v>439</v>
      </c>
      <c r="FZ22" s="108">
        <v>1.0</v>
      </c>
      <c r="GA22" s="108">
        <v>0.0</v>
      </c>
      <c r="GB22" s="131">
        <f t="shared" si="43"/>
        <v>0</v>
      </c>
      <c r="GC22" s="150">
        <v>33515.0</v>
      </c>
      <c r="GD22" s="132">
        <v>1.0</v>
      </c>
      <c r="GE22" s="132">
        <v>1.0</v>
      </c>
      <c r="GF22" s="133" t="s">
        <v>12</v>
      </c>
      <c r="GG22" s="133" t="s">
        <v>12</v>
      </c>
      <c r="GH22" s="133" t="s">
        <v>12</v>
      </c>
      <c r="GI22" s="133" t="s">
        <v>12</v>
      </c>
      <c r="GJ22" s="133" t="s">
        <v>12</v>
      </c>
      <c r="GK22" s="133" t="s">
        <v>12</v>
      </c>
      <c r="GL22" s="133" t="s">
        <v>12</v>
      </c>
      <c r="GM22" s="133" t="s">
        <v>12</v>
      </c>
      <c r="GN22" s="134" t="s">
        <v>440</v>
      </c>
      <c r="GO22" s="134">
        <v>1.0</v>
      </c>
      <c r="GP22" s="134">
        <v>0.0</v>
      </c>
      <c r="GQ22" s="135">
        <f t="shared" si="44"/>
        <v>0</v>
      </c>
      <c r="GR22" s="136" t="s">
        <v>161</v>
      </c>
      <c r="GS22" s="137"/>
      <c r="GT22" s="137"/>
      <c r="GU22" s="137"/>
      <c r="GV22" s="137"/>
      <c r="GW22" s="137"/>
      <c r="GX22" s="137"/>
      <c r="GY22" s="137"/>
      <c r="GZ22" s="137"/>
      <c r="HA22" s="137"/>
      <c r="HB22" s="137"/>
      <c r="HC22" s="137"/>
      <c r="HD22" s="137"/>
      <c r="HE22" s="137"/>
      <c r="HF22" s="137"/>
      <c r="HG22" s="137"/>
      <c r="HH22" s="137"/>
      <c r="HI22" s="137"/>
      <c r="HJ22" s="137"/>
      <c r="HK22" s="137"/>
      <c r="HL22" s="137"/>
      <c r="HM22" s="137"/>
      <c r="HN22" s="137"/>
      <c r="HO22" s="137"/>
      <c r="HP22" s="137"/>
      <c r="HQ22" s="137"/>
      <c r="HR22" s="137"/>
      <c r="HS22" s="137"/>
      <c r="HT22" s="137"/>
      <c r="HU22" s="137"/>
      <c r="HV22" s="137"/>
      <c r="HW22" s="137"/>
      <c r="HX22" s="137"/>
      <c r="HY22" s="137"/>
      <c r="HZ22" s="137"/>
      <c r="IA22" s="137"/>
      <c r="IB22" s="137"/>
      <c r="IC22" s="137"/>
      <c r="ID22" s="137"/>
      <c r="IE22" s="137"/>
      <c r="IF22" s="137"/>
      <c r="IG22" s="137"/>
      <c r="IH22" s="137"/>
      <c r="II22" s="137"/>
      <c r="IJ22" s="137"/>
      <c r="IK22" s="137"/>
      <c r="IL22" s="137"/>
      <c r="IM22" s="137"/>
      <c r="IN22" s="137"/>
      <c r="IO22" s="137"/>
      <c r="IP22" s="137"/>
      <c r="IQ22" s="137"/>
      <c r="IR22" s="137"/>
      <c r="IS22" s="137"/>
      <c r="IT22" s="137"/>
      <c r="IU22" s="137"/>
      <c r="IV22" s="137"/>
      <c r="IW22" s="137"/>
      <c r="IX22" s="137"/>
      <c r="IY22" s="137"/>
      <c r="IZ22" s="137"/>
      <c r="JA22" s="137"/>
      <c r="JB22" s="137"/>
      <c r="JC22" s="137"/>
      <c r="JD22" s="137"/>
      <c r="JE22" s="137"/>
      <c r="JF22" s="137"/>
      <c r="JG22" s="137"/>
      <c r="JH22" s="137"/>
      <c r="JI22" s="137"/>
      <c r="JJ22" s="137"/>
      <c r="JK22" s="137"/>
      <c r="JL22" s="137"/>
      <c r="JM22" s="137"/>
      <c r="JN22" s="137"/>
      <c r="JO22" s="137"/>
      <c r="JP22" s="137"/>
      <c r="JQ22" s="137"/>
      <c r="JR22" s="137"/>
      <c r="JS22" s="137"/>
      <c r="JT22" s="137"/>
      <c r="JU22" s="137"/>
      <c r="JV22" s="137"/>
      <c r="JW22" s="137"/>
      <c r="JX22" s="137"/>
      <c r="JY22" s="137"/>
      <c r="JZ22" s="137"/>
      <c r="KA22" s="137"/>
      <c r="KB22" s="137"/>
      <c r="KC22" s="137"/>
      <c r="KD22" s="137"/>
      <c r="KE22" s="137"/>
      <c r="KF22" s="137"/>
      <c r="KG22" s="137"/>
      <c r="KH22" s="137"/>
      <c r="KI22" s="137"/>
      <c r="KJ22" s="137"/>
      <c r="KK22" s="137"/>
      <c r="KL22" s="137"/>
      <c r="KM22" s="137"/>
      <c r="KN22" s="137"/>
      <c r="KO22" s="137"/>
      <c r="KP22" s="137"/>
      <c r="KQ22" s="137"/>
      <c r="KR22" s="137"/>
      <c r="KS22" s="137"/>
      <c r="KT22" s="137"/>
      <c r="KU22" s="137"/>
      <c r="KV22" s="137"/>
      <c r="KW22" s="137"/>
      <c r="KX22" s="137"/>
      <c r="KY22" s="137"/>
      <c r="KZ22" s="137"/>
      <c r="LA22" s="137"/>
      <c r="LB22" s="137"/>
      <c r="LC22" s="137"/>
      <c r="LD22" s="137"/>
      <c r="LE22" s="137"/>
      <c r="LF22" s="137"/>
      <c r="LG22" s="137"/>
      <c r="LH22" s="137"/>
      <c r="LI22" s="137"/>
      <c r="LJ22" s="137"/>
      <c r="LK22" s="137"/>
      <c r="LL22" s="137"/>
      <c r="LM22" s="137"/>
      <c r="LN22" s="137"/>
      <c r="LO22" s="137"/>
      <c r="LP22" s="137"/>
      <c r="LQ22" s="137"/>
      <c r="LR22" s="137"/>
      <c r="LS22" s="137"/>
      <c r="LT22" s="137"/>
      <c r="LU22" s="137"/>
      <c r="LV22" s="137"/>
      <c r="LW22" s="137"/>
      <c r="LX22" s="137"/>
    </row>
    <row r="23" ht="153.75" customHeight="1">
      <c r="B23" s="104" t="s">
        <v>441</v>
      </c>
      <c r="C23" s="105" t="s">
        <v>12</v>
      </c>
      <c r="D23" s="105" t="s">
        <v>442</v>
      </c>
      <c r="E23" s="105" t="s">
        <v>443</v>
      </c>
      <c r="F23" s="105" t="s">
        <v>444</v>
      </c>
      <c r="G23" s="105" t="s">
        <v>12</v>
      </c>
      <c r="H23" s="105" t="s">
        <v>12</v>
      </c>
      <c r="I23" s="107" t="s">
        <v>445</v>
      </c>
      <c r="J23" s="107" t="s">
        <v>446</v>
      </c>
      <c r="K23" s="107" t="s">
        <v>447</v>
      </c>
      <c r="L23" s="108">
        <v>911.0</v>
      </c>
      <c r="M23" s="108">
        <v>450.0</v>
      </c>
      <c r="N23" s="108">
        <v>450.0</v>
      </c>
      <c r="O23" s="108">
        <f t="shared" si="52"/>
        <v>451</v>
      </c>
      <c r="P23" s="108">
        <v>450.0</v>
      </c>
      <c r="Q23" s="108">
        <v>1.0</v>
      </c>
      <c r="R23" s="113" t="s">
        <v>160</v>
      </c>
      <c r="S23" s="110" t="s">
        <v>448</v>
      </c>
      <c r="T23" s="111" t="s">
        <v>449</v>
      </c>
      <c r="U23" s="112" t="s">
        <v>450</v>
      </c>
      <c r="V23" s="111" t="s">
        <v>451</v>
      </c>
      <c r="W23" s="112" t="s">
        <v>452</v>
      </c>
      <c r="X23" s="113" t="s">
        <v>13</v>
      </c>
      <c r="Y23" s="113" t="s">
        <v>160</v>
      </c>
      <c r="Z23" s="113" t="s">
        <v>161</v>
      </c>
      <c r="AA23" s="113" t="s">
        <v>13</v>
      </c>
      <c r="AB23" s="113" t="s">
        <v>161</v>
      </c>
      <c r="AC23" s="113" t="s">
        <v>13</v>
      </c>
      <c r="AD23" s="114">
        <v>1394.0</v>
      </c>
      <c r="AE23" s="114">
        <v>1.0</v>
      </c>
      <c r="AF23" s="114">
        <v>18.0</v>
      </c>
      <c r="AG23" s="115" t="s">
        <v>12</v>
      </c>
      <c r="AH23" s="114">
        <v>1394.0</v>
      </c>
      <c r="AI23" s="114" t="s">
        <v>12</v>
      </c>
      <c r="AJ23" s="114" t="s">
        <v>12</v>
      </c>
      <c r="AK23" s="114" t="str">
        <f t="shared" si="55"/>
        <v>-</v>
      </c>
      <c r="AL23" s="114" t="s">
        <v>12</v>
      </c>
      <c r="AM23" s="114" t="s">
        <v>12</v>
      </c>
      <c r="AN23" s="114">
        <v>1394.0</v>
      </c>
      <c r="AO23" s="114" t="s">
        <v>12</v>
      </c>
      <c r="AP23" s="116">
        <v>913.0</v>
      </c>
      <c r="AQ23" s="116">
        <v>18.0</v>
      </c>
      <c r="AR23" s="116">
        <v>18.0</v>
      </c>
      <c r="AS23" s="116">
        <v>18.0</v>
      </c>
      <c r="AT23" s="116">
        <v>18.0</v>
      </c>
      <c r="AU23" s="116">
        <v>18.0</v>
      </c>
      <c r="AV23" s="116">
        <v>18.0</v>
      </c>
      <c r="AW23" s="116">
        <v>18.0</v>
      </c>
      <c r="AX23" s="116">
        <v>18.0</v>
      </c>
      <c r="AY23" s="116">
        <v>18.0</v>
      </c>
      <c r="AZ23" s="117">
        <f t="shared" si="3"/>
        <v>0.04</v>
      </c>
      <c r="BA23" s="117">
        <f t="shared" si="4"/>
        <v>0.04</v>
      </c>
      <c r="BB23" s="117">
        <f t="shared" si="5"/>
        <v>0.04</v>
      </c>
      <c r="BC23" s="117">
        <f t="shared" si="6"/>
        <v>0.04</v>
      </c>
      <c r="BD23" s="117">
        <f t="shared" si="7"/>
        <v>0.04</v>
      </c>
      <c r="BE23" s="117">
        <f t="shared" si="8"/>
        <v>0.04</v>
      </c>
      <c r="BF23" s="117">
        <f t="shared" si="9"/>
        <v>0.04</v>
      </c>
      <c r="BG23" s="117">
        <f t="shared" si="10"/>
        <v>0.04</v>
      </c>
      <c r="BH23" s="117">
        <f t="shared" si="11"/>
        <v>0.04</v>
      </c>
      <c r="BI23" s="151" t="s">
        <v>453</v>
      </c>
      <c r="BJ23" s="151">
        <v>4.0</v>
      </c>
      <c r="BK23" s="151">
        <v>474.0</v>
      </c>
      <c r="BL23" s="152" t="s">
        <v>12</v>
      </c>
      <c r="BM23" s="118" t="s">
        <v>453</v>
      </c>
      <c r="BN23" s="118">
        <v>2035480.0</v>
      </c>
      <c r="BO23" s="118" t="s">
        <v>12</v>
      </c>
      <c r="BP23" s="118">
        <f t="shared" si="54"/>
        <v>2035480</v>
      </c>
      <c r="BQ23" s="118" t="s">
        <v>12</v>
      </c>
      <c r="BR23" s="118">
        <v>2035480.0</v>
      </c>
      <c r="BS23" s="118" t="s">
        <v>454</v>
      </c>
      <c r="BT23" s="118" t="s">
        <v>12</v>
      </c>
      <c r="BU23" s="119">
        <v>911.0</v>
      </c>
      <c r="BV23" s="119">
        <v>450.0</v>
      </c>
      <c r="BW23" s="119">
        <v>474.0</v>
      </c>
      <c r="BX23" s="119">
        <v>18.0</v>
      </c>
      <c r="BY23" s="119">
        <v>456.0</v>
      </c>
      <c r="BZ23" s="119">
        <v>474.0</v>
      </c>
      <c r="CA23" s="119">
        <v>450.0</v>
      </c>
      <c r="CB23" s="119">
        <v>450.0</v>
      </c>
      <c r="CC23" s="119">
        <v>450.0</v>
      </c>
      <c r="CD23" s="119">
        <v>450.0</v>
      </c>
      <c r="CE23" s="119">
        <v>474.0</v>
      </c>
      <c r="CF23" s="119">
        <v>18.0</v>
      </c>
      <c r="CG23" s="119">
        <v>456.0</v>
      </c>
      <c r="CH23" s="119">
        <v>474.0</v>
      </c>
      <c r="CI23" s="120">
        <f t="shared" si="13"/>
        <v>1</v>
      </c>
      <c r="CJ23" s="120">
        <f t="shared" si="14"/>
        <v>1</v>
      </c>
      <c r="CK23" s="120">
        <f t="shared" si="15"/>
        <v>1</v>
      </c>
      <c r="CL23" s="120">
        <f t="shared" si="16"/>
        <v>1.053333333</v>
      </c>
      <c r="CM23" s="120">
        <f t="shared" si="17"/>
        <v>1.053333333</v>
      </c>
      <c r="CN23" s="120">
        <f t="shared" si="18"/>
        <v>1</v>
      </c>
      <c r="CO23" s="120">
        <f t="shared" si="19"/>
        <v>1.053333333</v>
      </c>
      <c r="CP23" s="120">
        <f t="shared" si="20"/>
        <v>1.053333333</v>
      </c>
      <c r="CQ23" s="120">
        <f t="shared" si="21"/>
        <v>1</v>
      </c>
      <c r="CR23" s="121" t="s">
        <v>455</v>
      </c>
      <c r="CS23" s="121">
        <v>5.0</v>
      </c>
      <c r="CT23" s="121">
        <v>478.0</v>
      </c>
      <c r="CU23" s="115" t="s">
        <v>12</v>
      </c>
      <c r="CV23" s="121" t="s">
        <v>455</v>
      </c>
      <c r="CW23" s="121" t="s">
        <v>456</v>
      </c>
      <c r="CX23" s="121" t="s">
        <v>12</v>
      </c>
      <c r="CY23" s="121" t="str">
        <f t="shared" si="56"/>
        <v>2035480, 20619</v>
      </c>
      <c r="CZ23" s="121" t="s">
        <v>456</v>
      </c>
      <c r="DA23" s="121" t="s">
        <v>12</v>
      </c>
      <c r="DB23" s="121" t="s">
        <v>457</v>
      </c>
      <c r="DC23" s="121" t="s">
        <v>12</v>
      </c>
      <c r="DD23" s="122">
        <v>913.0</v>
      </c>
      <c r="DE23" s="122">
        <v>450.0</v>
      </c>
      <c r="DF23" s="122">
        <v>475.0</v>
      </c>
      <c r="DG23" s="122">
        <v>22.0</v>
      </c>
      <c r="DH23" s="122">
        <v>456.0</v>
      </c>
      <c r="DI23" s="122">
        <v>479.0</v>
      </c>
      <c r="DJ23" s="122">
        <v>450.0</v>
      </c>
      <c r="DK23" s="122">
        <v>450.0</v>
      </c>
      <c r="DL23" s="122">
        <v>450.0</v>
      </c>
      <c r="DM23" s="122">
        <v>450.0</v>
      </c>
      <c r="DN23" s="122">
        <v>475.0</v>
      </c>
      <c r="DO23" s="122">
        <v>22.0</v>
      </c>
      <c r="DP23" s="122">
        <v>456.0</v>
      </c>
      <c r="DQ23" s="122">
        <v>479.0</v>
      </c>
      <c r="DR23" s="123">
        <f t="shared" si="23"/>
        <v>1</v>
      </c>
      <c r="DS23" s="123">
        <f t="shared" si="24"/>
        <v>1</v>
      </c>
      <c r="DT23" s="123">
        <f t="shared" si="25"/>
        <v>1</v>
      </c>
      <c r="DU23" s="123">
        <f t="shared" si="26"/>
        <v>1.055555556</v>
      </c>
      <c r="DV23" s="123">
        <f t="shared" si="27"/>
        <v>1.055555556</v>
      </c>
      <c r="DW23" s="123">
        <f t="shared" si="28"/>
        <v>1</v>
      </c>
      <c r="DX23" s="123">
        <f t="shared" si="29"/>
        <v>1.064444444</v>
      </c>
      <c r="DY23" s="123">
        <f t="shared" si="30"/>
        <v>1.064444444</v>
      </c>
      <c r="DZ23" s="123">
        <f t="shared" si="31"/>
        <v>1</v>
      </c>
      <c r="EA23" s="124" t="s">
        <v>458</v>
      </c>
      <c r="EB23" s="124">
        <v>10.0</v>
      </c>
      <c r="EC23" s="124">
        <v>1395.0</v>
      </c>
      <c r="ED23" s="115" t="s">
        <v>459</v>
      </c>
      <c r="EE23" s="124" t="s">
        <v>460</v>
      </c>
      <c r="EF23" s="124" t="s">
        <v>461</v>
      </c>
      <c r="EG23" s="124" t="s">
        <v>162</v>
      </c>
      <c r="EH23" s="124" t="str">
        <f t="shared" si="51"/>
        <v>2002752, 2002749, 20619</v>
      </c>
      <c r="EI23" s="124" t="s">
        <v>462</v>
      </c>
      <c r="EJ23" s="124" t="s">
        <v>459</v>
      </c>
      <c r="EK23" s="124" t="s">
        <v>454</v>
      </c>
      <c r="EL23" s="124" t="s">
        <v>12</v>
      </c>
      <c r="EM23" s="125">
        <v>911.0</v>
      </c>
      <c r="EN23" s="125">
        <v>878.0</v>
      </c>
      <c r="EO23" s="125">
        <v>932.0</v>
      </c>
      <c r="EP23" s="125">
        <v>22.0</v>
      </c>
      <c r="EQ23" s="125">
        <v>1373.0</v>
      </c>
      <c r="ER23" s="125">
        <v>1395.0</v>
      </c>
      <c r="ES23" s="125">
        <v>450.0</v>
      </c>
      <c r="ET23" s="125">
        <v>450.0</v>
      </c>
      <c r="EU23" s="125">
        <v>450.0</v>
      </c>
      <c r="EV23" s="125">
        <v>878.0</v>
      </c>
      <c r="EW23" s="125">
        <v>929.0</v>
      </c>
      <c r="EX23" s="125">
        <v>22.0</v>
      </c>
      <c r="EY23" s="125">
        <v>1365.0</v>
      </c>
      <c r="EZ23" s="125">
        <v>1387.0</v>
      </c>
      <c r="FA23" s="126">
        <f t="shared" si="33"/>
        <v>1.951111111</v>
      </c>
      <c r="FB23" s="126">
        <f t="shared" si="34"/>
        <v>1.951111111</v>
      </c>
      <c r="FC23" s="126">
        <f t="shared" si="35"/>
        <v>1</v>
      </c>
      <c r="FD23" s="126">
        <f t="shared" si="36"/>
        <v>2.071111111</v>
      </c>
      <c r="FE23" s="126">
        <f t="shared" si="37"/>
        <v>2.064444444</v>
      </c>
      <c r="FF23" s="126">
        <f t="shared" si="38"/>
        <v>1</v>
      </c>
      <c r="FG23" s="126">
        <f t="shared" si="39"/>
        <v>3.1</v>
      </c>
      <c r="FH23" s="126">
        <f t="shared" si="40"/>
        <v>3.082222222</v>
      </c>
      <c r="FI23" s="126">
        <f t="shared" si="41"/>
        <v>1</v>
      </c>
      <c r="FJ23" s="127" t="s">
        <v>13</v>
      </c>
      <c r="FK23" s="128" t="s">
        <v>463</v>
      </c>
      <c r="FL23" s="129" t="s">
        <v>12</v>
      </c>
      <c r="FM23" s="129" t="s">
        <v>12</v>
      </c>
      <c r="FN23" s="129" t="s">
        <v>12</v>
      </c>
      <c r="FO23" s="130" t="s">
        <v>12</v>
      </c>
      <c r="FP23" s="130" t="s">
        <v>12</v>
      </c>
      <c r="FQ23" s="130" t="s">
        <v>12</v>
      </c>
      <c r="FR23" s="130" t="s">
        <v>12</v>
      </c>
      <c r="FS23" s="130" t="s">
        <v>12</v>
      </c>
      <c r="FT23" s="130" t="s">
        <v>12</v>
      </c>
      <c r="FU23" s="130" t="s">
        <v>12</v>
      </c>
      <c r="FV23" s="130" t="s">
        <v>12</v>
      </c>
      <c r="FW23" s="130" t="str">
        <f t="shared" si="48"/>
        <v>-</v>
      </c>
      <c r="FX23" s="130" t="s">
        <v>12</v>
      </c>
      <c r="FY23" s="108" t="s">
        <v>12</v>
      </c>
      <c r="FZ23" s="108">
        <v>911.0</v>
      </c>
      <c r="GA23" s="108">
        <v>0.0</v>
      </c>
      <c r="GB23" s="131">
        <f t="shared" si="43"/>
        <v>0</v>
      </c>
      <c r="GC23" s="132" t="s">
        <v>12</v>
      </c>
      <c r="GD23" s="132" t="s">
        <v>12</v>
      </c>
      <c r="GE23" s="132" t="s">
        <v>12</v>
      </c>
      <c r="GF23" s="133" t="s">
        <v>12</v>
      </c>
      <c r="GG23" s="133" t="s">
        <v>12</v>
      </c>
      <c r="GH23" s="133" t="s">
        <v>12</v>
      </c>
      <c r="GI23" s="133" t="s">
        <v>12</v>
      </c>
      <c r="GJ23" s="133" t="s">
        <v>12</v>
      </c>
      <c r="GK23" s="133" t="s">
        <v>12</v>
      </c>
      <c r="GL23" s="133" t="s">
        <v>12</v>
      </c>
      <c r="GM23" s="133" t="s">
        <v>12</v>
      </c>
      <c r="GN23" s="134" t="s">
        <v>12</v>
      </c>
      <c r="GO23" s="134">
        <v>878.0</v>
      </c>
      <c r="GP23" s="134">
        <v>0.0</v>
      </c>
      <c r="GQ23" s="135">
        <f t="shared" si="44"/>
        <v>0</v>
      </c>
      <c r="GR23" s="136" t="s">
        <v>13</v>
      </c>
      <c r="GS23" s="137"/>
      <c r="GT23" s="137"/>
      <c r="GU23" s="137"/>
      <c r="GV23" s="137"/>
      <c r="GW23" s="137"/>
      <c r="GX23" s="137"/>
      <c r="GY23" s="137"/>
      <c r="GZ23" s="137"/>
      <c r="HA23" s="137"/>
      <c r="HB23" s="137"/>
      <c r="HC23" s="137"/>
      <c r="HD23" s="137"/>
      <c r="HE23" s="137"/>
      <c r="HF23" s="137"/>
      <c r="HG23" s="137"/>
      <c r="HH23" s="137"/>
      <c r="HI23" s="137"/>
      <c r="HJ23" s="137"/>
      <c r="HK23" s="137"/>
      <c r="HL23" s="137"/>
      <c r="HM23" s="137"/>
      <c r="HN23" s="137"/>
      <c r="HO23" s="137"/>
      <c r="HP23" s="137"/>
      <c r="HQ23" s="137"/>
      <c r="HR23" s="137"/>
      <c r="HS23" s="137"/>
      <c r="HT23" s="137"/>
      <c r="HU23" s="137"/>
      <c r="HV23" s="137"/>
      <c r="HW23" s="137"/>
      <c r="HX23" s="137"/>
      <c r="HY23" s="137"/>
      <c r="HZ23" s="137"/>
      <c r="IA23" s="137"/>
      <c r="IB23" s="137"/>
      <c r="IC23" s="137"/>
      <c r="ID23" s="137"/>
      <c r="IE23" s="137"/>
      <c r="IF23" s="137"/>
      <c r="IG23" s="137"/>
      <c r="IH23" s="137"/>
      <c r="II23" s="137"/>
      <c r="IJ23" s="137"/>
      <c r="IK23" s="137"/>
      <c r="IL23" s="137"/>
      <c r="IM23" s="137"/>
      <c r="IN23" s="137"/>
      <c r="IO23" s="137"/>
      <c r="IP23" s="137"/>
      <c r="IQ23" s="137"/>
      <c r="IR23" s="137"/>
      <c r="IS23" s="137"/>
      <c r="IT23" s="137"/>
      <c r="IU23" s="137"/>
      <c r="IV23" s="137"/>
      <c r="IW23" s="137"/>
      <c r="IX23" s="137"/>
      <c r="IY23" s="137"/>
      <c r="IZ23" s="137"/>
      <c r="JA23" s="137"/>
      <c r="JB23" s="137"/>
      <c r="JC23" s="137"/>
      <c r="JD23" s="137"/>
      <c r="JE23" s="137"/>
      <c r="JF23" s="137"/>
      <c r="JG23" s="137"/>
      <c r="JH23" s="137"/>
      <c r="JI23" s="137"/>
      <c r="JJ23" s="137"/>
      <c r="JK23" s="137"/>
      <c r="JL23" s="137"/>
      <c r="JM23" s="137"/>
      <c r="JN23" s="137"/>
      <c r="JO23" s="137"/>
      <c r="JP23" s="137"/>
      <c r="JQ23" s="137"/>
      <c r="JR23" s="137"/>
      <c r="JS23" s="137"/>
      <c r="JT23" s="137"/>
      <c r="JU23" s="137"/>
      <c r="JV23" s="137"/>
      <c r="JW23" s="137"/>
      <c r="JX23" s="137"/>
      <c r="JY23" s="137"/>
      <c r="JZ23" s="137"/>
      <c r="KA23" s="137"/>
      <c r="KB23" s="137"/>
      <c r="KC23" s="137"/>
      <c r="KD23" s="137"/>
      <c r="KE23" s="137"/>
      <c r="KF23" s="137"/>
      <c r="KG23" s="137"/>
      <c r="KH23" s="137"/>
      <c r="KI23" s="137"/>
      <c r="KJ23" s="137"/>
      <c r="KK23" s="137"/>
      <c r="KL23" s="137"/>
      <c r="KM23" s="137"/>
      <c r="KN23" s="137"/>
      <c r="KO23" s="137"/>
      <c r="KP23" s="137"/>
      <c r="KQ23" s="137"/>
      <c r="KR23" s="137"/>
      <c r="KS23" s="137"/>
      <c r="KT23" s="137"/>
      <c r="KU23" s="137"/>
      <c r="KV23" s="137"/>
      <c r="KW23" s="137"/>
      <c r="KX23" s="137"/>
      <c r="KY23" s="137"/>
      <c r="KZ23" s="137"/>
      <c r="LA23" s="137"/>
      <c r="LB23" s="137"/>
      <c r="LC23" s="137"/>
      <c r="LD23" s="137"/>
      <c r="LE23" s="137"/>
      <c r="LF23" s="137"/>
      <c r="LG23" s="137"/>
      <c r="LH23" s="137"/>
      <c r="LI23" s="137"/>
      <c r="LJ23" s="137"/>
      <c r="LK23" s="137"/>
      <c r="LL23" s="137"/>
      <c r="LM23" s="137"/>
      <c r="LN23" s="137"/>
      <c r="LO23" s="137"/>
      <c r="LP23" s="137"/>
      <c r="LQ23" s="137"/>
      <c r="LR23" s="137"/>
      <c r="LS23" s="137"/>
      <c r="LT23" s="137"/>
      <c r="LU23" s="137"/>
      <c r="LV23" s="137"/>
      <c r="LW23" s="137"/>
      <c r="LX23" s="137"/>
    </row>
    <row r="24" ht="153.75" customHeight="1">
      <c r="B24" s="104" t="s">
        <v>214</v>
      </c>
      <c r="C24" s="105" t="s">
        <v>12</v>
      </c>
      <c r="D24" s="105" t="s">
        <v>215</v>
      </c>
      <c r="E24" s="105" t="s">
        <v>464</v>
      </c>
      <c r="F24" s="105" t="s">
        <v>465</v>
      </c>
      <c r="G24" s="106" t="s">
        <v>466</v>
      </c>
      <c r="H24" s="105" t="s">
        <v>467</v>
      </c>
      <c r="I24" s="107" t="s">
        <v>468</v>
      </c>
      <c r="J24" s="107" t="s">
        <v>469</v>
      </c>
      <c r="K24" s="107" t="s">
        <v>470</v>
      </c>
      <c r="L24" s="108">
        <v>1.0</v>
      </c>
      <c r="M24" s="108">
        <v>1.0</v>
      </c>
      <c r="N24" s="108">
        <v>1.0</v>
      </c>
      <c r="O24" s="108">
        <f t="shared" si="52"/>
        <v>16</v>
      </c>
      <c r="P24" s="108">
        <v>16.0</v>
      </c>
      <c r="Q24" s="108">
        <v>0.0</v>
      </c>
      <c r="R24" s="113" t="s">
        <v>160</v>
      </c>
      <c r="S24" s="111" t="s">
        <v>471</v>
      </c>
      <c r="T24" s="111" t="s">
        <v>472</v>
      </c>
      <c r="U24" s="112" t="s">
        <v>473</v>
      </c>
      <c r="V24" s="111" t="s">
        <v>474</v>
      </c>
      <c r="W24" s="112" t="s">
        <v>475</v>
      </c>
      <c r="X24" s="113" t="s">
        <v>13</v>
      </c>
      <c r="Y24" s="113" t="s">
        <v>160</v>
      </c>
      <c r="Z24" s="113" t="s">
        <v>161</v>
      </c>
      <c r="AA24" s="113" t="s">
        <v>13</v>
      </c>
      <c r="AB24" s="113" t="s">
        <v>161</v>
      </c>
      <c r="AC24" s="113" t="s">
        <v>13</v>
      </c>
      <c r="AD24" s="114" t="s">
        <v>476</v>
      </c>
      <c r="AE24" s="114">
        <v>3.0</v>
      </c>
      <c r="AF24" s="114">
        <v>48.0</v>
      </c>
      <c r="AG24" s="115" t="s">
        <v>12</v>
      </c>
      <c r="AH24" s="114" t="s">
        <v>477</v>
      </c>
      <c r="AI24" s="114" t="s">
        <v>478</v>
      </c>
      <c r="AJ24" s="114" t="s">
        <v>12</v>
      </c>
      <c r="AK24" s="114" t="str">
        <f t="shared" si="55"/>
        <v>29456, 384, 408</v>
      </c>
      <c r="AL24" s="114" t="s">
        <v>12</v>
      </c>
      <c r="AM24" s="114" t="s">
        <v>479</v>
      </c>
      <c r="AN24" s="114" t="s">
        <v>12</v>
      </c>
      <c r="AO24" s="114" t="s">
        <v>12</v>
      </c>
      <c r="AP24" s="116">
        <v>1.0</v>
      </c>
      <c r="AQ24" s="116">
        <v>0.0</v>
      </c>
      <c r="AR24" s="116">
        <v>32.0</v>
      </c>
      <c r="AS24" s="116">
        <v>48.0</v>
      </c>
      <c r="AT24" s="116">
        <v>0.0</v>
      </c>
      <c r="AU24" s="116">
        <v>0.0</v>
      </c>
      <c r="AV24" s="116">
        <v>0.0</v>
      </c>
      <c r="AW24" s="116">
        <v>0.0</v>
      </c>
      <c r="AX24" s="116">
        <v>32.0</v>
      </c>
      <c r="AY24" s="116">
        <v>48.0</v>
      </c>
      <c r="AZ24" s="117">
        <f t="shared" si="3"/>
        <v>0</v>
      </c>
      <c r="BA24" s="117">
        <f t="shared" si="4"/>
        <v>0</v>
      </c>
      <c r="BB24" s="117">
        <f t="shared" si="5"/>
        <v>0</v>
      </c>
      <c r="BC24" s="117">
        <f t="shared" si="6"/>
        <v>32</v>
      </c>
      <c r="BD24" s="117">
        <f t="shared" si="7"/>
        <v>32</v>
      </c>
      <c r="BE24" s="117">
        <f t="shared" si="8"/>
        <v>0</v>
      </c>
      <c r="BF24" s="117">
        <f t="shared" si="9"/>
        <v>3</v>
      </c>
      <c r="BG24" s="117">
        <f t="shared" si="10"/>
        <v>3</v>
      </c>
      <c r="BH24" s="117">
        <f t="shared" si="11"/>
        <v>0</v>
      </c>
      <c r="BI24" s="118" t="s">
        <v>480</v>
      </c>
      <c r="BJ24" s="118">
        <v>3.0</v>
      </c>
      <c r="BK24" s="118">
        <v>48.0</v>
      </c>
      <c r="BL24" s="115" t="s">
        <v>12</v>
      </c>
      <c r="BM24" s="118" t="s">
        <v>481</v>
      </c>
      <c r="BN24" s="118" t="s">
        <v>482</v>
      </c>
      <c r="BO24" s="118" t="s">
        <v>12</v>
      </c>
      <c r="BP24" s="118" t="str">
        <f t="shared" si="54"/>
        <v>29456, 384, 408</v>
      </c>
      <c r="BQ24" s="118" t="s">
        <v>12</v>
      </c>
      <c r="BR24" s="118" t="s">
        <v>483</v>
      </c>
      <c r="BS24" s="118" t="s">
        <v>12</v>
      </c>
      <c r="BT24" s="118" t="s">
        <v>12</v>
      </c>
      <c r="BU24" s="119">
        <v>0.0</v>
      </c>
      <c r="BV24" s="119">
        <v>0.0</v>
      </c>
      <c r="BW24" s="119">
        <v>32.0</v>
      </c>
      <c r="BX24" s="119">
        <v>48.0</v>
      </c>
      <c r="BY24" s="119">
        <v>0.0</v>
      </c>
      <c r="BZ24" s="119">
        <v>48.0</v>
      </c>
      <c r="CA24" s="119">
        <v>0.0</v>
      </c>
      <c r="CB24" s="119">
        <v>0.0</v>
      </c>
      <c r="CC24" s="119">
        <v>0.0</v>
      </c>
      <c r="CD24" s="119">
        <v>0.0</v>
      </c>
      <c r="CE24" s="119">
        <v>32.0</v>
      </c>
      <c r="CF24" s="119">
        <v>48.0</v>
      </c>
      <c r="CG24" s="119">
        <v>0.0</v>
      </c>
      <c r="CH24" s="119">
        <v>48.0</v>
      </c>
      <c r="CI24" s="120">
        <f t="shared" si="13"/>
        <v>0</v>
      </c>
      <c r="CJ24" s="120">
        <f t="shared" si="14"/>
        <v>0</v>
      </c>
      <c r="CK24" s="120">
        <f t="shared" si="15"/>
        <v>0</v>
      </c>
      <c r="CL24" s="120">
        <f t="shared" si="16"/>
        <v>32</v>
      </c>
      <c r="CM24" s="120">
        <f t="shared" si="17"/>
        <v>32</v>
      </c>
      <c r="CN24" s="120">
        <f t="shared" si="18"/>
        <v>0</v>
      </c>
      <c r="CO24" s="120">
        <f t="shared" si="19"/>
        <v>3</v>
      </c>
      <c r="CP24" s="120">
        <f t="shared" si="20"/>
        <v>3</v>
      </c>
      <c r="CQ24" s="120">
        <f t="shared" si="21"/>
        <v>0</v>
      </c>
      <c r="CR24" s="121" t="s">
        <v>484</v>
      </c>
      <c r="CS24" s="121">
        <v>4.0</v>
      </c>
      <c r="CT24" s="121">
        <v>112.0</v>
      </c>
      <c r="CU24" s="115" t="s">
        <v>12</v>
      </c>
      <c r="CV24" s="121" t="s">
        <v>485</v>
      </c>
      <c r="CW24" s="121" t="s">
        <v>486</v>
      </c>
      <c r="CX24" s="121" t="s">
        <v>12</v>
      </c>
      <c r="CY24" s="121" t="str">
        <f t="shared" si="56"/>
        <v>31767, 29456, 384, 408</v>
      </c>
      <c r="CZ24" s="121">
        <v>31767.0</v>
      </c>
      <c r="DA24" s="121" t="s">
        <v>487</v>
      </c>
      <c r="DB24" s="121" t="s">
        <v>12</v>
      </c>
      <c r="DC24" s="121" t="s">
        <v>12</v>
      </c>
      <c r="DD24" s="122">
        <v>1.0</v>
      </c>
      <c r="DE24" s="122">
        <v>0.0</v>
      </c>
      <c r="DF24" s="122">
        <v>32.0</v>
      </c>
      <c r="DG24" s="122">
        <v>64.0</v>
      </c>
      <c r="DH24" s="122">
        <v>0.0</v>
      </c>
      <c r="DI24" s="122">
        <v>64.0</v>
      </c>
      <c r="DJ24" s="122">
        <v>0.0</v>
      </c>
      <c r="DK24" s="122">
        <v>0.0</v>
      </c>
      <c r="DL24" s="122">
        <v>0.0</v>
      </c>
      <c r="DM24" s="122">
        <v>0.0</v>
      </c>
      <c r="DN24" s="122">
        <v>32.0</v>
      </c>
      <c r="DO24" s="122">
        <v>64.0</v>
      </c>
      <c r="DP24" s="122">
        <v>0.0</v>
      </c>
      <c r="DQ24" s="122">
        <v>64.0</v>
      </c>
      <c r="DR24" s="123">
        <f t="shared" si="23"/>
        <v>0</v>
      </c>
      <c r="DS24" s="123">
        <f t="shared" si="24"/>
        <v>0</v>
      </c>
      <c r="DT24" s="123">
        <f t="shared" si="25"/>
        <v>0</v>
      </c>
      <c r="DU24" s="123">
        <f t="shared" si="26"/>
        <v>32</v>
      </c>
      <c r="DV24" s="123">
        <f t="shared" si="27"/>
        <v>32</v>
      </c>
      <c r="DW24" s="123">
        <f t="shared" si="28"/>
        <v>0</v>
      </c>
      <c r="DX24" s="123">
        <f t="shared" si="29"/>
        <v>4</v>
      </c>
      <c r="DY24" s="123">
        <f t="shared" si="30"/>
        <v>4</v>
      </c>
      <c r="DZ24" s="123">
        <f t="shared" si="31"/>
        <v>0</v>
      </c>
      <c r="EA24" s="124" t="s">
        <v>488</v>
      </c>
      <c r="EB24" s="124">
        <v>8.0</v>
      </c>
      <c r="EC24" s="124">
        <v>100.0</v>
      </c>
      <c r="ED24" s="115" t="s">
        <v>489</v>
      </c>
      <c r="EE24" s="124" t="s">
        <v>490</v>
      </c>
      <c r="EF24" s="124" t="s">
        <v>491</v>
      </c>
      <c r="EG24" s="124" t="s">
        <v>489</v>
      </c>
      <c r="EH24" s="124" t="str">
        <f t="shared" si="51"/>
        <v>2100384, 2002752, 2002749, 2100408, 29456, 384, 408, 31767</v>
      </c>
      <c r="EI24" s="124">
        <v>31767.0</v>
      </c>
      <c r="EJ24" s="124" t="s">
        <v>492</v>
      </c>
      <c r="EK24" s="124" t="s">
        <v>12</v>
      </c>
      <c r="EL24" s="124" t="s">
        <v>12</v>
      </c>
      <c r="EM24" s="125">
        <v>0.0</v>
      </c>
      <c r="EN24" s="125">
        <v>0.0</v>
      </c>
      <c r="EO24" s="125">
        <v>32.0</v>
      </c>
      <c r="EP24" s="125">
        <v>64.0</v>
      </c>
      <c r="EQ24" s="125">
        <v>36.0</v>
      </c>
      <c r="ER24" s="125">
        <v>64.0</v>
      </c>
      <c r="ES24" s="125">
        <v>0.0</v>
      </c>
      <c r="ET24" s="125">
        <v>0.0</v>
      </c>
      <c r="EU24" s="125">
        <v>0.0</v>
      </c>
      <c r="EV24" s="125">
        <v>0.0</v>
      </c>
      <c r="EW24" s="125">
        <v>32.0</v>
      </c>
      <c r="EX24" s="125">
        <v>64.0</v>
      </c>
      <c r="EY24" s="125">
        <v>0.0</v>
      </c>
      <c r="EZ24" s="125">
        <v>64.0</v>
      </c>
      <c r="FA24" s="126">
        <f t="shared" si="33"/>
        <v>0</v>
      </c>
      <c r="FB24" s="126">
        <f t="shared" si="34"/>
        <v>0</v>
      </c>
      <c r="FC24" s="126">
        <f t="shared" si="35"/>
        <v>0</v>
      </c>
      <c r="FD24" s="126">
        <f t="shared" si="36"/>
        <v>32</v>
      </c>
      <c r="FE24" s="126">
        <f t="shared" si="37"/>
        <v>32</v>
      </c>
      <c r="FF24" s="126">
        <f t="shared" si="38"/>
        <v>0</v>
      </c>
      <c r="FG24" s="126">
        <f t="shared" si="39"/>
        <v>4</v>
      </c>
      <c r="FH24" s="126">
        <f t="shared" si="40"/>
        <v>4</v>
      </c>
      <c r="FI24" s="126">
        <f t="shared" si="41"/>
        <v>0</v>
      </c>
      <c r="FJ24" s="127" t="s">
        <v>13</v>
      </c>
      <c r="FK24" s="128" t="s">
        <v>493</v>
      </c>
      <c r="FL24" s="129" t="s">
        <v>12</v>
      </c>
      <c r="FM24" s="129" t="s">
        <v>12</v>
      </c>
      <c r="FN24" s="129" t="s">
        <v>12</v>
      </c>
      <c r="FO24" s="130" t="s">
        <v>12</v>
      </c>
      <c r="FP24" s="130" t="s">
        <v>12</v>
      </c>
      <c r="FQ24" s="130" t="s">
        <v>12</v>
      </c>
      <c r="FR24" s="130" t="s">
        <v>12</v>
      </c>
      <c r="FS24" s="130" t="s">
        <v>12</v>
      </c>
      <c r="FT24" s="130" t="s">
        <v>12</v>
      </c>
      <c r="FU24" s="130" t="s">
        <v>12</v>
      </c>
      <c r="FV24" s="130" t="s">
        <v>12</v>
      </c>
      <c r="FW24" s="130" t="str">
        <f t="shared" si="48"/>
        <v>-</v>
      </c>
      <c r="FX24" s="130" t="s">
        <v>12</v>
      </c>
      <c r="FY24" s="108" t="s">
        <v>12</v>
      </c>
      <c r="FZ24" s="108">
        <v>1.0</v>
      </c>
      <c r="GA24" s="108">
        <v>0.0</v>
      </c>
      <c r="GB24" s="131">
        <f t="shared" si="43"/>
        <v>0</v>
      </c>
      <c r="GC24" s="132" t="s">
        <v>12</v>
      </c>
      <c r="GD24" s="132" t="s">
        <v>12</v>
      </c>
      <c r="GE24" s="132" t="s">
        <v>12</v>
      </c>
      <c r="GF24" s="133" t="s">
        <v>12</v>
      </c>
      <c r="GG24" s="133" t="s">
        <v>12</v>
      </c>
      <c r="GH24" s="133" t="s">
        <v>12</v>
      </c>
      <c r="GI24" s="133" t="s">
        <v>12</v>
      </c>
      <c r="GJ24" s="133" t="s">
        <v>12</v>
      </c>
      <c r="GK24" s="133" t="s">
        <v>12</v>
      </c>
      <c r="GL24" s="133" t="s">
        <v>12</v>
      </c>
      <c r="GM24" s="133" t="s">
        <v>12</v>
      </c>
      <c r="GN24" s="134" t="s">
        <v>12</v>
      </c>
      <c r="GO24" s="134">
        <v>2.0</v>
      </c>
      <c r="GP24" s="134">
        <v>0.0</v>
      </c>
      <c r="GQ24" s="135">
        <f t="shared" si="44"/>
        <v>0</v>
      </c>
      <c r="GR24" s="136" t="s">
        <v>13</v>
      </c>
      <c r="GS24" s="137"/>
      <c r="GT24" s="137"/>
      <c r="GU24" s="137"/>
      <c r="GV24" s="137"/>
      <c r="GW24" s="137"/>
      <c r="GX24" s="137"/>
      <c r="GY24" s="137"/>
      <c r="GZ24" s="137"/>
      <c r="HA24" s="137"/>
      <c r="HB24" s="137"/>
      <c r="HC24" s="137"/>
      <c r="HD24" s="137"/>
      <c r="HE24" s="137"/>
      <c r="HF24" s="137"/>
      <c r="HG24" s="137"/>
      <c r="HH24" s="137"/>
      <c r="HI24" s="137"/>
      <c r="HJ24" s="137"/>
      <c r="HK24" s="137"/>
      <c r="HL24" s="137"/>
      <c r="HM24" s="137"/>
      <c r="HN24" s="137"/>
      <c r="HO24" s="137"/>
      <c r="HP24" s="137"/>
      <c r="HQ24" s="137"/>
      <c r="HR24" s="137"/>
      <c r="HS24" s="137"/>
      <c r="HT24" s="137"/>
      <c r="HU24" s="137"/>
      <c r="HV24" s="137"/>
      <c r="HW24" s="137"/>
      <c r="HX24" s="137"/>
      <c r="HY24" s="137"/>
      <c r="HZ24" s="137"/>
      <c r="IA24" s="137"/>
      <c r="IB24" s="137"/>
      <c r="IC24" s="137"/>
      <c r="ID24" s="137"/>
      <c r="IE24" s="137"/>
      <c r="IF24" s="137"/>
      <c r="IG24" s="137"/>
      <c r="IH24" s="137"/>
      <c r="II24" s="137"/>
      <c r="IJ24" s="137"/>
      <c r="IK24" s="137"/>
      <c r="IL24" s="137"/>
      <c r="IM24" s="137"/>
      <c r="IN24" s="137"/>
      <c r="IO24" s="137"/>
      <c r="IP24" s="137"/>
      <c r="IQ24" s="137"/>
      <c r="IR24" s="137"/>
      <c r="IS24" s="137"/>
      <c r="IT24" s="137"/>
      <c r="IU24" s="137"/>
      <c r="IV24" s="137"/>
      <c r="IW24" s="137"/>
      <c r="IX24" s="137"/>
      <c r="IY24" s="137"/>
      <c r="IZ24" s="137"/>
      <c r="JA24" s="137"/>
      <c r="JB24" s="137"/>
      <c r="JC24" s="137"/>
      <c r="JD24" s="137"/>
      <c r="JE24" s="137"/>
      <c r="JF24" s="137"/>
      <c r="JG24" s="137"/>
      <c r="JH24" s="137"/>
      <c r="JI24" s="137"/>
      <c r="JJ24" s="137"/>
      <c r="JK24" s="137"/>
      <c r="JL24" s="137"/>
      <c r="JM24" s="137"/>
      <c r="JN24" s="137"/>
      <c r="JO24" s="137"/>
      <c r="JP24" s="137"/>
      <c r="JQ24" s="137"/>
      <c r="JR24" s="137"/>
      <c r="JS24" s="137"/>
      <c r="JT24" s="137"/>
      <c r="JU24" s="137"/>
      <c r="JV24" s="137"/>
      <c r="JW24" s="137"/>
      <c r="JX24" s="137"/>
      <c r="JY24" s="137"/>
      <c r="JZ24" s="137"/>
      <c r="KA24" s="137"/>
      <c r="KB24" s="137"/>
      <c r="KC24" s="137"/>
      <c r="KD24" s="137"/>
      <c r="KE24" s="137"/>
      <c r="KF24" s="137"/>
      <c r="KG24" s="137"/>
      <c r="KH24" s="137"/>
      <c r="KI24" s="137"/>
      <c r="KJ24" s="137"/>
      <c r="KK24" s="137"/>
      <c r="KL24" s="137"/>
      <c r="KM24" s="137"/>
      <c r="KN24" s="137"/>
      <c r="KO24" s="137"/>
      <c r="KP24" s="137"/>
      <c r="KQ24" s="137"/>
      <c r="KR24" s="137"/>
      <c r="KS24" s="137"/>
      <c r="KT24" s="137"/>
      <c r="KU24" s="137"/>
      <c r="KV24" s="137"/>
      <c r="KW24" s="137"/>
      <c r="KX24" s="137"/>
      <c r="KY24" s="137"/>
      <c r="KZ24" s="137"/>
      <c r="LA24" s="137"/>
      <c r="LB24" s="137"/>
      <c r="LC24" s="137"/>
      <c r="LD24" s="137"/>
      <c r="LE24" s="137"/>
      <c r="LF24" s="137"/>
      <c r="LG24" s="137"/>
      <c r="LH24" s="137"/>
      <c r="LI24" s="137"/>
      <c r="LJ24" s="137"/>
      <c r="LK24" s="137"/>
      <c r="LL24" s="137"/>
      <c r="LM24" s="137"/>
      <c r="LN24" s="137"/>
      <c r="LO24" s="137"/>
      <c r="LP24" s="137"/>
      <c r="LQ24" s="137"/>
      <c r="LR24" s="137"/>
      <c r="LS24" s="137"/>
      <c r="LT24" s="137"/>
      <c r="LU24" s="137"/>
      <c r="LV24" s="137"/>
      <c r="LW24" s="137"/>
      <c r="LX24" s="137"/>
    </row>
    <row r="25" ht="208.5" customHeight="1">
      <c r="B25" s="104" t="s">
        <v>214</v>
      </c>
      <c r="C25" s="105" t="s">
        <v>12</v>
      </c>
      <c r="D25" s="105" t="s">
        <v>215</v>
      </c>
      <c r="E25" s="105" t="s">
        <v>464</v>
      </c>
      <c r="F25" s="105" t="s">
        <v>465</v>
      </c>
      <c r="G25" s="106" t="s">
        <v>466</v>
      </c>
      <c r="H25" s="105" t="s">
        <v>467</v>
      </c>
      <c r="I25" s="107" t="s">
        <v>494</v>
      </c>
      <c r="J25" s="107" t="s">
        <v>381</v>
      </c>
      <c r="K25" s="107" t="s">
        <v>495</v>
      </c>
      <c r="L25" s="108">
        <v>9.0</v>
      </c>
      <c r="M25" s="108">
        <v>1.0</v>
      </c>
      <c r="N25" s="108">
        <v>1.0</v>
      </c>
      <c r="O25" s="108">
        <f t="shared" si="52"/>
        <v>1</v>
      </c>
      <c r="P25" s="108">
        <v>1.0</v>
      </c>
      <c r="Q25" s="108">
        <v>0.0</v>
      </c>
      <c r="R25" s="109" t="s">
        <v>160</v>
      </c>
      <c r="S25" s="110" t="s">
        <v>496</v>
      </c>
      <c r="T25" s="111" t="s">
        <v>497</v>
      </c>
      <c r="U25" s="112" t="s">
        <v>498</v>
      </c>
      <c r="V25" s="111" t="s">
        <v>499</v>
      </c>
      <c r="W25" s="111" t="s">
        <v>500</v>
      </c>
      <c r="X25" s="113" t="s">
        <v>13</v>
      </c>
      <c r="Y25" s="113" t="s">
        <v>160</v>
      </c>
      <c r="Z25" s="113" t="s">
        <v>161</v>
      </c>
      <c r="AA25" s="113" t="s">
        <v>13</v>
      </c>
      <c r="AB25" s="113" t="s">
        <v>161</v>
      </c>
      <c r="AC25" s="113" t="s">
        <v>161</v>
      </c>
      <c r="AD25" s="114" t="s">
        <v>12</v>
      </c>
      <c r="AE25" s="114" t="s">
        <v>12</v>
      </c>
      <c r="AF25" s="114" t="s">
        <v>12</v>
      </c>
      <c r="AG25" s="115" t="s">
        <v>12</v>
      </c>
      <c r="AH25" s="114" t="s">
        <v>12</v>
      </c>
      <c r="AI25" s="114" t="s">
        <v>12</v>
      </c>
      <c r="AJ25" s="114" t="s">
        <v>12</v>
      </c>
      <c r="AK25" s="114" t="str">
        <f t="shared" si="55"/>
        <v>-</v>
      </c>
      <c r="AL25" s="114" t="s">
        <v>12</v>
      </c>
      <c r="AM25" s="114" t="s">
        <v>12</v>
      </c>
      <c r="AN25" s="114" t="s">
        <v>12</v>
      </c>
      <c r="AO25" s="114" t="s">
        <v>12</v>
      </c>
      <c r="AP25" s="116">
        <v>9.0</v>
      </c>
      <c r="AQ25" s="116">
        <v>0.0</v>
      </c>
      <c r="AR25" s="116">
        <v>0.0</v>
      </c>
      <c r="AS25" s="116">
        <v>0.0</v>
      </c>
      <c r="AT25" s="116">
        <v>0.0</v>
      </c>
      <c r="AU25" s="116">
        <v>0.0</v>
      </c>
      <c r="AV25" s="116">
        <v>0.0</v>
      </c>
      <c r="AW25" s="116">
        <v>0.0</v>
      </c>
      <c r="AX25" s="116">
        <v>0.0</v>
      </c>
      <c r="AY25" s="116">
        <v>0.0</v>
      </c>
      <c r="AZ25" s="117">
        <f t="shared" si="3"/>
        <v>0</v>
      </c>
      <c r="BA25" s="117">
        <f t="shared" si="4"/>
        <v>0</v>
      </c>
      <c r="BB25" s="117">
        <f t="shared" si="5"/>
        <v>0</v>
      </c>
      <c r="BC25" s="117">
        <f t="shared" si="6"/>
        <v>0</v>
      </c>
      <c r="BD25" s="117">
        <f t="shared" si="7"/>
        <v>0</v>
      </c>
      <c r="BE25" s="117">
        <f t="shared" si="8"/>
        <v>0</v>
      </c>
      <c r="BF25" s="117">
        <f t="shared" si="9"/>
        <v>0</v>
      </c>
      <c r="BG25" s="117">
        <f t="shared" si="10"/>
        <v>0</v>
      </c>
      <c r="BH25" s="117">
        <f t="shared" si="11"/>
        <v>0</v>
      </c>
      <c r="BI25" s="118" t="s">
        <v>12</v>
      </c>
      <c r="BJ25" s="118" t="s">
        <v>12</v>
      </c>
      <c r="BK25" s="118" t="s">
        <v>12</v>
      </c>
      <c r="BL25" s="115" t="s">
        <v>12</v>
      </c>
      <c r="BM25" s="118" t="s">
        <v>12</v>
      </c>
      <c r="BN25" s="118" t="s">
        <v>12</v>
      </c>
      <c r="BO25" s="118" t="s">
        <v>12</v>
      </c>
      <c r="BP25" s="118" t="str">
        <f t="shared" si="54"/>
        <v>-</v>
      </c>
      <c r="BQ25" s="118" t="s">
        <v>12</v>
      </c>
      <c r="BR25" s="118" t="s">
        <v>12</v>
      </c>
      <c r="BS25" s="118" t="s">
        <v>12</v>
      </c>
      <c r="BT25" s="118" t="s">
        <v>12</v>
      </c>
      <c r="BU25" s="119">
        <v>8.0</v>
      </c>
      <c r="BV25" s="119">
        <v>0.0</v>
      </c>
      <c r="BW25" s="119">
        <v>0.0</v>
      </c>
      <c r="BX25" s="119">
        <v>0.0</v>
      </c>
      <c r="BY25" s="119">
        <v>0.0</v>
      </c>
      <c r="BZ25" s="119">
        <v>0.0</v>
      </c>
      <c r="CA25" s="119">
        <v>0.0</v>
      </c>
      <c r="CB25" s="119">
        <v>0.0</v>
      </c>
      <c r="CC25" s="119">
        <v>0.0</v>
      </c>
      <c r="CD25" s="119">
        <v>0.0</v>
      </c>
      <c r="CE25" s="119">
        <v>0.0</v>
      </c>
      <c r="CF25" s="119">
        <v>0.0</v>
      </c>
      <c r="CG25" s="119">
        <v>0.0</v>
      </c>
      <c r="CH25" s="119">
        <v>0.0</v>
      </c>
      <c r="CI25" s="120">
        <f t="shared" si="13"/>
        <v>0</v>
      </c>
      <c r="CJ25" s="120">
        <f t="shared" si="14"/>
        <v>0</v>
      </c>
      <c r="CK25" s="120">
        <f t="shared" si="15"/>
        <v>0</v>
      </c>
      <c r="CL25" s="120">
        <f t="shared" si="16"/>
        <v>0</v>
      </c>
      <c r="CM25" s="120">
        <f t="shared" si="17"/>
        <v>0</v>
      </c>
      <c r="CN25" s="120">
        <f t="shared" si="18"/>
        <v>0</v>
      </c>
      <c r="CO25" s="120">
        <f t="shared" si="19"/>
        <v>0</v>
      </c>
      <c r="CP25" s="120">
        <f t="shared" si="20"/>
        <v>0</v>
      </c>
      <c r="CQ25" s="120">
        <f t="shared" si="21"/>
        <v>0</v>
      </c>
      <c r="CR25" s="121" t="s">
        <v>12</v>
      </c>
      <c r="CS25" s="121" t="s">
        <v>12</v>
      </c>
      <c r="CT25" s="121" t="s">
        <v>12</v>
      </c>
      <c r="CU25" s="115" t="s">
        <v>12</v>
      </c>
      <c r="CV25" s="121" t="s">
        <v>12</v>
      </c>
      <c r="CW25" s="121" t="s">
        <v>12</v>
      </c>
      <c r="CX25" s="121" t="s">
        <v>12</v>
      </c>
      <c r="CY25" s="121" t="s">
        <v>12</v>
      </c>
      <c r="CZ25" s="121" t="s">
        <v>12</v>
      </c>
      <c r="DA25" s="121" t="s">
        <v>12</v>
      </c>
      <c r="DB25" s="121" t="s">
        <v>12</v>
      </c>
      <c r="DC25" s="121" t="s">
        <v>12</v>
      </c>
      <c r="DD25" s="122">
        <v>9.0</v>
      </c>
      <c r="DE25" s="122">
        <v>0.0</v>
      </c>
      <c r="DF25" s="122">
        <v>0.0</v>
      </c>
      <c r="DG25" s="122">
        <v>0.0</v>
      </c>
      <c r="DH25" s="122">
        <v>0.0</v>
      </c>
      <c r="DI25" s="122">
        <v>0.0</v>
      </c>
      <c r="DJ25" s="122">
        <v>0.0</v>
      </c>
      <c r="DK25" s="122">
        <v>0.0</v>
      </c>
      <c r="DL25" s="122">
        <v>0.0</v>
      </c>
      <c r="DM25" s="122">
        <v>0.0</v>
      </c>
      <c r="DN25" s="122">
        <v>0.0</v>
      </c>
      <c r="DO25" s="122">
        <v>0.0</v>
      </c>
      <c r="DP25" s="122">
        <v>0.0</v>
      </c>
      <c r="DQ25" s="122">
        <v>0.0</v>
      </c>
      <c r="DR25" s="123">
        <f t="shared" si="23"/>
        <v>0</v>
      </c>
      <c r="DS25" s="123">
        <f t="shared" si="24"/>
        <v>0</v>
      </c>
      <c r="DT25" s="123">
        <f t="shared" si="25"/>
        <v>0</v>
      </c>
      <c r="DU25" s="123">
        <f t="shared" si="26"/>
        <v>0</v>
      </c>
      <c r="DV25" s="123">
        <f t="shared" si="27"/>
        <v>0</v>
      </c>
      <c r="DW25" s="123">
        <f t="shared" si="28"/>
        <v>0</v>
      </c>
      <c r="DX25" s="123">
        <f t="shared" si="29"/>
        <v>0</v>
      </c>
      <c r="DY25" s="123">
        <f t="shared" si="30"/>
        <v>0</v>
      </c>
      <c r="DZ25" s="123">
        <f t="shared" si="31"/>
        <v>0</v>
      </c>
      <c r="EA25" s="124" t="s">
        <v>501</v>
      </c>
      <c r="EB25" s="124">
        <v>6.0</v>
      </c>
      <c r="EC25" s="124">
        <v>15.0</v>
      </c>
      <c r="ED25" s="115" t="s">
        <v>502</v>
      </c>
      <c r="EE25" s="124" t="s">
        <v>503</v>
      </c>
      <c r="EF25" s="124" t="s">
        <v>504</v>
      </c>
      <c r="EG25" s="124" t="s">
        <v>502</v>
      </c>
      <c r="EH25" s="124" t="str">
        <f t="shared" si="51"/>
        <v>2002752, 2002749, 2100472, 2003303, 2003410, 2015016,</v>
      </c>
      <c r="EI25" s="124" t="s">
        <v>505</v>
      </c>
      <c r="EJ25" s="124" t="s">
        <v>502</v>
      </c>
      <c r="EK25" s="124">
        <v>2015016.0</v>
      </c>
      <c r="EL25" s="124" t="s">
        <v>12</v>
      </c>
      <c r="EM25" s="125">
        <v>8.0</v>
      </c>
      <c r="EN25" s="125">
        <v>4.0</v>
      </c>
      <c r="EO25" s="125">
        <v>11.0</v>
      </c>
      <c r="EP25" s="125">
        <v>0.0</v>
      </c>
      <c r="EQ25" s="125">
        <v>15.0</v>
      </c>
      <c r="ER25" s="125">
        <v>15.0</v>
      </c>
      <c r="ES25" s="125">
        <v>1.0</v>
      </c>
      <c r="ET25" s="125">
        <v>1.0</v>
      </c>
      <c r="EU25" s="125">
        <v>1.0</v>
      </c>
      <c r="EV25" s="125">
        <v>1.0</v>
      </c>
      <c r="EW25" s="125">
        <v>3.0</v>
      </c>
      <c r="EX25" s="125">
        <v>0.0</v>
      </c>
      <c r="EY25" s="125">
        <v>3.0</v>
      </c>
      <c r="EZ25" s="125">
        <v>3.0</v>
      </c>
      <c r="FA25" s="126">
        <f t="shared" si="33"/>
        <v>4</v>
      </c>
      <c r="FB25" s="126">
        <f t="shared" si="34"/>
        <v>1</v>
      </c>
      <c r="FC25" s="126">
        <f t="shared" si="35"/>
        <v>1</v>
      </c>
      <c r="FD25" s="126">
        <f t="shared" si="36"/>
        <v>11</v>
      </c>
      <c r="FE25" s="126">
        <f t="shared" si="37"/>
        <v>3</v>
      </c>
      <c r="FF25" s="126">
        <f t="shared" si="38"/>
        <v>1</v>
      </c>
      <c r="FG25" s="126">
        <f t="shared" si="39"/>
        <v>15</v>
      </c>
      <c r="FH25" s="126">
        <f t="shared" si="40"/>
        <v>3</v>
      </c>
      <c r="FI25" s="126">
        <f t="shared" si="41"/>
        <v>1</v>
      </c>
      <c r="FJ25" s="127" t="s">
        <v>13</v>
      </c>
      <c r="FK25" s="128" t="s">
        <v>506</v>
      </c>
      <c r="FL25" s="129" t="s">
        <v>12</v>
      </c>
      <c r="FM25" s="129" t="s">
        <v>12</v>
      </c>
      <c r="FN25" s="129" t="s">
        <v>12</v>
      </c>
      <c r="FO25" s="130" t="s">
        <v>12</v>
      </c>
      <c r="FP25" s="130" t="s">
        <v>12</v>
      </c>
      <c r="FQ25" s="130" t="s">
        <v>12</v>
      </c>
      <c r="FR25" s="130" t="s">
        <v>12</v>
      </c>
      <c r="FS25" s="130" t="s">
        <v>12</v>
      </c>
      <c r="FT25" s="130" t="s">
        <v>12</v>
      </c>
      <c r="FU25" s="130" t="s">
        <v>12</v>
      </c>
      <c r="FV25" s="130" t="s">
        <v>12</v>
      </c>
      <c r="FW25" s="130" t="str">
        <f t="shared" si="48"/>
        <v>-</v>
      </c>
      <c r="FX25" s="130" t="s">
        <v>12</v>
      </c>
      <c r="FY25" s="108" t="s">
        <v>507</v>
      </c>
      <c r="FZ25" s="108">
        <v>8.0</v>
      </c>
      <c r="GA25" s="108">
        <v>0.0</v>
      </c>
      <c r="GB25" s="131">
        <f t="shared" si="43"/>
        <v>0</v>
      </c>
      <c r="GC25" s="132" t="s">
        <v>12</v>
      </c>
      <c r="GD25" s="132" t="s">
        <v>12</v>
      </c>
      <c r="GE25" s="132" t="s">
        <v>12</v>
      </c>
      <c r="GF25" s="133" t="s">
        <v>12</v>
      </c>
      <c r="GG25" s="133" t="s">
        <v>12</v>
      </c>
      <c r="GH25" s="133" t="s">
        <v>12</v>
      </c>
      <c r="GI25" s="133" t="s">
        <v>12</v>
      </c>
      <c r="GJ25" s="133" t="s">
        <v>12</v>
      </c>
      <c r="GK25" s="133" t="s">
        <v>12</v>
      </c>
      <c r="GL25" s="133" t="s">
        <v>12</v>
      </c>
      <c r="GM25" s="133" t="s">
        <v>12</v>
      </c>
      <c r="GN25" s="134" t="s">
        <v>12</v>
      </c>
      <c r="GO25" s="134">
        <v>8.0</v>
      </c>
      <c r="GP25" s="134">
        <v>0.0</v>
      </c>
      <c r="GQ25" s="135">
        <f t="shared" si="44"/>
        <v>0</v>
      </c>
      <c r="GR25" s="136" t="s">
        <v>13</v>
      </c>
      <c r="GS25" s="137"/>
      <c r="GT25" s="137"/>
      <c r="GU25" s="137"/>
      <c r="GV25" s="137"/>
      <c r="GW25" s="137"/>
      <c r="GX25" s="137"/>
      <c r="GY25" s="137"/>
      <c r="GZ25" s="137"/>
      <c r="HA25" s="137"/>
      <c r="HB25" s="137"/>
      <c r="HC25" s="137"/>
      <c r="HD25" s="137"/>
      <c r="HE25" s="137"/>
      <c r="HF25" s="137"/>
      <c r="HG25" s="137"/>
      <c r="HH25" s="137"/>
      <c r="HI25" s="137"/>
      <c r="HJ25" s="137"/>
      <c r="HK25" s="137"/>
      <c r="HL25" s="137"/>
      <c r="HM25" s="137"/>
      <c r="HN25" s="137"/>
      <c r="HO25" s="137"/>
      <c r="HP25" s="137"/>
      <c r="HQ25" s="137"/>
      <c r="HR25" s="137"/>
      <c r="HS25" s="137"/>
      <c r="HT25" s="137"/>
      <c r="HU25" s="137"/>
      <c r="HV25" s="137"/>
      <c r="HW25" s="137"/>
      <c r="HX25" s="137"/>
      <c r="HY25" s="137"/>
      <c r="HZ25" s="137"/>
      <c r="IA25" s="137"/>
      <c r="IB25" s="137"/>
      <c r="IC25" s="137"/>
      <c r="ID25" s="137"/>
      <c r="IE25" s="137"/>
      <c r="IF25" s="137"/>
      <c r="IG25" s="137"/>
      <c r="IH25" s="137"/>
      <c r="II25" s="137"/>
      <c r="IJ25" s="137"/>
      <c r="IK25" s="137"/>
      <c r="IL25" s="137"/>
      <c r="IM25" s="137"/>
      <c r="IN25" s="137"/>
      <c r="IO25" s="137"/>
      <c r="IP25" s="137"/>
      <c r="IQ25" s="137"/>
      <c r="IR25" s="137"/>
      <c r="IS25" s="137"/>
      <c r="IT25" s="137"/>
      <c r="IU25" s="137"/>
      <c r="IV25" s="137"/>
      <c r="IW25" s="137"/>
      <c r="IX25" s="137"/>
      <c r="IY25" s="137"/>
      <c r="IZ25" s="137"/>
      <c r="JA25" s="137"/>
      <c r="JB25" s="137"/>
      <c r="JC25" s="137"/>
      <c r="JD25" s="137"/>
      <c r="JE25" s="137"/>
      <c r="JF25" s="137"/>
      <c r="JG25" s="137"/>
      <c r="JH25" s="137"/>
      <c r="JI25" s="137"/>
      <c r="JJ25" s="137"/>
      <c r="JK25" s="137"/>
      <c r="JL25" s="137"/>
      <c r="JM25" s="137"/>
      <c r="JN25" s="137"/>
      <c r="JO25" s="137"/>
      <c r="JP25" s="137"/>
      <c r="JQ25" s="137"/>
      <c r="JR25" s="137"/>
      <c r="JS25" s="137"/>
      <c r="JT25" s="137"/>
      <c r="JU25" s="137"/>
      <c r="JV25" s="137"/>
      <c r="JW25" s="137"/>
      <c r="JX25" s="137"/>
      <c r="JY25" s="137"/>
      <c r="JZ25" s="137"/>
      <c r="KA25" s="137"/>
      <c r="KB25" s="137"/>
      <c r="KC25" s="137"/>
      <c r="KD25" s="137"/>
      <c r="KE25" s="137"/>
      <c r="KF25" s="137"/>
      <c r="KG25" s="137"/>
      <c r="KH25" s="137"/>
      <c r="KI25" s="137"/>
      <c r="KJ25" s="137"/>
      <c r="KK25" s="137"/>
      <c r="KL25" s="137"/>
      <c r="KM25" s="137"/>
      <c r="KN25" s="137"/>
      <c r="KO25" s="137"/>
      <c r="KP25" s="137"/>
      <c r="KQ25" s="137"/>
      <c r="KR25" s="137"/>
      <c r="KS25" s="137"/>
      <c r="KT25" s="137"/>
      <c r="KU25" s="137"/>
      <c r="KV25" s="137"/>
      <c r="KW25" s="137"/>
      <c r="KX25" s="137"/>
      <c r="KY25" s="137"/>
      <c r="KZ25" s="137"/>
      <c r="LA25" s="137"/>
      <c r="LB25" s="137"/>
      <c r="LC25" s="137"/>
      <c r="LD25" s="137"/>
      <c r="LE25" s="137"/>
      <c r="LF25" s="137"/>
      <c r="LG25" s="137"/>
      <c r="LH25" s="137"/>
      <c r="LI25" s="137"/>
      <c r="LJ25" s="137"/>
      <c r="LK25" s="137"/>
      <c r="LL25" s="137"/>
      <c r="LM25" s="137"/>
      <c r="LN25" s="137"/>
      <c r="LO25" s="137"/>
      <c r="LP25" s="137"/>
      <c r="LQ25" s="137"/>
      <c r="LR25" s="137"/>
      <c r="LS25" s="137"/>
      <c r="LT25" s="137"/>
      <c r="LU25" s="137"/>
      <c r="LV25" s="137"/>
      <c r="LW25" s="137"/>
      <c r="LX25" s="137"/>
    </row>
    <row r="26" ht="153.75" customHeight="1">
      <c r="B26" s="104" t="s">
        <v>508</v>
      </c>
      <c r="C26" s="105" t="s">
        <v>509</v>
      </c>
      <c r="D26" s="105" t="s">
        <v>510</v>
      </c>
      <c r="E26" s="105" t="s">
        <v>511</v>
      </c>
      <c r="F26" s="105" t="s">
        <v>512</v>
      </c>
      <c r="G26" s="105" t="s">
        <v>513</v>
      </c>
      <c r="H26" s="105" t="s">
        <v>514</v>
      </c>
      <c r="I26" s="107" t="s">
        <v>515</v>
      </c>
      <c r="J26" s="107" t="s">
        <v>516</v>
      </c>
      <c r="K26" s="107" t="s">
        <v>517</v>
      </c>
      <c r="L26" s="108">
        <v>2.0</v>
      </c>
      <c r="M26" s="108">
        <v>1.0</v>
      </c>
      <c r="N26" s="108">
        <v>1.0</v>
      </c>
      <c r="O26" s="108">
        <f t="shared" si="52"/>
        <v>2</v>
      </c>
      <c r="P26" s="108">
        <v>1.0</v>
      </c>
      <c r="Q26" s="108">
        <v>1.0</v>
      </c>
      <c r="R26" s="109" t="s">
        <v>160</v>
      </c>
      <c r="S26" s="110" t="s">
        <v>518</v>
      </c>
      <c r="T26" s="110" t="s">
        <v>519</v>
      </c>
      <c r="U26" s="142" t="s">
        <v>520</v>
      </c>
      <c r="V26" s="110" t="s">
        <v>521</v>
      </c>
      <c r="W26" s="110" t="s">
        <v>522</v>
      </c>
      <c r="X26" s="113" t="s">
        <v>13</v>
      </c>
      <c r="Y26" s="109" t="s">
        <v>160</v>
      </c>
      <c r="Z26" s="113" t="s">
        <v>161</v>
      </c>
      <c r="AA26" s="113" t="s">
        <v>13</v>
      </c>
      <c r="AB26" s="113" t="s">
        <v>161</v>
      </c>
      <c r="AC26" s="113" t="s">
        <v>13</v>
      </c>
      <c r="AD26" s="114" t="s">
        <v>12</v>
      </c>
      <c r="AE26" s="114" t="s">
        <v>12</v>
      </c>
      <c r="AF26" s="114" t="s">
        <v>12</v>
      </c>
      <c r="AG26" s="115" t="s">
        <v>12</v>
      </c>
      <c r="AH26" s="114" t="s">
        <v>12</v>
      </c>
      <c r="AI26" s="114" t="s">
        <v>12</v>
      </c>
      <c r="AJ26" s="114" t="s">
        <v>12</v>
      </c>
      <c r="AK26" s="114" t="s">
        <v>12</v>
      </c>
      <c r="AL26" s="114" t="s">
        <v>12</v>
      </c>
      <c r="AM26" s="114" t="s">
        <v>12</v>
      </c>
      <c r="AN26" s="114" t="s">
        <v>12</v>
      </c>
      <c r="AO26" s="114" t="s">
        <v>12</v>
      </c>
      <c r="AP26" s="116">
        <v>2.0</v>
      </c>
      <c r="AQ26" s="116">
        <v>0.0</v>
      </c>
      <c r="AR26" s="116">
        <v>0.0</v>
      </c>
      <c r="AS26" s="116">
        <v>0.0</v>
      </c>
      <c r="AT26" s="116">
        <v>0.0</v>
      </c>
      <c r="AU26" s="116">
        <v>0.0</v>
      </c>
      <c r="AV26" s="116">
        <v>0.0</v>
      </c>
      <c r="AW26" s="116">
        <v>0.0</v>
      </c>
      <c r="AX26" s="116">
        <v>0.0</v>
      </c>
      <c r="AY26" s="116">
        <v>0.0</v>
      </c>
      <c r="AZ26" s="117">
        <f t="shared" si="3"/>
        <v>0</v>
      </c>
      <c r="BA26" s="117">
        <f t="shared" si="4"/>
        <v>0</v>
      </c>
      <c r="BB26" s="117">
        <f t="shared" si="5"/>
        <v>0</v>
      </c>
      <c r="BC26" s="117">
        <f t="shared" si="6"/>
        <v>0</v>
      </c>
      <c r="BD26" s="117">
        <f t="shared" si="7"/>
        <v>0</v>
      </c>
      <c r="BE26" s="117">
        <f t="shared" si="8"/>
        <v>0</v>
      </c>
      <c r="BF26" s="117">
        <f t="shared" si="9"/>
        <v>0</v>
      </c>
      <c r="BG26" s="117">
        <f t="shared" si="10"/>
        <v>0</v>
      </c>
      <c r="BH26" s="117">
        <f t="shared" si="11"/>
        <v>0</v>
      </c>
      <c r="BI26" s="118" t="s">
        <v>523</v>
      </c>
      <c r="BJ26" s="118">
        <v>4.0</v>
      </c>
      <c r="BK26" s="118">
        <v>14.0</v>
      </c>
      <c r="BL26" s="115" t="s">
        <v>12</v>
      </c>
      <c r="BM26" s="118" t="s">
        <v>523</v>
      </c>
      <c r="BN26" s="118" t="s">
        <v>524</v>
      </c>
      <c r="BO26" s="118" t="s">
        <v>12</v>
      </c>
      <c r="BP26" s="118" t="str">
        <f t="shared" si="54"/>
        <v>2034567, 2013028, 2019240</v>
      </c>
      <c r="BQ26" s="118" t="s">
        <v>12</v>
      </c>
      <c r="BR26" s="118" t="s">
        <v>524</v>
      </c>
      <c r="BS26" s="118">
        <v>2043217.0</v>
      </c>
      <c r="BT26" s="118" t="s">
        <v>12</v>
      </c>
      <c r="BU26" s="119">
        <v>2.0</v>
      </c>
      <c r="BV26" s="119">
        <v>0.0</v>
      </c>
      <c r="BW26" s="119">
        <v>13.0</v>
      </c>
      <c r="BX26" s="119">
        <v>14.0</v>
      </c>
      <c r="BY26" s="119">
        <v>14.0</v>
      </c>
      <c r="BZ26" s="119">
        <v>28.0</v>
      </c>
      <c r="CA26" s="119">
        <v>0.0</v>
      </c>
      <c r="CB26" s="119">
        <v>0.0</v>
      </c>
      <c r="CC26" s="119">
        <v>0.0</v>
      </c>
      <c r="CD26" s="119">
        <v>0.0</v>
      </c>
      <c r="CE26" s="119">
        <v>13.0</v>
      </c>
      <c r="CF26" s="119">
        <v>0.0</v>
      </c>
      <c r="CG26" s="119">
        <v>14.0</v>
      </c>
      <c r="CH26" s="119">
        <v>14.0</v>
      </c>
      <c r="CI26" s="120">
        <f t="shared" si="13"/>
        <v>0</v>
      </c>
      <c r="CJ26" s="120">
        <f t="shared" si="14"/>
        <v>0</v>
      </c>
      <c r="CK26" s="120">
        <f t="shared" si="15"/>
        <v>0</v>
      </c>
      <c r="CL26" s="120">
        <f t="shared" si="16"/>
        <v>13</v>
      </c>
      <c r="CM26" s="120">
        <f t="shared" si="17"/>
        <v>13</v>
      </c>
      <c r="CN26" s="120">
        <f t="shared" si="18"/>
        <v>0</v>
      </c>
      <c r="CO26" s="120">
        <f t="shared" si="19"/>
        <v>28</v>
      </c>
      <c r="CP26" s="120">
        <f t="shared" si="20"/>
        <v>14</v>
      </c>
      <c r="CQ26" s="120">
        <f t="shared" si="21"/>
        <v>0</v>
      </c>
      <c r="CR26" s="121" t="s">
        <v>525</v>
      </c>
      <c r="CS26" s="121">
        <v>5.0</v>
      </c>
      <c r="CT26" s="121">
        <v>26.0</v>
      </c>
      <c r="CU26" s="115" t="s">
        <v>12</v>
      </c>
      <c r="CV26" s="121" t="s">
        <v>525</v>
      </c>
      <c r="CW26" s="121" t="s">
        <v>526</v>
      </c>
      <c r="CX26" s="121" t="s">
        <v>12</v>
      </c>
      <c r="CY26" s="121" t="str">
        <f t="shared" ref="CY26:CY37" si="57">IF(CW26="-",CX26,CW26)</f>
        <v>50447, 2034567, 2013028, 2019240</v>
      </c>
      <c r="CZ26" s="121" t="s">
        <v>12</v>
      </c>
      <c r="DA26" s="121" t="s">
        <v>526</v>
      </c>
      <c r="DB26" s="121">
        <v>2043217.0</v>
      </c>
      <c r="DC26" s="121" t="s">
        <v>12</v>
      </c>
      <c r="DD26" s="122">
        <v>2.0</v>
      </c>
      <c r="DE26" s="122">
        <v>0.0</v>
      </c>
      <c r="DF26" s="122">
        <v>14.0</v>
      </c>
      <c r="DG26" s="122">
        <v>12.0</v>
      </c>
      <c r="DH26" s="122">
        <v>14.0</v>
      </c>
      <c r="DI26" s="122">
        <v>26.0</v>
      </c>
      <c r="DJ26" s="122">
        <v>0.0</v>
      </c>
      <c r="DK26" s="122">
        <v>0.0</v>
      </c>
      <c r="DL26" s="122">
        <v>0.0</v>
      </c>
      <c r="DM26" s="122">
        <v>0.0</v>
      </c>
      <c r="DN26" s="122">
        <v>14.0</v>
      </c>
      <c r="DO26" s="122">
        <v>12.0</v>
      </c>
      <c r="DP26" s="122">
        <v>14.0</v>
      </c>
      <c r="DQ26" s="122">
        <v>26.0</v>
      </c>
      <c r="DR26" s="123">
        <f t="shared" si="23"/>
        <v>0</v>
      </c>
      <c r="DS26" s="123">
        <f t="shared" si="24"/>
        <v>0</v>
      </c>
      <c r="DT26" s="123">
        <f t="shared" si="25"/>
        <v>0</v>
      </c>
      <c r="DU26" s="123">
        <f t="shared" si="26"/>
        <v>14</v>
      </c>
      <c r="DV26" s="123">
        <f t="shared" si="27"/>
        <v>14</v>
      </c>
      <c r="DW26" s="123">
        <f t="shared" si="28"/>
        <v>0</v>
      </c>
      <c r="DX26" s="123">
        <f t="shared" si="29"/>
        <v>26</v>
      </c>
      <c r="DY26" s="123">
        <f t="shared" si="30"/>
        <v>26</v>
      </c>
      <c r="DZ26" s="123">
        <f t="shared" si="31"/>
        <v>0</v>
      </c>
      <c r="EA26" s="124" t="s">
        <v>527</v>
      </c>
      <c r="EB26" s="124">
        <v>12.0</v>
      </c>
      <c r="EC26" s="124">
        <v>52.0</v>
      </c>
      <c r="ED26" s="115" t="s">
        <v>528</v>
      </c>
      <c r="EE26" s="124" t="s">
        <v>529</v>
      </c>
      <c r="EF26" s="124" t="s">
        <v>530</v>
      </c>
      <c r="EG26" s="124" t="s">
        <v>162</v>
      </c>
      <c r="EH26" s="124" t="str">
        <f t="shared" si="51"/>
        <v>2002752, 2002749. 2034567, 2013028, 2019240, 50447, 2002824, 2101200, 2006409, 2101390, 2011803</v>
      </c>
      <c r="EI26" s="124" t="s">
        <v>531</v>
      </c>
      <c r="EJ26" s="124" t="s">
        <v>532</v>
      </c>
      <c r="EK26" s="124">
        <v>2043217.0</v>
      </c>
      <c r="EL26" s="124" t="s">
        <v>12</v>
      </c>
      <c r="EM26" s="125">
        <v>2.0</v>
      </c>
      <c r="EN26" s="125">
        <v>2.0</v>
      </c>
      <c r="EO26" s="125">
        <v>35.0</v>
      </c>
      <c r="EP26" s="125">
        <v>12.0</v>
      </c>
      <c r="EQ26" s="125">
        <v>40.0</v>
      </c>
      <c r="ER26" s="125">
        <v>52.0</v>
      </c>
      <c r="ES26" s="125">
        <v>0.0</v>
      </c>
      <c r="ET26" s="125">
        <v>0.0</v>
      </c>
      <c r="EU26" s="125">
        <v>0.0</v>
      </c>
      <c r="EV26" s="125">
        <v>0.0</v>
      </c>
      <c r="EW26" s="125">
        <v>29.0</v>
      </c>
      <c r="EX26" s="125">
        <v>12.0</v>
      </c>
      <c r="EY26" s="125">
        <v>30.0</v>
      </c>
      <c r="EZ26" s="125">
        <v>42.0</v>
      </c>
      <c r="FA26" s="126">
        <f t="shared" si="33"/>
        <v>2</v>
      </c>
      <c r="FB26" s="126">
        <f t="shared" si="34"/>
        <v>0</v>
      </c>
      <c r="FC26" s="126">
        <f t="shared" si="35"/>
        <v>0</v>
      </c>
      <c r="FD26" s="126">
        <f t="shared" si="36"/>
        <v>35</v>
      </c>
      <c r="FE26" s="126">
        <f t="shared" si="37"/>
        <v>29</v>
      </c>
      <c r="FF26" s="126">
        <f t="shared" si="38"/>
        <v>0</v>
      </c>
      <c r="FG26" s="126">
        <f t="shared" si="39"/>
        <v>52</v>
      </c>
      <c r="FH26" s="126">
        <f t="shared" si="40"/>
        <v>42</v>
      </c>
      <c r="FI26" s="126">
        <f t="shared" si="41"/>
        <v>0</v>
      </c>
      <c r="FJ26" s="127" t="s">
        <v>13</v>
      </c>
      <c r="FK26" s="128" t="s">
        <v>533</v>
      </c>
      <c r="FL26" s="140">
        <v>52676.0</v>
      </c>
      <c r="FM26" s="129">
        <v>1.0</v>
      </c>
      <c r="FN26" s="129">
        <v>2.0</v>
      </c>
      <c r="FO26" s="130" t="s">
        <v>12</v>
      </c>
      <c r="FP26" s="130" t="s">
        <v>12</v>
      </c>
      <c r="FQ26" s="130" t="s">
        <v>12</v>
      </c>
      <c r="FR26" s="130" t="s">
        <v>12</v>
      </c>
      <c r="FS26" s="130" t="s">
        <v>12</v>
      </c>
      <c r="FT26" s="130" t="s">
        <v>12</v>
      </c>
      <c r="FU26" s="141">
        <v>52676.0</v>
      </c>
      <c r="FV26" s="141">
        <v>52676.0</v>
      </c>
      <c r="FW26" s="130" t="str">
        <f t="shared" si="48"/>
        <v>-</v>
      </c>
      <c r="FX26" s="130" t="s">
        <v>12</v>
      </c>
      <c r="FY26" s="108" t="s">
        <v>534</v>
      </c>
      <c r="FZ26" s="108">
        <v>2.0</v>
      </c>
      <c r="GA26" s="108">
        <v>0.0</v>
      </c>
      <c r="GB26" s="131">
        <f t="shared" si="43"/>
        <v>0</v>
      </c>
      <c r="GC26" s="153" t="s">
        <v>535</v>
      </c>
      <c r="GD26" s="132">
        <v>2.0</v>
      </c>
      <c r="GE26" s="132">
        <v>20.0</v>
      </c>
      <c r="GF26" s="133" t="s">
        <v>12</v>
      </c>
      <c r="GG26" s="133" t="s">
        <v>12</v>
      </c>
      <c r="GH26" s="133" t="s">
        <v>12</v>
      </c>
      <c r="GI26" s="133" t="s">
        <v>12</v>
      </c>
      <c r="GJ26" s="133" t="s">
        <v>12</v>
      </c>
      <c r="GK26" s="133" t="s">
        <v>12</v>
      </c>
      <c r="GL26" s="133" t="s">
        <v>12</v>
      </c>
      <c r="GM26" s="133" t="s">
        <v>12</v>
      </c>
      <c r="GN26" s="134" t="s">
        <v>536</v>
      </c>
      <c r="GO26" s="134">
        <v>2.0</v>
      </c>
      <c r="GP26" s="134">
        <v>0.0</v>
      </c>
      <c r="GQ26" s="135">
        <f t="shared" si="44"/>
        <v>0</v>
      </c>
      <c r="GR26" s="136" t="s">
        <v>13</v>
      </c>
      <c r="GS26" s="137"/>
      <c r="GT26" s="137"/>
      <c r="GU26" s="137"/>
      <c r="GV26" s="137"/>
      <c r="GW26" s="137"/>
      <c r="GX26" s="137"/>
      <c r="GY26" s="137"/>
      <c r="GZ26" s="137"/>
      <c r="HA26" s="137"/>
      <c r="HB26" s="137"/>
      <c r="HC26" s="137"/>
      <c r="HD26" s="137"/>
      <c r="HE26" s="137"/>
      <c r="HF26" s="137"/>
      <c r="HG26" s="137"/>
      <c r="HH26" s="137"/>
      <c r="HI26" s="137"/>
      <c r="HJ26" s="137"/>
      <c r="HK26" s="137"/>
      <c r="HL26" s="137"/>
      <c r="HM26" s="137"/>
      <c r="HN26" s="137"/>
      <c r="HO26" s="137"/>
      <c r="HP26" s="137"/>
      <c r="HQ26" s="137"/>
      <c r="HR26" s="137"/>
      <c r="HS26" s="137"/>
      <c r="HT26" s="137"/>
      <c r="HU26" s="137"/>
      <c r="HV26" s="137"/>
      <c r="HW26" s="137"/>
      <c r="HX26" s="137"/>
      <c r="HY26" s="137"/>
      <c r="HZ26" s="137"/>
      <c r="IA26" s="137"/>
      <c r="IB26" s="137"/>
      <c r="IC26" s="137"/>
      <c r="ID26" s="137"/>
      <c r="IE26" s="137"/>
      <c r="IF26" s="137"/>
      <c r="IG26" s="137"/>
      <c r="IH26" s="137"/>
      <c r="II26" s="137"/>
      <c r="IJ26" s="137"/>
      <c r="IK26" s="137"/>
      <c r="IL26" s="137"/>
      <c r="IM26" s="137"/>
      <c r="IN26" s="137"/>
      <c r="IO26" s="137"/>
      <c r="IP26" s="137"/>
      <c r="IQ26" s="137"/>
      <c r="IR26" s="137"/>
      <c r="IS26" s="137"/>
      <c r="IT26" s="137"/>
      <c r="IU26" s="137"/>
      <c r="IV26" s="137"/>
      <c r="IW26" s="137"/>
      <c r="IX26" s="137"/>
      <c r="IY26" s="137"/>
      <c r="IZ26" s="137"/>
      <c r="JA26" s="137"/>
      <c r="JB26" s="137"/>
      <c r="JC26" s="137"/>
      <c r="JD26" s="137"/>
      <c r="JE26" s="137"/>
      <c r="JF26" s="137"/>
      <c r="JG26" s="137"/>
      <c r="JH26" s="137"/>
      <c r="JI26" s="137"/>
      <c r="JJ26" s="137"/>
      <c r="JK26" s="137"/>
      <c r="JL26" s="137"/>
      <c r="JM26" s="137"/>
      <c r="JN26" s="137"/>
      <c r="JO26" s="137"/>
      <c r="JP26" s="137"/>
      <c r="JQ26" s="137"/>
      <c r="JR26" s="137"/>
      <c r="JS26" s="137"/>
      <c r="JT26" s="137"/>
      <c r="JU26" s="137"/>
      <c r="JV26" s="137"/>
      <c r="JW26" s="137"/>
      <c r="JX26" s="137"/>
      <c r="JY26" s="137"/>
      <c r="JZ26" s="137"/>
      <c r="KA26" s="137"/>
      <c r="KB26" s="137"/>
      <c r="KC26" s="137"/>
      <c r="KD26" s="137"/>
      <c r="KE26" s="137"/>
      <c r="KF26" s="137"/>
      <c r="KG26" s="137"/>
      <c r="KH26" s="137"/>
      <c r="KI26" s="137"/>
      <c r="KJ26" s="137"/>
      <c r="KK26" s="137"/>
      <c r="KL26" s="137"/>
      <c r="KM26" s="137"/>
      <c r="KN26" s="137"/>
      <c r="KO26" s="137"/>
      <c r="KP26" s="137"/>
      <c r="KQ26" s="137"/>
      <c r="KR26" s="137"/>
      <c r="KS26" s="137"/>
      <c r="KT26" s="137"/>
      <c r="KU26" s="137"/>
      <c r="KV26" s="137"/>
      <c r="KW26" s="137"/>
      <c r="KX26" s="137"/>
      <c r="KY26" s="137"/>
      <c r="KZ26" s="137"/>
      <c r="LA26" s="137"/>
      <c r="LB26" s="137"/>
      <c r="LC26" s="137"/>
      <c r="LD26" s="137"/>
      <c r="LE26" s="137"/>
      <c r="LF26" s="137"/>
      <c r="LG26" s="137"/>
      <c r="LH26" s="137"/>
      <c r="LI26" s="137"/>
      <c r="LJ26" s="137"/>
      <c r="LK26" s="137"/>
      <c r="LL26" s="137"/>
      <c r="LM26" s="137"/>
      <c r="LN26" s="137"/>
      <c r="LO26" s="137"/>
      <c r="LP26" s="137"/>
      <c r="LQ26" s="137"/>
      <c r="LR26" s="137"/>
      <c r="LS26" s="137"/>
      <c r="LT26" s="137"/>
      <c r="LU26" s="137"/>
      <c r="LV26" s="137"/>
      <c r="LW26" s="137"/>
      <c r="LX26" s="137"/>
    </row>
    <row r="27" ht="198.0" customHeight="1">
      <c r="B27" s="154" t="s">
        <v>537</v>
      </c>
      <c r="C27" s="105" t="s">
        <v>12</v>
      </c>
      <c r="D27" s="105" t="s">
        <v>538</v>
      </c>
      <c r="E27" s="105" t="s">
        <v>539</v>
      </c>
      <c r="F27" s="105" t="s">
        <v>540</v>
      </c>
      <c r="G27" s="105" t="s">
        <v>541</v>
      </c>
      <c r="H27" s="105" t="s">
        <v>542</v>
      </c>
      <c r="I27" s="107" t="s">
        <v>543</v>
      </c>
      <c r="J27" s="107" t="s">
        <v>334</v>
      </c>
      <c r="K27" s="107" t="s">
        <v>544</v>
      </c>
      <c r="L27" s="108">
        <v>1.0</v>
      </c>
      <c r="M27" s="108">
        <v>1.0</v>
      </c>
      <c r="N27" s="108">
        <v>1.0</v>
      </c>
      <c r="O27" s="108">
        <f t="shared" si="52"/>
        <v>1</v>
      </c>
      <c r="P27" s="108">
        <v>1.0</v>
      </c>
      <c r="Q27" s="108">
        <v>0.0</v>
      </c>
      <c r="R27" s="113" t="s">
        <v>155</v>
      </c>
      <c r="S27" s="111" t="s">
        <v>545</v>
      </c>
      <c r="T27" s="111" t="s">
        <v>12</v>
      </c>
      <c r="U27" s="112" t="s">
        <v>546</v>
      </c>
      <c r="V27" s="111" t="s">
        <v>547</v>
      </c>
      <c r="W27" s="111" t="s">
        <v>548</v>
      </c>
      <c r="X27" s="113" t="s">
        <v>13</v>
      </c>
      <c r="Y27" s="113" t="s">
        <v>160</v>
      </c>
      <c r="Z27" s="113" t="s">
        <v>161</v>
      </c>
      <c r="AA27" s="113" t="s">
        <v>13</v>
      </c>
      <c r="AB27" s="113" t="s">
        <v>161</v>
      </c>
      <c r="AC27" s="113" t="s">
        <v>13</v>
      </c>
      <c r="AD27" s="114" t="s">
        <v>12</v>
      </c>
      <c r="AE27" s="114" t="s">
        <v>12</v>
      </c>
      <c r="AF27" s="114" t="s">
        <v>12</v>
      </c>
      <c r="AG27" s="115" t="s">
        <v>12</v>
      </c>
      <c r="AH27" s="114" t="s">
        <v>12</v>
      </c>
      <c r="AI27" s="114" t="s">
        <v>12</v>
      </c>
      <c r="AJ27" s="114" t="s">
        <v>12</v>
      </c>
      <c r="AK27" s="114" t="str">
        <f t="shared" ref="AK27:AK32" si="58">IF(AI27="-",AJ27,AI27)</f>
        <v>-</v>
      </c>
      <c r="AL27" s="114" t="s">
        <v>12</v>
      </c>
      <c r="AM27" s="114" t="s">
        <v>12</v>
      </c>
      <c r="AN27" s="114" t="s">
        <v>12</v>
      </c>
      <c r="AO27" s="114" t="s">
        <v>12</v>
      </c>
      <c r="AP27" s="116">
        <v>1.0</v>
      </c>
      <c r="AQ27" s="116">
        <v>0.0</v>
      </c>
      <c r="AR27" s="116">
        <v>0.0</v>
      </c>
      <c r="AS27" s="116">
        <v>0.0</v>
      </c>
      <c r="AT27" s="116">
        <v>0.0</v>
      </c>
      <c r="AU27" s="116">
        <v>0.0</v>
      </c>
      <c r="AV27" s="116">
        <v>0.0</v>
      </c>
      <c r="AW27" s="116">
        <v>0.0</v>
      </c>
      <c r="AX27" s="116">
        <v>0.0</v>
      </c>
      <c r="AY27" s="116">
        <v>0.0</v>
      </c>
      <c r="AZ27" s="117">
        <f t="shared" si="3"/>
        <v>0</v>
      </c>
      <c r="BA27" s="117">
        <f t="shared" si="4"/>
        <v>0</v>
      </c>
      <c r="BB27" s="117">
        <f t="shared" si="5"/>
        <v>0</v>
      </c>
      <c r="BC27" s="117">
        <f t="shared" si="6"/>
        <v>0</v>
      </c>
      <c r="BD27" s="117">
        <f t="shared" si="7"/>
        <v>0</v>
      </c>
      <c r="BE27" s="117">
        <f t="shared" si="8"/>
        <v>0</v>
      </c>
      <c r="BF27" s="117">
        <f t="shared" si="9"/>
        <v>0</v>
      </c>
      <c r="BG27" s="117">
        <f t="shared" si="10"/>
        <v>0</v>
      </c>
      <c r="BH27" s="117">
        <f t="shared" si="11"/>
        <v>0</v>
      </c>
      <c r="BI27" s="118" t="s">
        <v>12</v>
      </c>
      <c r="BJ27" s="118" t="s">
        <v>12</v>
      </c>
      <c r="BK27" s="118" t="s">
        <v>12</v>
      </c>
      <c r="BL27" s="115" t="s">
        <v>12</v>
      </c>
      <c r="BM27" s="118" t="s">
        <v>12</v>
      </c>
      <c r="BN27" s="118" t="s">
        <v>12</v>
      </c>
      <c r="BO27" s="118" t="s">
        <v>12</v>
      </c>
      <c r="BP27" s="118" t="str">
        <f t="shared" si="54"/>
        <v>-</v>
      </c>
      <c r="BQ27" s="118" t="s">
        <v>12</v>
      </c>
      <c r="BR27" s="118" t="s">
        <v>12</v>
      </c>
      <c r="BS27" s="118" t="s">
        <v>12</v>
      </c>
      <c r="BT27" s="118" t="s">
        <v>12</v>
      </c>
      <c r="BU27" s="119">
        <v>1.0</v>
      </c>
      <c r="BV27" s="119">
        <v>0.0</v>
      </c>
      <c r="BW27" s="119">
        <v>0.0</v>
      </c>
      <c r="BX27" s="119">
        <v>0.0</v>
      </c>
      <c r="BY27" s="119">
        <v>0.0</v>
      </c>
      <c r="BZ27" s="119">
        <v>0.0</v>
      </c>
      <c r="CA27" s="119">
        <v>0.0</v>
      </c>
      <c r="CB27" s="119">
        <v>0.0</v>
      </c>
      <c r="CC27" s="119">
        <v>0.0</v>
      </c>
      <c r="CD27" s="119">
        <v>0.0</v>
      </c>
      <c r="CE27" s="119">
        <v>0.0</v>
      </c>
      <c r="CF27" s="119">
        <v>0.0</v>
      </c>
      <c r="CG27" s="119">
        <v>0.0</v>
      </c>
      <c r="CH27" s="119">
        <v>0.0</v>
      </c>
      <c r="CI27" s="120">
        <f t="shared" si="13"/>
        <v>0</v>
      </c>
      <c r="CJ27" s="120">
        <f t="shared" si="14"/>
        <v>0</v>
      </c>
      <c r="CK27" s="120">
        <f t="shared" si="15"/>
        <v>0</v>
      </c>
      <c r="CL27" s="120">
        <f t="shared" si="16"/>
        <v>0</v>
      </c>
      <c r="CM27" s="120">
        <f t="shared" si="17"/>
        <v>0</v>
      </c>
      <c r="CN27" s="120">
        <f t="shared" si="18"/>
        <v>0</v>
      </c>
      <c r="CO27" s="120">
        <f t="shared" si="19"/>
        <v>0</v>
      </c>
      <c r="CP27" s="120">
        <f t="shared" si="20"/>
        <v>0</v>
      </c>
      <c r="CQ27" s="120">
        <f t="shared" si="21"/>
        <v>0</v>
      </c>
      <c r="CR27" s="121" t="s">
        <v>12</v>
      </c>
      <c r="CS27" s="121" t="s">
        <v>12</v>
      </c>
      <c r="CT27" s="121" t="s">
        <v>12</v>
      </c>
      <c r="CU27" s="115" t="s">
        <v>12</v>
      </c>
      <c r="CV27" s="121" t="s">
        <v>12</v>
      </c>
      <c r="CW27" s="121" t="s">
        <v>12</v>
      </c>
      <c r="CX27" s="121" t="s">
        <v>12</v>
      </c>
      <c r="CY27" s="121" t="str">
        <f t="shared" si="57"/>
        <v>-</v>
      </c>
      <c r="CZ27" s="121" t="s">
        <v>12</v>
      </c>
      <c r="DA27" s="121" t="s">
        <v>12</v>
      </c>
      <c r="DB27" s="121" t="s">
        <v>12</v>
      </c>
      <c r="DC27" s="121" t="s">
        <v>12</v>
      </c>
      <c r="DD27" s="122">
        <v>2.0</v>
      </c>
      <c r="DE27" s="122">
        <v>0.0</v>
      </c>
      <c r="DF27" s="122">
        <v>0.0</v>
      </c>
      <c r="DG27" s="122">
        <v>0.0</v>
      </c>
      <c r="DH27" s="122">
        <v>0.0</v>
      </c>
      <c r="DI27" s="122">
        <v>0.0</v>
      </c>
      <c r="DJ27" s="122">
        <v>0.0</v>
      </c>
      <c r="DK27" s="122">
        <v>0.0</v>
      </c>
      <c r="DL27" s="122">
        <v>0.0</v>
      </c>
      <c r="DM27" s="122">
        <v>0.0</v>
      </c>
      <c r="DN27" s="122">
        <v>0.0</v>
      </c>
      <c r="DO27" s="122">
        <v>0.0</v>
      </c>
      <c r="DP27" s="122">
        <v>0.0</v>
      </c>
      <c r="DQ27" s="122">
        <v>0.0</v>
      </c>
      <c r="DR27" s="123">
        <f t="shared" si="23"/>
        <v>0</v>
      </c>
      <c r="DS27" s="123">
        <f t="shared" si="24"/>
        <v>0</v>
      </c>
      <c r="DT27" s="123">
        <f t="shared" si="25"/>
        <v>0</v>
      </c>
      <c r="DU27" s="123">
        <f t="shared" si="26"/>
        <v>0</v>
      </c>
      <c r="DV27" s="123">
        <f t="shared" si="27"/>
        <v>0</v>
      </c>
      <c r="DW27" s="123">
        <f t="shared" si="28"/>
        <v>0</v>
      </c>
      <c r="DX27" s="123">
        <f t="shared" si="29"/>
        <v>0</v>
      </c>
      <c r="DY27" s="123">
        <f t="shared" si="30"/>
        <v>0</v>
      </c>
      <c r="DZ27" s="123">
        <f t="shared" si="31"/>
        <v>0</v>
      </c>
      <c r="EA27" s="124">
        <v>2051116.0</v>
      </c>
      <c r="EB27" s="124">
        <v>1.0</v>
      </c>
      <c r="EC27" s="124">
        <v>1.0</v>
      </c>
      <c r="ED27" s="115" t="s">
        <v>12</v>
      </c>
      <c r="EE27" s="124">
        <v>2051116.0</v>
      </c>
      <c r="EF27" s="124">
        <v>2051116.0</v>
      </c>
      <c r="EG27" s="124" t="s">
        <v>12</v>
      </c>
      <c r="EH27" s="124">
        <f t="shared" si="51"/>
        <v>2051116</v>
      </c>
      <c r="EI27" s="124" t="s">
        <v>12</v>
      </c>
      <c r="EJ27" s="124">
        <v>2051116.0</v>
      </c>
      <c r="EK27" s="124" t="s">
        <v>12</v>
      </c>
      <c r="EL27" s="124" t="s">
        <v>12</v>
      </c>
      <c r="EM27" s="125">
        <v>1.0</v>
      </c>
      <c r="EN27" s="125">
        <v>1.0</v>
      </c>
      <c r="EO27" s="125">
        <v>1.0</v>
      </c>
      <c r="EP27" s="125">
        <v>0.0</v>
      </c>
      <c r="EQ27" s="125">
        <v>1.0</v>
      </c>
      <c r="ER27" s="125">
        <v>1.0</v>
      </c>
      <c r="ES27" s="125">
        <v>0.0</v>
      </c>
      <c r="ET27" s="125">
        <v>0.0</v>
      </c>
      <c r="EU27" s="125">
        <v>0.0</v>
      </c>
      <c r="EV27" s="125">
        <v>1.0</v>
      </c>
      <c r="EW27" s="125">
        <v>1.0</v>
      </c>
      <c r="EX27" s="125">
        <v>0.0</v>
      </c>
      <c r="EY27" s="125">
        <v>1.0</v>
      </c>
      <c r="EZ27" s="125">
        <v>1.0</v>
      </c>
      <c r="FA27" s="126">
        <f t="shared" si="33"/>
        <v>1</v>
      </c>
      <c r="FB27" s="126">
        <f t="shared" si="34"/>
        <v>1</v>
      </c>
      <c r="FC27" s="126">
        <f t="shared" si="35"/>
        <v>0</v>
      </c>
      <c r="FD27" s="126">
        <f t="shared" si="36"/>
        <v>1</v>
      </c>
      <c r="FE27" s="126">
        <f t="shared" si="37"/>
        <v>1</v>
      </c>
      <c r="FF27" s="126">
        <f t="shared" si="38"/>
        <v>0</v>
      </c>
      <c r="FG27" s="126">
        <f t="shared" si="39"/>
        <v>1</v>
      </c>
      <c r="FH27" s="126">
        <f t="shared" si="40"/>
        <v>1</v>
      </c>
      <c r="FI27" s="126">
        <f t="shared" si="41"/>
        <v>0</v>
      </c>
      <c r="FJ27" s="127" t="s">
        <v>13</v>
      </c>
      <c r="FK27" s="128"/>
      <c r="FL27" s="129" t="s">
        <v>12</v>
      </c>
      <c r="FM27" s="129" t="s">
        <v>12</v>
      </c>
      <c r="FN27" s="129" t="s">
        <v>12</v>
      </c>
      <c r="FO27" s="130" t="s">
        <v>12</v>
      </c>
      <c r="FP27" s="130" t="s">
        <v>12</v>
      </c>
      <c r="FQ27" s="130" t="s">
        <v>12</v>
      </c>
      <c r="FR27" s="130" t="s">
        <v>12</v>
      </c>
      <c r="FS27" s="130" t="s">
        <v>12</v>
      </c>
      <c r="FT27" s="130" t="s">
        <v>12</v>
      </c>
      <c r="FU27" s="130" t="s">
        <v>12</v>
      </c>
      <c r="FV27" s="130" t="s">
        <v>12</v>
      </c>
      <c r="FW27" s="130" t="str">
        <f t="shared" si="48"/>
        <v>-</v>
      </c>
      <c r="FX27" s="130" t="s">
        <v>12</v>
      </c>
      <c r="FY27" s="108" t="s">
        <v>12</v>
      </c>
      <c r="FZ27" s="108">
        <v>1.0</v>
      </c>
      <c r="GA27" s="108">
        <v>0.0</v>
      </c>
      <c r="GB27" s="131">
        <f t="shared" si="43"/>
        <v>0</v>
      </c>
      <c r="GC27" s="132">
        <v>92322.0</v>
      </c>
      <c r="GD27" s="132">
        <v>1.0</v>
      </c>
      <c r="GE27" s="132">
        <v>1.0</v>
      </c>
      <c r="GF27" s="133" t="s">
        <v>12</v>
      </c>
      <c r="GG27" s="133" t="s">
        <v>12</v>
      </c>
      <c r="GH27" s="133" t="s">
        <v>12</v>
      </c>
      <c r="GI27" s="133" t="s">
        <v>12</v>
      </c>
      <c r="GJ27" s="133"/>
      <c r="GK27" s="133">
        <v>92322.0</v>
      </c>
      <c r="GL27" s="133" t="s">
        <v>12</v>
      </c>
      <c r="GM27" s="133" t="s">
        <v>12</v>
      </c>
      <c r="GN27" s="134" t="s">
        <v>12</v>
      </c>
      <c r="GO27" s="134">
        <v>1.0</v>
      </c>
      <c r="GP27" s="134">
        <v>0.0</v>
      </c>
      <c r="GQ27" s="135">
        <f t="shared" si="44"/>
        <v>0</v>
      </c>
      <c r="GR27" s="136" t="s">
        <v>161</v>
      </c>
      <c r="GS27" s="137"/>
      <c r="GT27" s="137"/>
      <c r="GU27" s="137"/>
      <c r="GV27" s="137"/>
      <c r="GW27" s="137"/>
      <c r="GX27" s="137"/>
      <c r="GY27" s="137"/>
      <c r="GZ27" s="137"/>
      <c r="HA27" s="137"/>
      <c r="HB27" s="137"/>
      <c r="HC27" s="137"/>
      <c r="HD27" s="137"/>
      <c r="HE27" s="137"/>
      <c r="HF27" s="137"/>
      <c r="HG27" s="137"/>
      <c r="HH27" s="137"/>
      <c r="HI27" s="137"/>
      <c r="HJ27" s="137"/>
      <c r="HK27" s="137"/>
      <c r="HL27" s="137"/>
      <c r="HM27" s="137"/>
      <c r="HN27" s="137"/>
      <c r="HO27" s="137"/>
      <c r="HP27" s="137"/>
      <c r="HQ27" s="137"/>
      <c r="HR27" s="137"/>
      <c r="HS27" s="137"/>
      <c r="HT27" s="137"/>
      <c r="HU27" s="137"/>
      <c r="HV27" s="137"/>
      <c r="HW27" s="137"/>
      <c r="HX27" s="137"/>
      <c r="HY27" s="137"/>
      <c r="HZ27" s="137"/>
      <c r="IA27" s="137"/>
      <c r="IB27" s="137"/>
      <c r="IC27" s="137"/>
      <c r="ID27" s="137"/>
      <c r="IE27" s="137"/>
      <c r="IF27" s="137"/>
      <c r="IG27" s="137"/>
      <c r="IH27" s="137"/>
      <c r="II27" s="137"/>
      <c r="IJ27" s="137"/>
      <c r="IK27" s="137"/>
      <c r="IL27" s="137"/>
      <c r="IM27" s="137"/>
      <c r="IN27" s="137"/>
      <c r="IO27" s="137"/>
      <c r="IP27" s="137"/>
      <c r="IQ27" s="137"/>
      <c r="IR27" s="137"/>
      <c r="IS27" s="137"/>
      <c r="IT27" s="137"/>
      <c r="IU27" s="137"/>
      <c r="IV27" s="137"/>
      <c r="IW27" s="137"/>
      <c r="IX27" s="137"/>
      <c r="IY27" s="137"/>
      <c r="IZ27" s="137"/>
      <c r="JA27" s="137"/>
      <c r="JB27" s="137"/>
      <c r="JC27" s="137"/>
      <c r="JD27" s="137"/>
      <c r="JE27" s="137"/>
      <c r="JF27" s="137"/>
      <c r="JG27" s="137"/>
      <c r="JH27" s="137"/>
      <c r="JI27" s="137"/>
      <c r="JJ27" s="137"/>
      <c r="JK27" s="137"/>
      <c r="JL27" s="137"/>
      <c r="JM27" s="137"/>
      <c r="JN27" s="137"/>
      <c r="JO27" s="137"/>
      <c r="JP27" s="137"/>
      <c r="JQ27" s="137"/>
      <c r="JR27" s="137"/>
      <c r="JS27" s="137"/>
      <c r="JT27" s="137"/>
      <c r="JU27" s="137"/>
      <c r="JV27" s="137"/>
      <c r="JW27" s="137"/>
      <c r="JX27" s="137"/>
      <c r="JY27" s="137"/>
      <c r="JZ27" s="137"/>
      <c r="KA27" s="137"/>
      <c r="KB27" s="137"/>
      <c r="KC27" s="137"/>
      <c r="KD27" s="137"/>
      <c r="KE27" s="137"/>
      <c r="KF27" s="137"/>
      <c r="KG27" s="137"/>
      <c r="KH27" s="137"/>
      <c r="KI27" s="137"/>
      <c r="KJ27" s="137"/>
      <c r="KK27" s="137"/>
      <c r="KL27" s="137"/>
      <c r="KM27" s="137"/>
      <c r="KN27" s="137"/>
      <c r="KO27" s="137"/>
      <c r="KP27" s="137"/>
      <c r="KQ27" s="137"/>
      <c r="KR27" s="137"/>
      <c r="KS27" s="137"/>
      <c r="KT27" s="137"/>
      <c r="KU27" s="137"/>
      <c r="KV27" s="137"/>
      <c r="KW27" s="137"/>
      <c r="KX27" s="137"/>
      <c r="KY27" s="137"/>
      <c r="KZ27" s="137"/>
      <c r="LA27" s="137"/>
      <c r="LB27" s="137"/>
      <c r="LC27" s="137"/>
      <c r="LD27" s="137"/>
      <c r="LE27" s="137"/>
      <c r="LF27" s="137"/>
      <c r="LG27" s="137"/>
      <c r="LH27" s="137"/>
      <c r="LI27" s="137"/>
      <c r="LJ27" s="137"/>
      <c r="LK27" s="137"/>
      <c r="LL27" s="137"/>
      <c r="LM27" s="137"/>
      <c r="LN27" s="137"/>
      <c r="LO27" s="137"/>
      <c r="LP27" s="137"/>
      <c r="LQ27" s="137"/>
      <c r="LR27" s="137"/>
      <c r="LS27" s="137"/>
      <c r="LT27" s="137"/>
      <c r="LU27" s="137"/>
      <c r="LV27" s="137"/>
      <c r="LW27" s="137"/>
      <c r="LX27" s="137"/>
    </row>
    <row r="28" ht="153.75" customHeight="1">
      <c r="B28" s="104" t="s">
        <v>146</v>
      </c>
      <c r="C28" s="105" t="s">
        <v>12</v>
      </c>
      <c r="D28" s="105" t="s">
        <v>147</v>
      </c>
      <c r="E28" s="105" t="s">
        <v>549</v>
      </c>
      <c r="F28" s="105" t="s">
        <v>550</v>
      </c>
      <c r="G28" s="106" t="s">
        <v>551</v>
      </c>
      <c r="H28" s="105" t="s">
        <v>552</v>
      </c>
      <c r="I28" s="107" t="s">
        <v>553</v>
      </c>
      <c r="J28" s="107" t="s">
        <v>554</v>
      </c>
      <c r="K28" s="107" t="s">
        <v>555</v>
      </c>
      <c r="L28" s="108">
        <v>200.0</v>
      </c>
      <c r="M28" s="108">
        <v>10.0</v>
      </c>
      <c r="N28" s="108">
        <v>204.0</v>
      </c>
      <c r="O28" s="108">
        <f t="shared" si="52"/>
        <v>204</v>
      </c>
      <c r="P28" s="108">
        <v>204.0</v>
      </c>
      <c r="Q28" s="108">
        <v>0.0</v>
      </c>
      <c r="R28" s="113" t="s">
        <v>160</v>
      </c>
      <c r="S28" s="111" t="s">
        <v>556</v>
      </c>
      <c r="T28" s="111" t="s">
        <v>557</v>
      </c>
      <c r="U28" s="112" t="s">
        <v>558</v>
      </c>
      <c r="V28" s="111" t="s">
        <v>559</v>
      </c>
      <c r="W28" s="111" t="s">
        <v>560</v>
      </c>
      <c r="X28" s="113" t="s">
        <v>13</v>
      </c>
      <c r="Y28" s="113" t="s">
        <v>160</v>
      </c>
      <c r="Z28" s="113" t="s">
        <v>161</v>
      </c>
      <c r="AA28" s="113" t="s">
        <v>13</v>
      </c>
      <c r="AB28" s="113" t="s">
        <v>161</v>
      </c>
      <c r="AC28" s="113" t="s">
        <v>13</v>
      </c>
      <c r="AD28" s="114" t="s">
        <v>12</v>
      </c>
      <c r="AE28" s="114" t="s">
        <v>12</v>
      </c>
      <c r="AF28" s="114" t="s">
        <v>12</v>
      </c>
      <c r="AG28" s="115" t="s">
        <v>12</v>
      </c>
      <c r="AH28" s="114" t="s">
        <v>12</v>
      </c>
      <c r="AI28" s="114" t="s">
        <v>12</v>
      </c>
      <c r="AJ28" s="114" t="s">
        <v>12</v>
      </c>
      <c r="AK28" s="114" t="str">
        <f t="shared" si="58"/>
        <v>-</v>
      </c>
      <c r="AL28" s="114" t="s">
        <v>12</v>
      </c>
      <c r="AM28" s="114" t="s">
        <v>12</v>
      </c>
      <c r="AN28" s="114" t="s">
        <v>12</v>
      </c>
      <c r="AO28" s="114" t="s">
        <v>12</v>
      </c>
      <c r="AP28" s="116">
        <v>199.0</v>
      </c>
      <c r="AQ28" s="116">
        <v>0.0</v>
      </c>
      <c r="AR28" s="116">
        <v>0.0</v>
      </c>
      <c r="AS28" s="116">
        <v>0.0</v>
      </c>
      <c r="AT28" s="116">
        <v>0.0</v>
      </c>
      <c r="AU28" s="116">
        <v>0.0</v>
      </c>
      <c r="AV28" s="116">
        <v>0.0</v>
      </c>
      <c r="AW28" s="116">
        <v>0.0</v>
      </c>
      <c r="AX28" s="116">
        <v>0.0</v>
      </c>
      <c r="AY28" s="116">
        <v>0.0</v>
      </c>
      <c r="AZ28" s="117">
        <f t="shared" si="3"/>
        <v>0</v>
      </c>
      <c r="BA28" s="117">
        <f t="shared" si="4"/>
        <v>0</v>
      </c>
      <c r="BB28" s="117">
        <f t="shared" si="5"/>
        <v>0</v>
      </c>
      <c r="BC28" s="117">
        <f t="shared" si="6"/>
        <v>0</v>
      </c>
      <c r="BD28" s="117">
        <f t="shared" si="7"/>
        <v>0</v>
      </c>
      <c r="BE28" s="117">
        <f t="shared" si="8"/>
        <v>0</v>
      </c>
      <c r="BF28" s="117">
        <f t="shared" si="9"/>
        <v>0</v>
      </c>
      <c r="BG28" s="117">
        <f t="shared" si="10"/>
        <v>0</v>
      </c>
      <c r="BH28" s="117">
        <f t="shared" si="11"/>
        <v>0</v>
      </c>
      <c r="BI28" s="118" t="s">
        <v>12</v>
      </c>
      <c r="BJ28" s="118" t="s">
        <v>12</v>
      </c>
      <c r="BK28" s="118" t="s">
        <v>12</v>
      </c>
      <c r="BL28" s="115" t="s">
        <v>12</v>
      </c>
      <c r="BM28" s="118" t="s">
        <v>12</v>
      </c>
      <c r="BN28" s="118" t="s">
        <v>12</v>
      </c>
      <c r="BO28" s="118" t="s">
        <v>12</v>
      </c>
      <c r="BP28" s="118" t="str">
        <f t="shared" si="54"/>
        <v>-</v>
      </c>
      <c r="BQ28" s="118" t="s">
        <v>12</v>
      </c>
      <c r="BR28" s="118" t="s">
        <v>12</v>
      </c>
      <c r="BS28" s="118" t="s">
        <v>12</v>
      </c>
      <c r="BT28" s="118" t="s">
        <v>12</v>
      </c>
      <c r="BU28" s="119">
        <v>199.0</v>
      </c>
      <c r="BV28" s="119">
        <v>0.0</v>
      </c>
      <c r="BW28" s="119">
        <v>0.0</v>
      </c>
      <c r="BX28" s="119">
        <v>0.0</v>
      </c>
      <c r="BY28" s="119">
        <v>0.0</v>
      </c>
      <c r="BZ28" s="119">
        <v>0.0</v>
      </c>
      <c r="CA28" s="119">
        <v>0.0</v>
      </c>
      <c r="CB28" s="119">
        <v>0.0</v>
      </c>
      <c r="CC28" s="119">
        <v>0.0</v>
      </c>
      <c r="CD28" s="119">
        <v>0.0</v>
      </c>
      <c r="CE28" s="119">
        <v>0.0</v>
      </c>
      <c r="CF28" s="119">
        <v>0.0</v>
      </c>
      <c r="CG28" s="119">
        <v>0.0</v>
      </c>
      <c r="CH28" s="119">
        <v>0.0</v>
      </c>
      <c r="CI28" s="120">
        <f t="shared" si="13"/>
        <v>0</v>
      </c>
      <c r="CJ28" s="120">
        <f t="shared" si="14"/>
        <v>0</v>
      </c>
      <c r="CK28" s="120">
        <f t="shared" si="15"/>
        <v>0</v>
      </c>
      <c r="CL28" s="120">
        <f t="shared" si="16"/>
        <v>0</v>
      </c>
      <c r="CM28" s="120">
        <f t="shared" si="17"/>
        <v>0</v>
      </c>
      <c r="CN28" s="120">
        <f t="shared" si="18"/>
        <v>0</v>
      </c>
      <c r="CO28" s="120">
        <f t="shared" si="19"/>
        <v>0</v>
      </c>
      <c r="CP28" s="120">
        <f t="shared" si="20"/>
        <v>0</v>
      </c>
      <c r="CQ28" s="120">
        <f t="shared" si="21"/>
        <v>0</v>
      </c>
      <c r="CR28" s="121" t="s">
        <v>561</v>
      </c>
      <c r="CS28" s="121">
        <v>2.0</v>
      </c>
      <c r="CT28" s="121">
        <v>205.0</v>
      </c>
      <c r="CU28" s="115" t="s">
        <v>12</v>
      </c>
      <c r="CV28" s="121" t="s">
        <v>561</v>
      </c>
      <c r="CW28" s="121">
        <v>13249.0</v>
      </c>
      <c r="CX28" s="121" t="s">
        <v>12</v>
      </c>
      <c r="CY28" s="121">
        <f t="shared" si="57"/>
        <v>13249</v>
      </c>
      <c r="CZ28" s="121" t="s">
        <v>12</v>
      </c>
      <c r="DA28" s="121">
        <v>13249.0</v>
      </c>
      <c r="DB28" s="121">
        <v>54827.0</v>
      </c>
      <c r="DC28" s="121" t="s">
        <v>12</v>
      </c>
      <c r="DD28" s="122">
        <v>199.0</v>
      </c>
      <c r="DE28" s="122">
        <v>11.0</v>
      </c>
      <c r="DF28" s="122">
        <v>205.0</v>
      </c>
      <c r="DG28" s="122">
        <v>205.0</v>
      </c>
      <c r="DH28" s="122">
        <v>0.0</v>
      </c>
      <c r="DI28" s="122">
        <v>205.0</v>
      </c>
      <c r="DJ28" s="122">
        <v>10.0</v>
      </c>
      <c r="DK28" s="122">
        <v>204.0</v>
      </c>
      <c r="DL28" s="122">
        <v>204.0</v>
      </c>
      <c r="DM28" s="122">
        <v>11.0</v>
      </c>
      <c r="DN28" s="122">
        <v>205.0</v>
      </c>
      <c r="DO28" s="122">
        <v>205.0</v>
      </c>
      <c r="DP28" s="122">
        <v>0.0</v>
      </c>
      <c r="DQ28" s="122">
        <v>205.0</v>
      </c>
      <c r="DR28" s="123">
        <f t="shared" si="23"/>
        <v>1.1</v>
      </c>
      <c r="DS28" s="123">
        <f t="shared" si="24"/>
        <v>1.1</v>
      </c>
      <c r="DT28" s="123">
        <f t="shared" si="25"/>
        <v>1</v>
      </c>
      <c r="DU28" s="123">
        <f t="shared" si="26"/>
        <v>1.004901961</v>
      </c>
      <c r="DV28" s="123">
        <f t="shared" si="27"/>
        <v>1.004901961</v>
      </c>
      <c r="DW28" s="123">
        <f t="shared" si="28"/>
        <v>1</v>
      </c>
      <c r="DX28" s="123">
        <f t="shared" si="29"/>
        <v>1.004901961</v>
      </c>
      <c r="DY28" s="123">
        <f t="shared" si="30"/>
        <v>1.004901961</v>
      </c>
      <c r="DZ28" s="123">
        <f t="shared" si="31"/>
        <v>1</v>
      </c>
      <c r="EA28" s="124" t="s">
        <v>562</v>
      </c>
      <c r="EB28" s="124">
        <v>6.0</v>
      </c>
      <c r="EC28" s="124">
        <v>218.0</v>
      </c>
      <c r="ED28" s="115" t="s">
        <v>563</v>
      </c>
      <c r="EE28" s="124" t="s">
        <v>564</v>
      </c>
      <c r="EF28" s="124" t="s">
        <v>565</v>
      </c>
      <c r="EG28" s="124" t="s">
        <v>563</v>
      </c>
      <c r="EH28" s="124" t="str">
        <f t="shared" si="51"/>
        <v>2002752, 2002749, 2100527, 2013514, 13249</v>
      </c>
      <c r="EI28" s="124" t="s">
        <v>12</v>
      </c>
      <c r="EJ28" s="124" t="s">
        <v>566</v>
      </c>
      <c r="EK28" s="124" t="s">
        <v>567</v>
      </c>
      <c r="EL28" s="124" t="s">
        <v>12</v>
      </c>
      <c r="EM28" s="125">
        <v>199.0</v>
      </c>
      <c r="EN28" s="125">
        <v>13.0</v>
      </c>
      <c r="EO28" s="125">
        <v>208.0</v>
      </c>
      <c r="EP28" s="125">
        <v>205.0</v>
      </c>
      <c r="EQ28" s="125">
        <v>13.0</v>
      </c>
      <c r="ER28" s="125">
        <v>218.0</v>
      </c>
      <c r="ES28" s="125">
        <v>10.0</v>
      </c>
      <c r="ET28" s="125">
        <v>204.0</v>
      </c>
      <c r="EU28" s="125">
        <v>204.0</v>
      </c>
      <c r="EV28" s="125">
        <v>11.0</v>
      </c>
      <c r="EW28" s="125">
        <v>205.0</v>
      </c>
      <c r="EX28" s="125">
        <v>208.0</v>
      </c>
      <c r="EY28" s="125">
        <v>2.0</v>
      </c>
      <c r="EZ28" s="125">
        <v>210.0</v>
      </c>
      <c r="FA28" s="126">
        <f t="shared" si="33"/>
        <v>1.3</v>
      </c>
      <c r="FB28" s="126">
        <f t="shared" si="34"/>
        <v>1.1</v>
      </c>
      <c r="FC28" s="126">
        <f t="shared" si="35"/>
        <v>1</v>
      </c>
      <c r="FD28" s="126">
        <f t="shared" si="36"/>
        <v>1.019607843</v>
      </c>
      <c r="FE28" s="126">
        <f t="shared" si="37"/>
        <v>1.004901961</v>
      </c>
      <c r="FF28" s="126">
        <f t="shared" si="38"/>
        <v>1</v>
      </c>
      <c r="FG28" s="126">
        <f t="shared" si="39"/>
        <v>1.068627451</v>
      </c>
      <c r="FH28" s="126">
        <f t="shared" si="40"/>
        <v>1.029411765</v>
      </c>
      <c r="FI28" s="126">
        <f t="shared" si="41"/>
        <v>1</v>
      </c>
      <c r="FJ28" s="127" t="s">
        <v>13</v>
      </c>
      <c r="FK28" s="128"/>
      <c r="FL28" s="129">
        <v>48370.0</v>
      </c>
      <c r="FM28" s="129">
        <v>1.0</v>
      </c>
      <c r="FN28" s="129">
        <v>204.0</v>
      </c>
      <c r="FO28" s="130" t="s">
        <v>12</v>
      </c>
      <c r="FP28" s="130" t="s">
        <v>12</v>
      </c>
      <c r="FQ28" s="130" t="s">
        <v>12</v>
      </c>
      <c r="FR28" s="130" t="s">
        <v>12</v>
      </c>
      <c r="FS28" s="130" t="s">
        <v>12</v>
      </c>
      <c r="FT28" s="130" t="s">
        <v>12</v>
      </c>
      <c r="FU28" s="141">
        <v>48370.0</v>
      </c>
      <c r="FV28" s="141">
        <v>48370.0</v>
      </c>
      <c r="FW28" s="130" t="str">
        <f t="shared" si="48"/>
        <v>-</v>
      </c>
      <c r="FX28" s="130" t="s">
        <v>12</v>
      </c>
      <c r="FY28" s="108" t="s">
        <v>568</v>
      </c>
      <c r="FZ28" s="108">
        <v>198.0</v>
      </c>
      <c r="GA28" s="108">
        <v>1.0</v>
      </c>
      <c r="GB28" s="131">
        <f t="shared" si="43"/>
        <v>0.1</v>
      </c>
      <c r="GC28" s="132">
        <v>18870.0</v>
      </c>
      <c r="GD28" s="132">
        <v>1.0</v>
      </c>
      <c r="GE28" s="132">
        <v>1.0</v>
      </c>
      <c r="GF28" s="133" t="s">
        <v>12</v>
      </c>
      <c r="GG28" s="133" t="s">
        <v>12</v>
      </c>
      <c r="GH28" s="133" t="s">
        <v>12</v>
      </c>
      <c r="GI28" s="133" t="s">
        <v>12</v>
      </c>
      <c r="GJ28" s="133">
        <v>18870.0</v>
      </c>
      <c r="GK28" s="133" t="s">
        <v>12</v>
      </c>
      <c r="GL28" s="133" t="s">
        <v>12</v>
      </c>
      <c r="GM28" s="133" t="s">
        <v>12</v>
      </c>
      <c r="GN28" s="134" t="s">
        <v>569</v>
      </c>
      <c r="GO28" s="134">
        <v>197.0</v>
      </c>
      <c r="GP28" s="134">
        <v>1.0</v>
      </c>
      <c r="GQ28" s="135">
        <f t="shared" si="44"/>
        <v>0.1</v>
      </c>
      <c r="GR28" s="136" t="s">
        <v>13</v>
      </c>
      <c r="GS28" s="137"/>
      <c r="GT28" s="137"/>
      <c r="GU28" s="137"/>
      <c r="GV28" s="137"/>
      <c r="GW28" s="137"/>
      <c r="GX28" s="137"/>
      <c r="GY28" s="137"/>
      <c r="GZ28" s="137"/>
      <c r="HA28" s="137"/>
      <c r="HB28" s="137"/>
      <c r="HC28" s="137"/>
      <c r="HD28" s="137"/>
      <c r="HE28" s="137"/>
      <c r="HF28" s="137"/>
      <c r="HG28" s="137"/>
      <c r="HH28" s="137"/>
      <c r="HI28" s="137"/>
      <c r="HJ28" s="137"/>
      <c r="HK28" s="137"/>
      <c r="HL28" s="137"/>
      <c r="HM28" s="137"/>
      <c r="HN28" s="137"/>
      <c r="HO28" s="137"/>
      <c r="HP28" s="137"/>
      <c r="HQ28" s="137"/>
      <c r="HR28" s="137"/>
      <c r="HS28" s="137"/>
      <c r="HT28" s="137"/>
      <c r="HU28" s="137"/>
      <c r="HV28" s="137"/>
      <c r="HW28" s="137"/>
      <c r="HX28" s="137"/>
      <c r="HY28" s="137"/>
      <c r="HZ28" s="137"/>
      <c r="IA28" s="137"/>
      <c r="IB28" s="137"/>
      <c r="IC28" s="137"/>
      <c r="ID28" s="137"/>
      <c r="IE28" s="137"/>
      <c r="IF28" s="137"/>
      <c r="IG28" s="137"/>
      <c r="IH28" s="137"/>
      <c r="II28" s="137"/>
      <c r="IJ28" s="137"/>
      <c r="IK28" s="137"/>
      <c r="IL28" s="137"/>
      <c r="IM28" s="137"/>
      <c r="IN28" s="137"/>
      <c r="IO28" s="137"/>
      <c r="IP28" s="137"/>
      <c r="IQ28" s="137"/>
      <c r="IR28" s="137"/>
      <c r="IS28" s="137"/>
      <c r="IT28" s="137"/>
      <c r="IU28" s="137"/>
      <c r="IV28" s="137"/>
      <c r="IW28" s="137"/>
      <c r="IX28" s="137"/>
      <c r="IY28" s="137"/>
      <c r="IZ28" s="137"/>
      <c r="JA28" s="137"/>
      <c r="JB28" s="137"/>
      <c r="JC28" s="137"/>
      <c r="JD28" s="137"/>
      <c r="JE28" s="137"/>
      <c r="JF28" s="137"/>
      <c r="JG28" s="137"/>
      <c r="JH28" s="137"/>
      <c r="JI28" s="137"/>
      <c r="JJ28" s="137"/>
      <c r="JK28" s="137"/>
      <c r="JL28" s="137"/>
      <c r="JM28" s="137"/>
      <c r="JN28" s="137"/>
      <c r="JO28" s="137"/>
      <c r="JP28" s="137"/>
      <c r="JQ28" s="137"/>
      <c r="JR28" s="137"/>
      <c r="JS28" s="137"/>
      <c r="JT28" s="137"/>
      <c r="JU28" s="137"/>
      <c r="JV28" s="137"/>
      <c r="JW28" s="137"/>
      <c r="JX28" s="137"/>
      <c r="JY28" s="137"/>
      <c r="JZ28" s="137"/>
      <c r="KA28" s="137"/>
      <c r="KB28" s="137"/>
      <c r="KC28" s="137"/>
      <c r="KD28" s="137"/>
      <c r="KE28" s="137"/>
      <c r="KF28" s="137"/>
      <c r="KG28" s="137"/>
      <c r="KH28" s="137"/>
      <c r="KI28" s="137"/>
      <c r="KJ28" s="137"/>
      <c r="KK28" s="137"/>
      <c r="KL28" s="137"/>
      <c r="KM28" s="137"/>
      <c r="KN28" s="137"/>
      <c r="KO28" s="137"/>
      <c r="KP28" s="137"/>
      <c r="KQ28" s="137"/>
      <c r="KR28" s="137"/>
      <c r="KS28" s="137"/>
      <c r="KT28" s="137"/>
      <c r="KU28" s="137"/>
      <c r="KV28" s="137"/>
      <c r="KW28" s="137"/>
      <c r="KX28" s="137"/>
      <c r="KY28" s="137"/>
      <c r="KZ28" s="137"/>
      <c r="LA28" s="137"/>
      <c r="LB28" s="137"/>
      <c r="LC28" s="137"/>
      <c r="LD28" s="137"/>
      <c r="LE28" s="137"/>
      <c r="LF28" s="137"/>
      <c r="LG28" s="137"/>
      <c r="LH28" s="137"/>
      <c r="LI28" s="137"/>
      <c r="LJ28" s="137"/>
      <c r="LK28" s="137"/>
      <c r="LL28" s="137"/>
      <c r="LM28" s="137"/>
      <c r="LN28" s="137"/>
      <c r="LO28" s="137"/>
      <c r="LP28" s="137"/>
      <c r="LQ28" s="137"/>
      <c r="LR28" s="137"/>
      <c r="LS28" s="137"/>
      <c r="LT28" s="137"/>
      <c r="LU28" s="137"/>
      <c r="LV28" s="137"/>
      <c r="LW28" s="137"/>
      <c r="LX28" s="137"/>
    </row>
    <row r="29" ht="153.75" customHeight="1">
      <c r="B29" s="104" t="s">
        <v>228</v>
      </c>
      <c r="C29" s="105" t="s">
        <v>12</v>
      </c>
      <c r="D29" s="105" t="s">
        <v>229</v>
      </c>
      <c r="E29" s="105" t="s">
        <v>570</v>
      </c>
      <c r="F29" s="105" t="s">
        <v>571</v>
      </c>
      <c r="G29" s="106" t="s">
        <v>572</v>
      </c>
      <c r="H29" s="105" t="s">
        <v>573</v>
      </c>
      <c r="I29" s="107" t="s">
        <v>574</v>
      </c>
      <c r="J29" s="107" t="s">
        <v>575</v>
      </c>
      <c r="K29" s="107" t="s">
        <v>576</v>
      </c>
      <c r="L29" s="108">
        <v>2.0</v>
      </c>
      <c r="M29" s="108">
        <v>1.0</v>
      </c>
      <c r="N29" s="108">
        <v>2.0</v>
      </c>
      <c r="O29" s="108">
        <f t="shared" si="52"/>
        <v>3</v>
      </c>
      <c r="P29" s="108">
        <v>2.0</v>
      </c>
      <c r="Q29" s="108">
        <v>1.0</v>
      </c>
      <c r="R29" s="109" t="s">
        <v>160</v>
      </c>
      <c r="S29" s="110" t="s">
        <v>577</v>
      </c>
      <c r="T29" s="110" t="s">
        <v>578</v>
      </c>
      <c r="U29" s="142" t="s">
        <v>579</v>
      </c>
      <c r="V29" s="110" t="s">
        <v>580</v>
      </c>
      <c r="W29" s="142" t="s">
        <v>581</v>
      </c>
      <c r="X29" s="113" t="s">
        <v>13</v>
      </c>
      <c r="Y29" s="113" t="s">
        <v>160</v>
      </c>
      <c r="Z29" s="113" t="s">
        <v>161</v>
      </c>
      <c r="AA29" s="113" t="s">
        <v>13</v>
      </c>
      <c r="AB29" s="113" t="s">
        <v>161</v>
      </c>
      <c r="AC29" s="113" t="s">
        <v>13</v>
      </c>
      <c r="AD29" s="114" t="s">
        <v>12</v>
      </c>
      <c r="AE29" s="114" t="s">
        <v>12</v>
      </c>
      <c r="AF29" s="114" t="s">
        <v>12</v>
      </c>
      <c r="AG29" s="115" t="s">
        <v>12</v>
      </c>
      <c r="AH29" s="114" t="s">
        <v>12</v>
      </c>
      <c r="AI29" s="114" t="s">
        <v>12</v>
      </c>
      <c r="AJ29" s="114" t="s">
        <v>12</v>
      </c>
      <c r="AK29" s="114" t="str">
        <f t="shared" si="58"/>
        <v>-</v>
      </c>
      <c r="AL29" s="114" t="s">
        <v>12</v>
      </c>
      <c r="AM29" s="114" t="s">
        <v>12</v>
      </c>
      <c r="AN29" s="114" t="s">
        <v>12</v>
      </c>
      <c r="AO29" s="114" t="s">
        <v>12</v>
      </c>
      <c r="AP29" s="116">
        <v>2.0</v>
      </c>
      <c r="AQ29" s="116">
        <v>0.0</v>
      </c>
      <c r="AR29" s="116">
        <v>0.0</v>
      </c>
      <c r="AS29" s="116">
        <v>0.0</v>
      </c>
      <c r="AT29" s="116">
        <v>0.0</v>
      </c>
      <c r="AU29" s="116">
        <v>0.0</v>
      </c>
      <c r="AV29" s="116">
        <v>0.0</v>
      </c>
      <c r="AW29" s="116">
        <v>0.0</v>
      </c>
      <c r="AX29" s="116">
        <v>0.0</v>
      </c>
      <c r="AY29" s="116">
        <v>0.0</v>
      </c>
      <c r="AZ29" s="117">
        <f t="shared" si="3"/>
        <v>0</v>
      </c>
      <c r="BA29" s="117">
        <f t="shared" si="4"/>
        <v>0</v>
      </c>
      <c r="BB29" s="117">
        <f t="shared" si="5"/>
        <v>0</v>
      </c>
      <c r="BC29" s="117">
        <f t="shared" si="6"/>
        <v>0</v>
      </c>
      <c r="BD29" s="117">
        <f t="shared" si="7"/>
        <v>0</v>
      </c>
      <c r="BE29" s="117">
        <f t="shared" si="8"/>
        <v>0</v>
      </c>
      <c r="BF29" s="117">
        <f t="shared" si="9"/>
        <v>0</v>
      </c>
      <c r="BG29" s="117">
        <f t="shared" si="10"/>
        <v>0</v>
      </c>
      <c r="BH29" s="117">
        <f t="shared" si="11"/>
        <v>0</v>
      </c>
      <c r="BI29" s="118" t="s">
        <v>582</v>
      </c>
      <c r="BJ29" s="118">
        <v>4.0</v>
      </c>
      <c r="BK29" s="118">
        <v>11.0</v>
      </c>
      <c r="BL29" s="115" t="s">
        <v>12</v>
      </c>
      <c r="BM29" s="118" t="s">
        <v>582</v>
      </c>
      <c r="BN29" s="118" t="s">
        <v>583</v>
      </c>
      <c r="BO29" s="118" t="s">
        <v>12</v>
      </c>
      <c r="BP29" s="118" t="str">
        <f t="shared" si="54"/>
        <v>2018959, 2016538, 2014520</v>
      </c>
      <c r="BQ29" s="118" t="s">
        <v>12</v>
      </c>
      <c r="BR29" s="118" t="s">
        <v>583</v>
      </c>
      <c r="BS29" s="118">
        <v>2043217.0</v>
      </c>
      <c r="BT29" s="118" t="s">
        <v>12</v>
      </c>
      <c r="BU29" s="119">
        <v>2.0</v>
      </c>
      <c r="BV29" s="119">
        <v>2.0</v>
      </c>
      <c r="BW29" s="119">
        <v>9.0</v>
      </c>
      <c r="BX29" s="119">
        <v>0.0</v>
      </c>
      <c r="BY29" s="119">
        <v>11.0</v>
      </c>
      <c r="BZ29" s="119">
        <v>11.0</v>
      </c>
      <c r="CA29" s="119">
        <v>0.0</v>
      </c>
      <c r="CB29" s="119">
        <v>0.0</v>
      </c>
      <c r="CC29" s="119">
        <v>0.0</v>
      </c>
      <c r="CD29" s="119">
        <v>2.0</v>
      </c>
      <c r="CE29" s="119">
        <v>9.0</v>
      </c>
      <c r="CF29" s="119">
        <v>0.0</v>
      </c>
      <c r="CG29" s="119">
        <v>11.0</v>
      </c>
      <c r="CH29" s="119">
        <v>11.0</v>
      </c>
      <c r="CI29" s="120">
        <f t="shared" si="13"/>
        <v>2</v>
      </c>
      <c r="CJ29" s="120">
        <f t="shared" si="14"/>
        <v>2</v>
      </c>
      <c r="CK29" s="120">
        <f t="shared" si="15"/>
        <v>0</v>
      </c>
      <c r="CL29" s="120">
        <f t="shared" si="16"/>
        <v>4.5</v>
      </c>
      <c r="CM29" s="120">
        <f t="shared" si="17"/>
        <v>4.5</v>
      </c>
      <c r="CN29" s="120">
        <f t="shared" si="18"/>
        <v>0</v>
      </c>
      <c r="CO29" s="120">
        <f t="shared" si="19"/>
        <v>5.5</v>
      </c>
      <c r="CP29" s="120">
        <f t="shared" si="20"/>
        <v>5.5</v>
      </c>
      <c r="CQ29" s="120">
        <f t="shared" si="21"/>
        <v>0</v>
      </c>
      <c r="CR29" s="121" t="s">
        <v>584</v>
      </c>
      <c r="CS29" s="121">
        <v>5.0</v>
      </c>
      <c r="CT29" s="121">
        <v>1.0</v>
      </c>
      <c r="CU29" s="115" t="s">
        <v>12</v>
      </c>
      <c r="CV29" s="121" t="s">
        <v>584</v>
      </c>
      <c r="CW29" s="121" t="s">
        <v>585</v>
      </c>
      <c r="CX29" s="121" t="s">
        <v>12</v>
      </c>
      <c r="CY29" s="121" t="str">
        <f t="shared" si="57"/>
        <v>2018959, 2016538, 2014520, 50447</v>
      </c>
      <c r="CZ29" s="121" t="s">
        <v>12</v>
      </c>
      <c r="DA29" s="121" t="str">
        <f>IF(CY29="-",CZ29,CY29)</f>
        <v>2018959, 2016538, 2014520, 50447</v>
      </c>
      <c r="DB29" s="121">
        <v>2043217.0</v>
      </c>
      <c r="DC29" s="121" t="s">
        <v>12</v>
      </c>
      <c r="DD29" s="122">
        <v>2.0</v>
      </c>
      <c r="DE29" s="122">
        <v>2.0</v>
      </c>
      <c r="DF29" s="122">
        <v>10.0</v>
      </c>
      <c r="DG29" s="122">
        <v>7.0</v>
      </c>
      <c r="DH29" s="122">
        <v>11.0</v>
      </c>
      <c r="DI29" s="122">
        <v>18.0</v>
      </c>
      <c r="DJ29" s="122">
        <v>0.0</v>
      </c>
      <c r="DK29" s="122">
        <v>0.0</v>
      </c>
      <c r="DL29" s="122">
        <v>0.0</v>
      </c>
      <c r="DM29" s="122">
        <v>2.0</v>
      </c>
      <c r="DN29" s="122">
        <v>10.0</v>
      </c>
      <c r="DO29" s="122">
        <v>7.0</v>
      </c>
      <c r="DP29" s="122">
        <v>11.0</v>
      </c>
      <c r="DQ29" s="122">
        <v>18.0</v>
      </c>
      <c r="DR29" s="123">
        <f t="shared" si="23"/>
        <v>2</v>
      </c>
      <c r="DS29" s="123">
        <f t="shared" si="24"/>
        <v>2</v>
      </c>
      <c r="DT29" s="123">
        <f t="shared" si="25"/>
        <v>0</v>
      </c>
      <c r="DU29" s="123">
        <f t="shared" si="26"/>
        <v>5</v>
      </c>
      <c r="DV29" s="123">
        <f t="shared" si="27"/>
        <v>5</v>
      </c>
      <c r="DW29" s="123">
        <f t="shared" si="28"/>
        <v>0</v>
      </c>
      <c r="DX29" s="123">
        <f t="shared" si="29"/>
        <v>9</v>
      </c>
      <c r="DY29" s="123">
        <f t="shared" si="30"/>
        <v>9</v>
      </c>
      <c r="DZ29" s="123">
        <f t="shared" si="31"/>
        <v>0</v>
      </c>
      <c r="EA29" s="124" t="s">
        <v>586</v>
      </c>
      <c r="EB29" s="124">
        <v>3.0</v>
      </c>
      <c r="EC29" s="124">
        <v>5.0</v>
      </c>
      <c r="ED29" s="115" t="s">
        <v>528</v>
      </c>
      <c r="EE29" s="124" t="s">
        <v>587</v>
      </c>
      <c r="EF29" s="124" t="s">
        <v>588</v>
      </c>
      <c r="EG29" s="124" t="s">
        <v>325</v>
      </c>
      <c r="EH29" s="124" t="str">
        <f t="shared" si="51"/>
        <v>50447, 2002752, 2002749, 2006408, 2018959, 2016538, 2014520, 2011803, 2101200, 2101390, 2006409</v>
      </c>
      <c r="EI29" s="124" t="s">
        <v>12</v>
      </c>
      <c r="EJ29" s="124" t="s">
        <v>588</v>
      </c>
      <c r="EK29" s="124">
        <v>2043217.0</v>
      </c>
      <c r="EL29" s="124" t="s">
        <v>12</v>
      </c>
      <c r="EM29" s="125">
        <v>2.0</v>
      </c>
      <c r="EN29" s="125">
        <v>2.0</v>
      </c>
      <c r="EO29" s="125">
        <v>25.0</v>
      </c>
      <c r="EP29" s="125">
        <v>7.0</v>
      </c>
      <c r="EQ29" s="125">
        <v>29.0</v>
      </c>
      <c r="ER29" s="125">
        <v>36.0</v>
      </c>
      <c r="ES29" s="125">
        <v>0.0</v>
      </c>
      <c r="ET29" s="125">
        <v>0.0</v>
      </c>
      <c r="EU29" s="125">
        <v>0.0</v>
      </c>
      <c r="EV29" s="125">
        <v>2.0</v>
      </c>
      <c r="EW29" s="125">
        <v>21.0</v>
      </c>
      <c r="EX29" s="125">
        <v>7.0</v>
      </c>
      <c r="EY29" s="125">
        <v>23.0</v>
      </c>
      <c r="EZ29" s="125">
        <v>30.0</v>
      </c>
      <c r="FA29" s="126">
        <f t="shared" si="33"/>
        <v>2</v>
      </c>
      <c r="FB29" s="126">
        <f t="shared" si="34"/>
        <v>2</v>
      </c>
      <c r="FC29" s="126">
        <f t="shared" si="35"/>
        <v>0</v>
      </c>
      <c r="FD29" s="126">
        <f t="shared" si="36"/>
        <v>12.5</v>
      </c>
      <c r="FE29" s="126">
        <f t="shared" si="37"/>
        <v>10.5</v>
      </c>
      <c r="FF29" s="126">
        <f t="shared" si="38"/>
        <v>0</v>
      </c>
      <c r="FG29" s="126">
        <f t="shared" si="39"/>
        <v>18</v>
      </c>
      <c r="FH29" s="126">
        <f t="shared" si="40"/>
        <v>15</v>
      </c>
      <c r="FI29" s="126">
        <f t="shared" si="41"/>
        <v>0</v>
      </c>
      <c r="FJ29" s="127" t="s">
        <v>13</v>
      </c>
      <c r="FK29" s="128" t="s">
        <v>589</v>
      </c>
      <c r="FL29" s="155">
        <v>52676.0</v>
      </c>
      <c r="FM29" s="129">
        <v>1.0</v>
      </c>
      <c r="FN29" s="129">
        <v>4.0</v>
      </c>
      <c r="FO29" s="130" t="s">
        <v>12</v>
      </c>
      <c r="FP29" s="130" t="s">
        <v>12</v>
      </c>
      <c r="FQ29" s="130" t="s">
        <v>12</v>
      </c>
      <c r="FR29" s="130" t="s">
        <v>12</v>
      </c>
      <c r="FS29" s="130" t="s">
        <v>12</v>
      </c>
      <c r="FT29" s="130" t="s">
        <v>12</v>
      </c>
      <c r="FU29" s="141">
        <v>52676.0</v>
      </c>
      <c r="FV29" s="141">
        <v>52676.0</v>
      </c>
      <c r="FW29" s="130" t="str">
        <f t="shared" si="48"/>
        <v>-</v>
      </c>
      <c r="FX29" s="130"/>
      <c r="FY29" s="108" t="s">
        <v>590</v>
      </c>
      <c r="FZ29" s="108">
        <v>2.0</v>
      </c>
      <c r="GA29" s="108">
        <v>0.0</v>
      </c>
      <c r="GB29" s="131">
        <f t="shared" si="43"/>
        <v>0</v>
      </c>
      <c r="GC29" s="153" t="s">
        <v>535</v>
      </c>
      <c r="GD29" s="132">
        <v>2.0</v>
      </c>
      <c r="GE29" s="132">
        <v>11.0</v>
      </c>
      <c r="GF29" s="133" t="s">
        <v>12</v>
      </c>
      <c r="GG29" s="133" t="s">
        <v>12</v>
      </c>
      <c r="GH29" s="133" t="s">
        <v>12</v>
      </c>
      <c r="GI29" s="133" t="s">
        <v>12</v>
      </c>
      <c r="GJ29" s="133" t="s">
        <v>12</v>
      </c>
      <c r="GK29" s="133" t="s">
        <v>12</v>
      </c>
      <c r="GL29" s="133" t="s">
        <v>12</v>
      </c>
      <c r="GM29" s="133" t="s">
        <v>12</v>
      </c>
      <c r="GN29" s="134" t="s">
        <v>591</v>
      </c>
      <c r="GO29" s="134">
        <v>2.0</v>
      </c>
      <c r="GP29" s="134">
        <v>0.0</v>
      </c>
      <c r="GQ29" s="135">
        <f t="shared" si="44"/>
        <v>0</v>
      </c>
      <c r="GR29" s="136" t="s">
        <v>13</v>
      </c>
      <c r="GS29" s="137"/>
      <c r="GT29" s="137"/>
      <c r="GU29" s="137"/>
      <c r="GV29" s="137"/>
      <c r="GW29" s="137"/>
      <c r="GX29" s="137"/>
      <c r="GY29" s="137"/>
      <c r="GZ29" s="137"/>
      <c r="HA29" s="137"/>
      <c r="HB29" s="137"/>
      <c r="HC29" s="137"/>
      <c r="HD29" s="137"/>
      <c r="HE29" s="137"/>
      <c r="HF29" s="137"/>
      <c r="HG29" s="137"/>
      <c r="HH29" s="137"/>
      <c r="HI29" s="137"/>
      <c r="HJ29" s="137"/>
      <c r="HK29" s="137"/>
      <c r="HL29" s="137"/>
      <c r="HM29" s="137"/>
      <c r="HN29" s="137"/>
      <c r="HO29" s="137"/>
      <c r="HP29" s="137"/>
      <c r="HQ29" s="137"/>
      <c r="HR29" s="137"/>
      <c r="HS29" s="137"/>
      <c r="HT29" s="137"/>
      <c r="HU29" s="137"/>
      <c r="HV29" s="137"/>
      <c r="HW29" s="137"/>
      <c r="HX29" s="137"/>
      <c r="HY29" s="137"/>
      <c r="HZ29" s="137"/>
      <c r="IA29" s="137"/>
      <c r="IB29" s="137"/>
      <c r="IC29" s="137"/>
      <c r="ID29" s="137"/>
      <c r="IE29" s="137"/>
      <c r="IF29" s="137"/>
      <c r="IG29" s="137"/>
      <c r="IH29" s="137"/>
      <c r="II29" s="137"/>
      <c r="IJ29" s="137"/>
      <c r="IK29" s="137"/>
      <c r="IL29" s="137"/>
      <c r="IM29" s="137"/>
      <c r="IN29" s="137"/>
      <c r="IO29" s="137"/>
      <c r="IP29" s="137"/>
      <c r="IQ29" s="137"/>
      <c r="IR29" s="137"/>
      <c r="IS29" s="137"/>
      <c r="IT29" s="137"/>
      <c r="IU29" s="137"/>
      <c r="IV29" s="137"/>
      <c r="IW29" s="137"/>
      <c r="IX29" s="137"/>
      <c r="IY29" s="137"/>
      <c r="IZ29" s="137"/>
      <c r="JA29" s="137"/>
      <c r="JB29" s="137"/>
      <c r="JC29" s="137"/>
      <c r="JD29" s="137"/>
      <c r="JE29" s="137"/>
      <c r="JF29" s="137"/>
      <c r="JG29" s="137"/>
      <c r="JH29" s="137"/>
      <c r="JI29" s="137"/>
      <c r="JJ29" s="137"/>
      <c r="JK29" s="137"/>
      <c r="JL29" s="137"/>
      <c r="JM29" s="137"/>
      <c r="JN29" s="137"/>
      <c r="JO29" s="137"/>
      <c r="JP29" s="137"/>
      <c r="JQ29" s="137"/>
      <c r="JR29" s="137"/>
      <c r="JS29" s="137"/>
      <c r="JT29" s="137"/>
      <c r="JU29" s="137"/>
      <c r="JV29" s="137"/>
      <c r="JW29" s="137"/>
      <c r="JX29" s="137"/>
      <c r="JY29" s="137"/>
      <c r="JZ29" s="137"/>
      <c r="KA29" s="137"/>
      <c r="KB29" s="137"/>
      <c r="KC29" s="137"/>
      <c r="KD29" s="137"/>
      <c r="KE29" s="137"/>
      <c r="KF29" s="137"/>
      <c r="KG29" s="137"/>
      <c r="KH29" s="137"/>
      <c r="KI29" s="137"/>
      <c r="KJ29" s="137"/>
      <c r="KK29" s="137"/>
      <c r="KL29" s="137"/>
      <c r="KM29" s="137"/>
      <c r="KN29" s="137"/>
      <c r="KO29" s="137"/>
      <c r="KP29" s="137"/>
      <c r="KQ29" s="137"/>
      <c r="KR29" s="137"/>
      <c r="KS29" s="137"/>
      <c r="KT29" s="137"/>
      <c r="KU29" s="137"/>
      <c r="KV29" s="137"/>
      <c r="KW29" s="137"/>
      <c r="KX29" s="137"/>
      <c r="KY29" s="137"/>
      <c r="KZ29" s="137"/>
      <c r="LA29" s="137"/>
      <c r="LB29" s="137"/>
      <c r="LC29" s="137"/>
      <c r="LD29" s="137"/>
      <c r="LE29" s="137"/>
      <c r="LF29" s="137"/>
      <c r="LG29" s="137"/>
      <c r="LH29" s="137"/>
      <c r="LI29" s="137"/>
      <c r="LJ29" s="137"/>
      <c r="LK29" s="137"/>
      <c r="LL29" s="137"/>
      <c r="LM29" s="137"/>
      <c r="LN29" s="137"/>
      <c r="LO29" s="137"/>
      <c r="LP29" s="137"/>
      <c r="LQ29" s="137"/>
      <c r="LR29" s="137"/>
      <c r="LS29" s="137"/>
      <c r="LT29" s="137"/>
      <c r="LU29" s="137"/>
      <c r="LV29" s="137"/>
      <c r="LW29" s="137"/>
      <c r="LX29" s="137"/>
    </row>
    <row r="30" ht="153.75" customHeight="1">
      <c r="B30" s="104" t="s">
        <v>146</v>
      </c>
      <c r="C30" s="105" t="s">
        <v>12</v>
      </c>
      <c r="D30" s="105" t="s">
        <v>147</v>
      </c>
      <c r="E30" s="105" t="s">
        <v>592</v>
      </c>
      <c r="F30" s="105" t="s">
        <v>593</v>
      </c>
      <c r="G30" s="106" t="s">
        <v>594</v>
      </c>
      <c r="H30" s="105" t="s">
        <v>595</v>
      </c>
      <c r="I30" s="107" t="s">
        <v>596</v>
      </c>
      <c r="J30" s="107" t="s">
        <v>192</v>
      </c>
      <c r="K30" s="138" t="s">
        <v>597</v>
      </c>
      <c r="L30" s="108">
        <v>23.0</v>
      </c>
      <c r="M30" s="108">
        <v>1.0</v>
      </c>
      <c r="N30" s="108">
        <v>1.0</v>
      </c>
      <c r="O30" s="108">
        <f t="shared" si="52"/>
        <v>2</v>
      </c>
      <c r="P30" s="108">
        <v>1.0</v>
      </c>
      <c r="Q30" s="108">
        <v>1.0</v>
      </c>
      <c r="R30" s="113" t="s">
        <v>155</v>
      </c>
      <c r="S30" s="111" t="s">
        <v>598</v>
      </c>
      <c r="T30" s="111" t="s">
        <v>12</v>
      </c>
      <c r="U30" s="112" t="s">
        <v>599</v>
      </c>
      <c r="V30" s="111" t="s">
        <v>600</v>
      </c>
      <c r="W30" s="111" t="s">
        <v>601</v>
      </c>
      <c r="X30" s="113" t="s">
        <v>13</v>
      </c>
      <c r="Y30" s="113" t="s">
        <v>160</v>
      </c>
      <c r="Z30" s="113" t="s">
        <v>602</v>
      </c>
      <c r="AA30" s="113" t="s">
        <v>13</v>
      </c>
      <c r="AB30" s="113" t="s">
        <v>161</v>
      </c>
      <c r="AC30" s="113" t="s">
        <v>13</v>
      </c>
      <c r="AD30" s="114" t="s">
        <v>12</v>
      </c>
      <c r="AE30" s="114" t="s">
        <v>12</v>
      </c>
      <c r="AF30" s="114" t="s">
        <v>12</v>
      </c>
      <c r="AG30" s="115" t="s">
        <v>12</v>
      </c>
      <c r="AH30" s="114" t="s">
        <v>12</v>
      </c>
      <c r="AI30" s="114" t="s">
        <v>12</v>
      </c>
      <c r="AJ30" s="114" t="s">
        <v>12</v>
      </c>
      <c r="AK30" s="114" t="str">
        <f t="shared" si="58"/>
        <v>-</v>
      </c>
      <c r="AL30" s="114" t="s">
        <v>12</v>
      </c>
      <c r="AM30" s="114" t="s">
        <v>12</v>
      </c>
      <c r="AN30" s="114" t="s">
        <v>12</v>
      </c>
      <c r="AO30" s="114" t="s">
        <v>12</v>
      </c>
      <c r="AP30" s="116">
        <v>23.0</v>
      </c>
      <c r="AQ30" s="116">
        <v>0.0</v>
      </c>
      <c r="AR30" s="116">
        <v>0.0</v>
      </c>
      <c r="AS30" s="116">
        <v>0.0</v>
      </c>
      <c r="AT30" s="116">
        <v>0.0</v>
      </c>
      <c r="AU30" s="116">
        <v>0.0</v>
      </c>
      <c r="AV30" s="116">
        <v>0.0</v>
      </c>
      <c r="AW30" s="116">
        <v>0.0</v>
      </c>
      <c r="AX30" s="116">
        <v>0.0</v>
      </c>
      <c r="AY30" s="116">
        <v>0.0</v>
      </c>
      <c r="AZ30" s="117">
        <f t="shared" si="3"/>
        <v>0</v>
      </c>
      <c r="BA30" s="117">
        <f t="shared" si="4"/>
        <v>0</v>
      </c>
      <c r="BB30" s="117">
        <f t="shared" si="5"/>
        <v>0</v>
      </c>
      <c r="BC30" s="117">
        <f t="shared" si="6"/>
        <v>0</v>
      </c>
      <c r="BD30" s="117">
        <f t="shared" si="7"/>
        <v>0</v>
      </c>
      <c r="BE30" s="117">
        <f t="shared" si="8"/>
        <v>0</v>
      </c>
      <c r="BF30" s="117">
        <f t="shared" si="9"/>
        <v>0</v>
      </c>
      <c r="BG30" s="117">
        <f t="shared" si="10"/>
        <v>0</v>
      </c>
      <c r="BH30" s="117">
        <f t="shared" si="11"/>
        <v>0</v>
      </c>
      <c r="BI30" s="144" t="s">
        <v>603</v>
      </c>
      <c r="BJ30" s="118">
        <v>3.0</v>
      </c>
      <c r="BK30" s="118">
        <v>4.0</v>
      </c>
      <c r="BL30" s="115" t="s">
        <v>12</v>
      </c>
      <c r="BM30" s="144" t="s">
        <v>603</v>
      </c>
      <c r="BN30" s="144" t="s">
        <v>603</v>
      </c>
      <c r="BO30" s="144" t="s">
        <v>12</v>
      </c>
      <c r="BP30" s="118" t="str">
        <f t="shared" si="54"/>
        <v>2027794, 2027793, 2027792</v>
      </c>
      <c r="BQ30" s="144" t="s">
        <v>603</v>
      </c>
      <c r="BR30" s="144" t="s">
        <v>12</v>
      </c>
      <c r="BS30" s="144" t="s">
        <v>12</v>
      </c>
      <c r="BT30" s="144" t="s">
        <v>12</v>
      </c>
      <c r="BU30" s="119">
        <v>21.0</v>
      </c>
      <c r="BV30" s="119">
        <v>2.0</v>
      </c>
      <c r="BW30" s="119">
        <v>4.0</v>
      </c>
      <c r="BX30" s="119">
        <v>0.0</v>
      </c>
      <c r="BY30" s="119">
        <v>4.0</v>
      </c>
      <c r="BZ30" s="119">
        <v>4.0</v>
      </c>
      <c r="CA30" s="119">
        <v>0.0</v>
      </c>
      <c r="CB30" s="119">
        <v>0.0</v>
      </c>
      <c r="CC30" s="119">
        <v>0.0</v>
      </c>
      <c r="CD30" s="119">
        <v>2.0</v>
      </c>
      <c r="CE30" s="119">
        <v>4.0</v>
      </c>
      <c r="CF30" s="119">
        <v>0.0</v>
      </c>
      <c r="CG30" s="119">
        <v>4.0</v>
      </c>
      <c r="CH30" s="119">
        <v>4.0</v>
      </c>
      <c r="CI30" s="120">
        <f t="shared" si="13"/>
        <v>2</v>
      </c>
      <c r="CJ30" s="120">
        <f t="shared" si="14"/>
        <v>2</v>
      </c>
      <c r="CK30" s="120">
        <f t="shared" si="15"/>
        <v>0</v>
      </c>
      <c r="CL30" s="120">
        <f t="shared" si="16"/>
        <v>4</v>
      </c>
      <c r="CM30" s="120">
        <f t="shared" si="17"/>
        <v>4</v>
      </c>
      <c r="CN30" s="120">
        <f t="shared" si="18"/>
        <v>0</v>
      </c>
      <c r="CO30" s="120">
        <f t="shared" si="19"/>
        <v>4</v>
      </c>
      <c r="CP30" s="120">
        <f t="shared" si="20"/>
        <v>4</v>
      </c>
      <c r="CQ30" s="120">
        <f t="shared" si="21"/>
        <v>0</v>
      </c>
      <c r="CR30" s="121" t="s">
        <v>604</v>
      </c>
      <c r="CS30" s="121">
        <v>4.0</v>
      </c>
      <c r="CT30" s="121">
        <v>24.0</v>
      </c>
      <c r="CU30" s="115" t="s">
        <v>12</v>
      </c>
      <c r="CV30" s="121" t="s">
        <v>605</v>
      </c>
      <c r="CW30" s="121" t="s">
        <v>606</v>
      </c>
      <c r="CX30" s="121" t="s">
        <v>12</v>
      </c>
      <c r="CY30" s="121" t="str">
        <f t="shared" si="57"/>
        <v>2027794, 2027793, 2027792, 50447</v>
      </c>
      <c r="CZ30" s="145" t="s">
        <v>603</v>
      </c>
      <c r="DA30" s="121">
        <v>50447.0</v>
      </c>
      <c r="DB30" s="121" t="s">
        <v>12</v>
      </c>
      <c r="DC30" s="121" t="s">
        <v>12</v>
      </c>
      <c r="DD30" s="122">
        <v>23.0</v>
      </c>
      <c r="DE30" s="122">
        <v>2.0</v>
      </c>
      <c r="DF30" s="122">
        <v>5.0</v>
      </c>
      <c r="DG30" s="122">
        <v>20.0</v>
      </c>
      <c r="DH30" s="122">
        <v>4.0</v>
      </c>
      <c r="DI30" s="122">
        <v>24.0</v>
      </c>
      <c r="DJ30" s="122">
        <v>0.0</v>
      </c>
      <c r="DK30" s="122">
        <v>0.0</v>
      </c>
      <c r="DL30" s="122">
        <v>0.0</v>
      </c>
      <c r="DM30" s="122">
        <v>2.0</v>
      </c>
      <c r="DN30" s="122">
        <v>5.0</v>
      </c>
      <c r="DO30" s="122">
        <v>20.0</v>
      </c>
      <c r="DP30" s="122">
        <v>4.0</v>
      </c>
      <c r="DQ30" s="122">
        <v>24.0</v>
      </c>
      <c r="DR30" s="123">
        <f t="shared" si="23"/>
        <v>2</v>
      </c>
      <c r="DS30" s="123">
        <f t="shared" si="24"/>
        <v>2</v>
      </c>
      <c r="DT30" s="123">
        <f t="shared" si="25"/>
        <v>0</v>
      </c>
      <c r="DU30" s="123">
        <f t="shared" si="26"/>
        <v>5</v>
      </c>
      <c r="DV30" s="123">
        <f t="shared" si="27"/>
        <v>5</v>
      </c>
      <c r="DW30" s="123">
        <f t="shared" si="28"/>
        <v>0</v>
      </c>
      <c r="DX30" s="123">
        <f t="shared" si="29"/>
        <v>24</v>
      </c>
      <c r="DY30" s="123">
        <f t="shared" si="30"/>
        <v>24</v>
      </c>
      <c r="DZ30" s="123">
        <f t="shared" si="31"/>
        <v>0</v>
      </c>
      <c r="EA30" s="124" t="s">
        <v>607</v>
      </c>
      <c r="EB30" s="124">
        <v>7.0</v>
      </c>
      <c r="EC30" s="124">
        <v>30.0</v>
      </c>
      <c r="ED30" s="115" t="s">
        <v>204</v>
      </c>
      <c r="EE30" s="124" t="s">
        <v>608</v>
      </c>
      <c r="EF30" s="124" t="s">
        <v>609</v>
      </c>
      <c r="EG30" s="124" t="s">
        <v>204</v>
      </c>
      <c r="EH30" s="124" t="str">
        <f t="shared" si="51"/>
        <v>2027794, 2027793, 2027792, 50447, 2002752, 2002749, 2101620 </v>
      </c>
      <c r="EI30" s="124" t="s">
        <v>603</v>
      </c>
      <c r="EJ30" s="124" t="s">
        <v>610</v>
      </c>
      <c r="EK30" s="124" t="s">
        <v>12</v>
      </c>
      <c r="EL30" s="124" t="s">
        <v>12</v>
      </c>
      <c r="EM30" s="125">
        <v>21.0</v>
      </c>
      <c r="EN30" s="125">
        <v>3.0</v>
      </c>
      <c r="EO30" s="125">
        <v>8.0</v>
      </c>
      <c r="EP30" s="125">
        <v>20.0</v>
      </c>
      <c r="EQ30" s="125">
        <v>10.0</v>
      </c>
      <c r="ER30" s="125">
        <v>30.0</v>
      </c>
      <c r="ES30" s="125">
        <v>0.0</v>
      </c>
      <c r="ET30" s="125">
        <v>0.0</v>
      </c>
      <c r="EU30" s="125">
        <v>0.0</v>
      </c>
      <c r="EV30" s="125">
        <v>2.0</v>
      </c>
      <c r="EW30" s="125">
        <v>6.0</v>
      </c>
      <c r="EX30" s="125">
        <v>20.0</v>
      </c>
      <c r="EY30" s="125">
        <v>6.0</v>
      </c>
      <c r="EZ30" s="125">
        <v>26.0</v>
      </c>
      <c r="FA30" s="126">
        <f t="shared" si="33"/>
        <v>3</v>
      </c>
      <c r="FB30" s="126">
        <f t="shared" si="34"/>
        <v>2</v>
      </c>
      <c r="FC30" s="126">
        <f t="shared" si="35"/>
        <v>0</v>
      </c>
      <c r="FD30" s="126">
        <f t="shared" si="36"/>
        <v>8</v>
      </c>
      <c r="FE30" s="126">
        <f t="shared" si="37"/>
        <v>6</v>
      </c>
      <c r="FF30" s="126">
        <f t="shared" si="38"/>
        <v>0</v>
      </c>
      <c r="FG30" s="126">
        <f t="shared" si="39"/>
        <v>30</v>
      </c>
      <c r="FH30" s="126">
        <f t="shared" si="40"/>
        <v>26</v>
      </c>
      <c r="FI30" s="126">
        <f t="shared" si="41"/>
        <v>0</v>
      </c>
      <c r="FJ30" s="127" t="s">
        <v>13</v>
      </c>
      <c r="FK30" s="128" t="s">
        <v>611</v>
      </c>
      <c r="FL30" s="140">
        <v>52169.0</v>
      </c>
      <c r="FM30" s="129">
        <v>1.0</v>
      </c>
      <c r="FN30" s="129">
        <v>12.0</v>
      </c>
      <c r="FO30" s="130" t="s">
        <v>12</v>
      </c>
      <c r="FP30" s="130" t="s">
        <v>12</v>
      </c>
      <c r="FQ30" s="130" t="s">
        <v>12</v>
      </c>
      <c r="FR30" s="130" t="s">
        <v>12</v>
      </c>
      <c r="FS30" s="130" t="s">
        <v>12</v>
      </c>
      <c r="FT30" s="130" t="s">
        <v>12</v>
      </c>
      <c r="FU30" s="141">
        <v>52169.0</v>
      </c>
      <c r="FV30" s="141">
        <v>52169.0</v>
      </c>
      <c r="FW30" s="130" t="str">
        <f t="shared" si="48"/>
        <v>-</v>
      </c>
      <c r="FX30" s="130" t="s">
        <v>12</v>
      </c>
      <c r="FY30" s="108" t="s">
        <v>612</v>
      </c>
      <c r="FZ30" s="108">
        <v>20.0</v>
      </c>
      <c r="GA30" s="108">
        <v>0.0</v>
      </c>
      <c r="GB30" s="131">
        <f t="shared" si="43"/>
        <v>0</v>
      </c>
      <c r="GC30" s="153">
        <v>9999.85585</v>
      </c>
      <c r="GD30" s="132">
        <v>2.0</v>
      </c>
      <c r="GE30" s="132">
        <v>53.0</v>
      </c>
      <c r="GF30" s="133" t="s">
        <v>12</v>
      </c>
      <c r="GG30" s="133" t="s">
        <v>12</v>
      </c>
      <c r="GH30" s="133" t="s">
        <v>12</v>
      </c>
      <c r="GI30" s="133" t="s">
        <v>12</v>
      </c>
      <c r="GJ30" s="133" t="s">
        <v>12</v>
      </c>
      <c r="GK30" s="133" t="s">
        <v>12</v>
      </c>
      <c r="GL30" s="133" t="s">
        <v>12</v>
      </c>
      <c r="GM30" s="133" t="s">
        <v>12</v>
      </c>
      <c r="GN30" s="134" t="s">
        <v>613</v>
      </c>
      <c r="GO30" s="134">
        <v>16.0</v>
      </c>
      <c r="GP30" s="134">
        <v>0.0</v>
      </c>
      <c r="GQ30" s="135">
        <f t="shared" si="44"/>
        <v>0</v>
      </c>
      <c r="GR30" s="136" t="s">
        <v>161</v>
      </c>
      <c r="GS30" s="137"/>
      <c r="GT30" s="137"/>
      <c r="GU30" s="137"/>
      <c r="GV30" s="137"/>
      <c r="GW30" s="137"/>
      <c r="GX30" s="137"/>
      <c r="GY30" s="137"/>
      <c r="GZ30" s="137"/>
      <c r="HA30" s="137"/>
      <c r="HB30" s="137"/>
      <c r="HC30" s="137"/>
      <c r="HD30" s="137"/>
      <c r="HE30" s="137"/>
      <c r="HF30" s="137"/>
      <c r="HG30" s="137"/>
      <c r="HH30" s="137"/>
      <c r="HI30" s="137"/>
      <c r="HJ30" s="137"/>
      <c r="HK30" s="137"/>
      <c r="HL30" s="137"/>
      <c r="HM30" s="137"/>
      <c r="HN30" s="137"/>
      <c r="HO30" s="137"/>
      <c r="HP30" s="137"/>
      <c r="HQ30" s="137"/>
      <c r="HR30" s="137"/>
      <c r="HS30" s="137"/>
      <c r="HT30" s="137"/>
      <c r="HU30" s="137"/>
      <c r="HV30" s="137"/>
      <c r="HW30" s="137"/>
      <c r="HX30" s="137"/>
      <c r="HY30" s="137"/>
      <c r="HZ30" s="137"/>
      <c r="IA30" s="137"/>
      <c r="IB30" s="137"/>
      <c r="IC30" s="137"/>
      <c r="ID30" s="137"/>
      <c r="IE30" s="137"/>
      <c r="IF30" s="137"/>
      <c r="IG30" s="137"/>
      <c r="IH30" s="137"/>
      <c r="II30" s="137"/>
      <c r="IJ30" s="137"/>
      <c r="IK30" s="137"/>
      <c r="IL30" s="137"/>
      <c r="IM30" s="137"/>
      <c r="IN30" s="137"/>
      <c r="IO30" s="137"/>
      <c r="IP30" s="137"/>
      <c r="IQ30" s="137"/>
      <c r="IR30" s="137"/>
      <c r="IS30" s="137"/>
      <c r="IT30" s="137"/>
      <c r="IU30" s="137"/>
      <c r="IV30" s="137"/>
      <c r="IW30" s="137"/>
      <c r="IX30" s="137"/>
      <c r="IY30" s="137"/>
      <c r="IZ30" s="137"/>
      <c r="JA30" s="137"/>
      <c r="JB30" s="137"/>
      <c r="JC30" s="137"/>
      <c r="JD30" s="137"/>
      <c r="JE30" s="137"/>
      <c r="JF30" s="137"/>
      <c r="JG30" s="137"/>
      <c r="JH30" s="137"/>
      <c r="JI30" s="137"/>
      <c r="JJ30" s="137"/>
      <c r="JK30" s="137"/>
      <c r="JL30" s="137"/>
      <c r="JM30" s="137"/>
      <c r="JN30" s="137"/>
      <c r="JO30" s="137"/>
      <c r="JP30" s="137"/>
      <c r="JQ30" s="137"/>
      <c r="JR30" s="137"/>
      <c r="JS30" s="137"/>
      <c r="JT30" s="137"/>
      <c r="JU30" s="137"/>
      <c r="JV30" s="137"/>
      <c r="JW30" s="137"/>
      <c r="JX30" s="137"/>
      <c r="JY30" s="137"/>
      <c r="JZ30" s="137"/>
      <c r="KA30" s="137"/>
      <c r="KB30" s="137"/>
      <c r="KC30" s="137"/>
      <c r="KD30" s="137"/>
      <c r="KE30" s="137"/>
      <c r="KF30" s="137"/>
      <c r="KG30" s="137"/>
      <c r="KH30" s="137"/>
      <c r="KI30" s="137"/>
      <c r="KJ30" s="137"/>
      <c r="KK30" s="137"/>
      <c r="KL30" s="137"/>
      <c r="KM30" s="137"/>
      <c r="KN30" s="137"/>
      <c r="KO30" s="137"/>
      <c r="KP30" s="137"/>
      <c r="KQ30" s="137"/>
      <c r="KR30" s="137"/>
      <c r="KS30" s="137"/>
      <c r="KT30" s="137"/>
      <c r="KU30" s="137"/>
      <c r="KV30" s="137"/>
      <c r="KW30" s="137"/>
      <c r="KX30" s="137"/>
      <c r="KY30" s="137"/>
      <c r="KZ30" s="137"/>
      <c r="LA30" s="137"/>
      <c r="LB30" s="137"/>
      <c r="LC30" s="137"/>
      <c r="LD30" s="137"/>
      <c r="LE30" s="137"/>
      <c r="LF30" s="137"/>
      <c r="LG30" s="137"/>
      <c r="LH30" s="137"/>
      <c r="LI30" s="137"/>
      <c r="LJ30" s="137"/>
      <c r="LK30" s="137"/>
      <c r="LL30" s="137"/>
      <c r="LM30" s="137"/>
      <c r="LN30" s="137"/>
      <c r="LO30" s="137"/>
      <c r="LP30" s="137"/>
      <c r="LQ30" s="137"/>
      <c r="LR30" s="137"/>
      <c r="LS30" s="137"/>
      <c r="LT30" s="137"/>
      <c r="LU30" s="137"/>
      <c r="LV30" s="137"/>
      <c r="LW30" s="137"/>
      <c r="LX30" s="137"/>
    </row>
    <row r="31" ht="153.75" customHeight="1">
      <c r="B31" s="104" t="s">
        <v>146</v>
      </c>
      <c r="C31" s="105" t="s">
        <v>12</v>
      </c>
      <c r="D31" s="105" t="s">
        <v>147</v>
      </c>
      <c r="E31" s="105" t="s">
        <v>614</v>
      </c>
      <c r="F31" s="105" t="s">
        <v>615</v>
      </c>
      <c r="G31" s="105" t="s">
        <v>12</v>
      </c>
      <c r="H31" s="105" t="s">
        <v>12</v>
      </c>
      <c r="I31" s="107" t="s">
        <v>616</v>
      </c>
      <c r="J31" s="107" t="s">
        <v>617</v>
      </c>
      <c r="K31" s="107" t="s">
        <v>618</v>
      </c>
      <c r="L31" s="108">
        <v>2.0</v>
      </c>
      <c r="M31" s="108">
        <v>1.0</v>
      </c>
      <c r="N31" s="108">
        <v>1.0</v>
      </c>
      <c r="O31" s="108">
        <f t="shared" si="52"/>
        <v>2</v>
      </c>
      <c r="P31" s="108">
        <v>1.0</v>
      </c>
      <c r="Q31" s="108">
        <v>1.0</v>
      </c>
      <c r="R31" s="109" t="s">
        <v>160</v>
      </c>
      <c r="S31" s="110" t="s">
        <v>619</v>
      </c>
      <c r="T31" s="110" t="s">
        <v>620</v>
      </c>
      <c r="U31" s="142" t="s">
        <v>621</v>
      </c>
      <c r="V31" s="142" t="s">
        <v>622</v>
      </c>
      <c r="W31" s="142" t="s">
        <v>623</v>
      </c>
      <c r="X31" s="113" t="s">
        <v>13</v>
      </c>
      <c r="Y31" s="113" t="s">
        <v>160</v>
      </c>
      <c r="Z31" s="113" t="s">
        <v>161</v>
      </c>
      <c r="AA31" s="113" t="s">
        <v>13</v>
      </c>
      <c r="AB31" s="113" t="s">
        <v>161</v>
      </c>
      <c r="AC31" s="113" t="s">
        <v>13</v>
      </c>
      <c r="AD31" s="114" t="s">
        <v>12</v>
      </c>
      <c r="AE31" s="114" t="s">
        <v>12</v>
      </c>
      <c r="AF31" s="114" t="s">
        <v>12</v>
      </c>
      <c r="AG31" s="115" t="s">
        <v>12</v>
      </c>
      <c r="AH31" s="114" t="s">
        <v>12</v>
      </c>
      <c r="AI31" s="114" t="s">
        <v>12</v>
      </c>
      <c r="AJ31" s="114" t="s">
        <v>12</v>
      </c>
      <c r="AK31" s="114" t="str">
        <f t="shared" si="58"/>
        <v>-</v>
      </c>
      <c r="AL31" s="114" t="s">
        <v>12</v>
      </c>
      <c r="AM31" s="114" t="s">
        <v>12</v>
      </c>
      <c r="AN31" s="114" t="s">
        <v>12</v>
      </c>
      <c r="AO31" s="114" t="s">
        <v>12</v>
      </c>
      <c r="AP31" s="116">
        <v>2.0</v>
      </c>
      <c r="AQ31" s="116">
        <v>0.0</v>
      </c>
      <c r="AR31" s="116">
        <v>0.0</v>
      </c>
      <c r="AS31" s="116">
        <v>0.0</v>
      </c>
      <c r="AT31" s="116">
        <v>0.0</v>
      </c>
      <c r="AU31" s="116">
        <v>0.0</v>
      </c>
      <c r="AV31" s="116">
        <v>0.0</v>
      </c>
      <c r="AW31" s="116">
        <v>0.0</v>
      </c>
      <c r="AX31" s="116">
        <v>0.0</v>
      </c>
      <c r="AY31" s="116">
        <v>0.0</v>
      </c>
      <c r="AZ31" s="117">
        <f t="shared" si="3"/>
        <v>0</v>
      </c>
      <c r="BA31" s="117">
        <f t="shared" si="4"/>
        <v>0</v>
      </c>
      <c r="BB31" s="117">
        <f t="shared" si="5"/>
        <v>0</v>
      </c>
      <c r="BC31" s="117">
        <f t="shared" si="6"/>
        <v>0</v>
      </c>
      <c r="BD31" s="117">
        <f t="shared" si="7"/>
        <v>0</v>
      </c>
      <c r="BE31" s="117">
        <f t="shared" si="8"/>
        <v>0</v>
      </c>
      <c r="BF31" s="117">
        <f t="shared" si="9"/>
        <v>0</v>
      </c>
      <c r="BG31" s="117">
        <f t="shared" si="10"/>
        <v>0</v>
      </c>
      <c r="BH31" s="117">
        <f t="shared" si="11"/>
        <v>0</v>
      </c>
      <c r="BI31" s="118" t="s">
        <v>624</v>
      </c>
      <c r="BJ31" s="118">
        <v>4.0</v>
      </c>
      <c r="BK31" s="118">
        <v>4.0</v>
      </c>
      <c r="BL31" s="115" t="s">
        <v>12</v>
      </c>
      <c r="BM31" s="118" t="s">
        <v>524</v>
      </c>
      <c r="BN31" s="118" t="s">
        <v>524</v>
      </c>
      <c r="BO31" s="118" t="s">
        <v>12</v>
      </c>
      <c r="BP31" s="118" t="str">
        <f t="shared" si="54"/>
        <v>2034567, 2013028, 2019240</v>
      </c>
      <c r="BQ31" s="118" t="s">
        <v>12</v>
      </c>
      <c r="BR31" s="118" t="s">
        <v>524</v>
      </c>
      <c r="BS31" s="118">
        <v>2044770.0</v>
      </c>
      <c r="BT31" s="118" t="s">
        <v>12</v>
      </c>
      <c r="BU31" s="119">
        <v>2.0</v>
      </c>
      <c r="BV31" s="119">
        <v>2.0</v>
      </c>
      <c r="BW31" s="119">
        <v>3.0</v>
      </c>
      <c r="BX31" s="119">
        <v>0.0</v>
      </c>
      <c r="BY31" s="119">
        <v>4.0</v>
      </c>
      <c r="BZ31" s="119">
        <v>4.0</v>
      </c>
      <c r="CA31" s="119">
        <v>1.0</v>
      </c>
      <c r="CB31" s="119">
        <v>1.0</v>
      </c>
      <c r="CC31" s="119">
        <v>1.0</v>
      </c>
      <c r="CD31" s="119">
        <v>2.0</v>
      </c>
      <c r="CE31" s="119">
        <v>3.0</v>
      </c>
      <c r="CF31" s="119">
        <v>0.0</v>
      </c>
      <c r="CG31" s="119">
        <v>4.0</v>
      </c>
      <c r="CH31" s="119">
        <v>4.0</v>
      </c>
      <c r="CI31" s="120">
        <f t="shared" si="13"/>
        <v>2</v>
      </c>
      <c r="CJ31" s="120">
        <f t="shared" si="14"/>
        <v>2</v>
      </c>
      <c r="CK31" s="120">
        <f t="shared" si="15"/>
        <v>1</v>
      </c>
      <c r="CL31" s="120">
        <f t="shared" si="16"/>
        <v>3</v>
      </c>
      <c r="CM31" s="120">
        <f t="shared" si="17"/>
        <v>3</v>
      </c>
      <c r="CN31" s="120">
        <f t="shared" si="18"/>
        <v>1</v>
      </c>
      <c r="CO31" s="120">
        <f t="shared" si="19"/>
        <v>4</v>
      </c>
      <c r="CP31" s="120">
        <f t="shared" si="20"/>
        <v>4</v>
      </c>
      <c r="CQ31" s="120">
        <f t="shared" si="21"/>
        <v>1</v>
      </c>
      <c r="CR31" s="121" t="s">
        <v>625</v>
      </c>
      <c r="CS31" s="121">
        <v>5.0</v>
      </c>
      <c r="CT31" s="121">
        <v>5.0</v>
      </c>
      <c r="CU31" s="115" t="s">
        <v>12</v>
      </c>
      <c r="CV31" s="121" t="s">
        <v>625</v>
      </c>
      <c r="CW31" s="121" t="s">
        <v>626</v>
      </c>
      <c r="CX31" s="121" t="s">
        <v>12</v>
      </c>
      <c r="CY31" s="121" t="str">
        <f t="shared" si="57"/>
        <v>2034567, 2013028, 2019240, 50447</v>
      </c>
      <c r="CZ31" s="121" t="s">
        <v>12</v>
      </c>
      <c r="DA31" s="121" t="s">
        <v>626</v>
      </c>
      <c r="DB31" s="121">
        <v>2044770.0</v>
      </c>
      <c r="DC31" s="121" t="s">
        <v>12</v>
      </c>
      <c r="DD31" s="122">
        <v>2.0</v>
      </c>
      <c r="DE31" s="122">
        <v>2.0</v>
      </c>
      <c r="DF31" s="122">
        <v>4.0</v>
      </c>
      <c r="DG31" s="122">
        <v>1.0</v>
      </c>
      <c r="DH31" s="122">
        <v>4.0</v>
      </c>
      <c r="DI31" s="122">
        <v>5.0</v>
      </c>
      <c r="DJ31" s="122">
        <v>1.0</v>
      </c>
      <c r="DK31" s="122">
        <v>1.0</v>
      </c>
      <c r="DL31" s="122">
        <v>1.0</v>
      </c>
      <c r="DM31" s="122">
        <v>2.0</v>
      </c>
      <c r="DN31" s="122">
        <v>4.0</v>
      </c>
      <c r="DO31" s="122">
        <v>1.0</v>
      </c>
      <c r="DP31" s="122">
        <v>4.0</v>
      </c>
      <c r="DQ31" s="122">
        <v>5.0</v>
      </c>
      <c r="DR31" s="123">
        <f t="shared" si="23"/>
        <v>2</v>
      </c>
      <c r="DS31" s="123">
        <f t="shared" si="24"/>
        <v>2</v>
      </c>
      <c r="DT31" s="123">
        <f t="shared" si="25"/>
        <v>1</v>
      </c>
      <c r="DU31" s="123">
        <f t="shared" si="26"/>
        <v>4</v>
      </c>
      <c r="DV31" s="123">
        <f t="shared" si="27"/>
        <v>4</v>
      </c>
      <c r="DW31" s="123">
        <f t="shared" si="28"/>
        <v>1</v>
      </c>
      <c r="DX31" s="123">
        <f t="shared" si="29"/>
        <v>5</v>
      </c>
      <c r="DY31" s="123">
        <f t="shared" si="30"/>
        <v>5</v>
      </c>
      <c r="DZ31" s="123">
        <f t="shared" si="31"/>
        <v>1</v>
      </c>
      <c r="EA31" s="124" t="s">
        <v>627</v>
      </c>
      <c r="EB31" s="124">
        <v>10.0</v>
      </c>
      <c r="EC31" s="124">
        <v>12.0</v>
      </c>
      <c r="ED31" s="115" t="s">
        <v>162</v>
      </c>
      <c r="EE31" s="124" t="s">
        <v>628</v>
      </c>
      <c r="EF31" s="124" t="s">
        <v>629</v>
      </c>
      <c r="EG31" s="124" t="s">
        <v>162</v>
      </c>
      <c r="EH31" s="124" t="str">
        <f t="shared" si="51"/>
        <v>50447, 2002752, 2002749, 2006409, 2034567, 2013028, 2002824, 2019240, 2101200</v>
      </c>
      <c r="EI31" s="124" t="s">
        <v>12</v>
      </c>
      <c r="EJ31" s="124" t="s">
        <v>627</v>
      </c>
      <c r="EK31" s="124">
        <v>2044770.0</v>
      </c>
      <c r="EL31" s="124" t="s">
        <v>12</v>
      </c>
      <c r="EM31" s="125">
        <v>2.0</v>
      </c>
      <c r="EN31" s="125">
        <v>2.0</v>
      </c>
      <c r="EO31" s="125">
        <v>9.0</v>
      </c>
      <c r="EP31" s="125">
        <v>1.0</v>
      </c>
      <c r="EQ31" s="125">
        <v>12.0</v>
      </c>
      <c r="ER31" s="125">
        <v>13.0</v>
      </c>
      <c r="ES31" s="125">
        <v>1.0</v>
      </c>
      <c r="ET31" s="125">
        <v>1.0</v>
      </c>
      <c r="EU31" s="125">
        <v>1.0</v>
      </c>
      <c r="EV31" s="125">
        <v>2.0</v>
      </c>
      <c r="EW31" s="125">
        <v>7.0</v>
      </c>
      <c r="EX31" s="125">
        <v>1.0</v>
      </c>
      <c r="EY31" s="125">
        <v>8.0</v>
      </c>
      <c r="EZ31" s="125">
        <v>9.0</v>
      </c>
      <c r="FA31" s="126">
        <f t="shared" si="33"/>
        <v>2</v>
      </c>
      <c r="FB31" s="126">
        <f t="shared" si="34"/>
        <v>2</v>
      </c>
      <c r="FC31" s="126">
        <f t="shared" si="35"/>
        <v>1</v>
      </c>
      <c r="FD31" s="126">
        <f t="shared" si="36"/>
        <v>9</v>
      </c>
      <c r="FE31" s="126">
        <f t="shared" si="37"/>
        <v>7</v>
      </c>
      <c r="FF31" s="126">
        <f t="shared" si="38"/>
        <v>1</v>
      </c>
      <c r="FG31" s="126">
        <f t="shared" si="39"/>
        <v>13</v>
      </c>
      <c r="FH31" s="126">
        <f t="shared" si="40"/>
        <v>9</v>
      </c>
      <c r="FI31" s="126">
        <f t="shared" si="41"/>
        <v>1</v>
      </c>
      <c r="FJ31" s="127" t="s">
        <v>13</v>
      </c>
      <c r="FK31" s="128"/>
      <c r="FL31" s="155">
        <v>52676.0</v>
      </c>
      <c r="FM31" s="129">
        <v>1.0</v>
      </c>
      <c r="FN31" s="129">
        <v>3.0</v>
      </c>
      <c r="FO31" s="130" t="s">
        <v>12</v>
      </c>
      <c r="FP31" s="130" t="s">
        <v>12</v>
      </c>
      <c r="FQ31" s="130" t="s">
        <v>12</v>
      </c>
      <c r="FR31" s="130" t="s">
        <v>12</v>
      </c>
      <c r="FS31" s="130" t="s">
        <v>12</v>
      </c>
      <c r="FT31" s="130" t="s">
        <v>12</v>
      </c>
      <c r="FU31" s="141">
        <v>52676.0</v>
      </c>
      <c r="FV31" s="141">
        <v>52676.0</v>
      </c>
      <c r="FW31" s="130" t="str">
        <f t="shared" si="48"/>
        <v>-</v>
      </c>
      <c r="FX31" s="130" t="s">
        <v>12</v>
      </c>
      <c r="FY31" s="108" t="s">
        <v>630</v>
      </c>
      <c r="FZ31" s="108">
        <v>2.0</v>
      </c>
      <c r="GA31" s="108">
        <v>0.0</v>
      </c>
      <c r="GB31" s="131">
        <f t="shared" si="43"/>
        <v>0</v>
      </c>
      <c r="GC31" s="132" t="s">
        <v>631</v>
      </c>
      <c r="GD31" s="132">
        <v>2.0</v>
      </c>
      <c r="GE31" s="132">
        <v>2.0</v>
      </c>
      <c r="GF31" s="133" t="s">
        <v>12</v>
      </c>
      <c r="GG31" s="133" t="s">
        <v>12</v>
      </c>
      <c r="GH31" s="133" t="s">
        <v>12</v>
      </c>
      <c r="GI31" s="133" t="s">
        <v>12</v>
      </c>
      <c r="GJ31" s="133" t="s">
        <v>12</v>
      </c>
      <c r="GK31" s="133" t="s">
        <v>12</v>
      </c>
      <c r="GL31" s="133" t="s">
        <v>12</v>
      </c>
      <c r="GM31" s="133" t="s">
        <v>12</v>
      </c>
      <c r="GN31" s="134" t="s">
        <v>632</v>
      </c>
      <c r="GO31" s="134">
        <v>4.0</v>
      </c>
      <c r="GP31" s="134">
        <v>0.0</v>
      </c>
      <c r="GQ31" s="135">
        <f t="shared" si="44"/>
        <v>0</v>
      </c>
      <c r="GR31" s="136" t="s">
        <v>13</v>
      </c>
      <c r="GS31" s="137"/>
      <c r="GT31" s="137"/>
      <c r="GU31" s="137"/>
      <c r="GV31" s="137"/>
      <c r="GW31" s="137"/>
      <c r="GX31" s="137"/>
      <c r="GY31" s="137"/>
      <c r="GZ31" s="137"/>
      <c r="HA31" s="137"/>
      <c r="HB31" s="137"/>
      <c r="HC31" s="137"/>
      <c r="HD31" s="137"/>
      <c r="HE31" s="137"/>
      <c r="HF31" s="137"/>
      <c r="HG31" s="137"/>
      <c r="HH31" s="137"/>
      <c r="HI31" s="137"/>
      <c r="HJ31" s="137"/>
      <c r="HK31" s="137"/>
      <c r="HL31" s="137"/>
      <c r="HM31" s="137"/>
      <c r="HN31" s="137"/>
      <c r="HO31" s="137"/>
      <c r="HP31" s="137"/>
      <c r="HQ31" s="137"/>
      <c r="HR31" s="137"/>
      <c r="HS31" s="137"/>
      <c r="HT31" s="137"/>
      <c r="HU31" s="137"/>
      <c r="HV31" s="137"/>
      <c r="HW31" s="137"/>
      <c r="HX31" s="137"/>
      <c r="HY31" s="137"/>
      <c r="HZ31" s="137"/>
      <c r="IA31" s="137"/>
      <c r="IB31" s="137"/>
      <c r="IC31" s="137"/>
      <c r="ID31" s="137"/>
      <c r="IE31" s="137"/>
      <c r="IF31" s="137"/>
      <c r="IG31" s="137"/>
      <c r="IH31" s="137"/>
      <c r="II31" s="137"/>
      <c r="IJ31" s="137"/>
      <c r="IK31" s="137"/>
      <c r="IL31" s="137"/>
      <c r="IM31" s="137"/>
      <c r="IN31" s="137"/>
      <c r="IO31" s="137"/>
      <c r="IP31" s="137"/>
      <c r="IQ31" s="137"/>
      <c r="IR31" s="137"/>
      <c r="IS31" s="137"/>
      <c r="IT31" s="137"/>
      <c r="IU31" s="137"/>
      <c r="IV31" s="137"/>
      <c r="IW31" s="137"/>
      <c r="IX31" s="137"/>
      <c r="IY31" s="137"/>
      <c r="IZ31" s="137"/>
      <c r="JA31" s="137"/>
      <c r="JB31" s="137"/>
      <c r="JC31" s="137"/>
      <c r="JD31" s="137"/>
      <c r="JE31" s="137"/>
      <c r="JF31" s="137"/>
      <c r="JG31" s="137"/>
      <c r="JH31" s="137"/>
      <c r="JI31" s="137"/>
      <c r="JJ31" s="137"/>
      <c r="JK31" s="137"/>
      <c r="JL31" s="137"/>
      <c r="JM31" s="137"/>
      <c r="JN31" s="137"/>
      <c r="JO31" s="137"/>
      <c r="JP31" s="137"/>
      <c r="JQ31" s="137"/>
      <c r="JR31" s="137"/>
      <c r="JS31" s="137"/>
      <c r="JT31" s="137"/>
      <c r="JU31" s="137"/>
      <c r="JV31" s="137"/>
      <c r="JW31" s="137"/>
      <c r="JX31" s="137"/>
      <c r="JY31" s="137"/>
      <c r="JZ31" s="137"/>
      <c r="KA31" s="137"/>
      <c r="KB31" s="137"/>
      <c r="KC31" s="137"/>
      <c r="KD31" s="137"/>
      <c r="KE31" s="137"/>
      <c r="KF31" s="137"/>
      <c r="KG31" s="137"/>
      <c r="KH31" s="137"/>
      <c r="KI31" s="137"/>
      <c r="KJ31" s="137"/>
      <c r="KK31" s="137"/>
      <c r="KL31" s="137"/>
      <c r="KM31" s="137"/>
      <c r="KN31" s="137"/>
      <c r="KO31" s="137"/>
      <c r="KP31" s="137"/>
      <c r="KQ31" s="137"/>
      <c r="KR31" s="137"/>
      <c r="KS31" s="137"/>
      <c r="KT31" s="137"/>
      <c r="KU31" s="137"/>
      <c r="KV31" s="137"/>
      <c r="KW31" s="137"/>
      <c r="KX31" s="137"/>
      <c r="KY31" s="137"/>
      <c r="KZ31" s="137"/>
      <c r="LA31" s="137"/>
      <c r="LB31" s="137"/>
      <c r="LC31" s="137"/>
      <c r="LD31" s="137"/>
      <c r="LE31" s="137"/>
      <c r="LF31" s="137"/>
      <c r="LG31" s="137"/>
      <c r="LH31" s="137"/>
      <c r="LI31" s="137"/>
      <c r="LJ31" s="137"/>
      <c r="LK31" s="137"/>
      <c r="LL31" s="137"/>
      <c r="LM31" s="137"/>
      <c r="LN31" s="137"/>
      <c r="LO31" s="137"/>
      <c r="LP31" s="137"/>
      <c r="LQ31" s="137"/>
      <c r="LR31" s="137"/>
      <c r="LS31" s="137"/>
      <c r="LT31" s="137"/>
      <c r="LU31" s="137"/>
      <c r="LV31" s="137"/>
      <c r="LW31" s="137"/>
      <c r="LX31" s="137"/>
    </row>
    <row r="32" ht="153.75" customHeight="1">
      <c r="B32" s="104" t="s">
        <v>146</v>
      </c>
      <c r="C32" s="105" t="s">
        <v>12</v>
      </c>
      <c r="D32" s="105" t="s">
        <v>147</v>
      </c>
      <c r="E32" s="105" t="s">
        <v>633</v>
      </c>
      <c r="F32" s="105" t="s">
        <v>634</v>
      </c>
      <c r="G32" s="106" t="s">
        <v>635</v>
      </c>
      <c r="H32" s="105" t="s">
        <v>636</v>
      </c>
      <c r="I32" s="107" t="s">
        <v>637</v>
      </c>
      <c r="J32" s="107" t="s">
        <v>638</v>
      </c>
      <c r="K32" s="107" t="s">
        <v>639</v>
      </c>
      <c r="L32" s="108">
        <v>2.0</v>
      </c>
      <c r="M32" s="108">
        <v>1.0</v>
      </c>
      <c r="N32" s="108">
        <v>1.0</v>
      </c>
      <c r="O32" s="108">
        <f t="shared" si="52"/>
        <v>2</v>
      </c>
      <c r="P32" s="108">
        <v>1.0</v>
      </c>
      <c r="Q32" s="108">
        <v>1.0</v>
      </c>
      <c r="R32" s="113" t="s">
        <v>155</v>
      </c>
      <c r="S32" s="111" t="s">
        <v>640</v>
      </c>
      <c r="T32" s="111" t="s">
        <v>12</v>
      </c>
      <c r="U32" s="112" t="s">
        <v>641</v>
      </c>
      <c r="V32" s="111" t="s">
        <v>642</v>
      </c>
      <c r="W32" s="111" t="s">
        <v>643</v>
      </c>
      <c r="X32" s="113" t="s">
        <v>13</v>
      </c>
      <c r="Y32" s="113" t="s">
        <v>160</v>
      </c>
      <c r="Z32" s="113" t="s">
        <v>602</v>
      </c>
      <c r="AA32" s="113" t="s">
        <v>13</v>
      </c>
      <c r="AB32" s="113" t="s">
        <v>161</v>
      </c>
      <c r="AC32" s="113" t="s">
        <v>13</v>
      </c>
      <c r="AD32" s="114" t="s">
        <v>12</v>
      </c>
      <c r="AE32" s="114" t="s">
        <v>12</v>
      </c>
      <c r="AF32" s="114" t="s">
        <v>12</v>
      </c>
      <c r="AG32" s="115" t="s">
        <v>12</v>
      </c>
      <c r="AH32" s="114" t="s">
        <v>12</v>
      </c>
      <c r="AI32" s="114" t="s">
        <v>12</v>
      </c>
      <c r="AJ32" s="114" t="s">
        <v>12</v>
      </c>
      <c r="AK32" s="114" t="str">
        <f t="shared" si="58"/>
        <v>-</v>
      </c>
      <c r="AL32" s="114" t="s">
        <v>12</v>
      </c>
      <c r="AM32" s="114" t="s">
        <v>12</v>
      </c>
      <c r="AN32" s="114" t="s">
        <v>12</v>
      </c>
      <c r="AO32" s="114" t="s">
        <v>12</v>
      </c>
      <c r="AP32" s="116">
        <v>2.0</v>
      </c>
      <c r="AQ32" s="116">
        <v>0.0</v>
      </c>
      <c r="AR32" s="116">
        <v>0.0</v>
      </c>
      <c r="AS32" s="116">
        <v>0.0</v>
      </c>
      <c r="AT32" s="116">
        <v>0.0</v>
      </c>
      <c r="AU32" s="116">
        <v>0.0</v>
      </c>
      <c r="AV32" s="116">
        <v>0.0</v>
      </c>
      <c r="AW32" s="116">
        <v>0.0</v>
      </c>
      <c r="AX32" s="116">
        <v>0.0</v>
      </c>
      <c r="AY32" s="116">
        <v>0.0</v>
      </c>
      <c r="AZ32" s="117">
        <f t="shared" si="3"/>
        <v>0</v>
      </c>
      <c r="BA32" s="117">
        <f t="shared" si="4"/>
        <v>0</v>
      </c>
      <c r="BB32" s="117">
        <f t="shared" si="5"/>
        <v>0</v>
      </c>
      <c r="BC32" s="117">
        <f t="shared" si="6"/>
        <v>0</v>
      </c>
      <c r="BD32" s="117">
        <f t="shared" si="7"/>
        <v>0</v>
      </c>
      <c r="BE32" s="117">
        <f t="shared" si="8"/>
        <v>0</v>
      </c>
      <c r="BF32" s="117">
        <f t="shared" si="9"/>
        <v>0</v>
      </c>
      <c r="BG32" s="117">
        <f t="shared" si="10"/>
        <v>0</v>
      </c>
      <c r="BH32" s="117">
        <f t="shared" si="11"/>
        <v>0</v>
      </c>
      <c r="BI32" s="144" t="s">
        <v>291</v>
      </c>
      <c r="BJ32" s="118">
        <v>2.0</v>
      </c>
      <c r="BK32" s="118">
        <v>2.0</v>
      </c>
      <c r="BL32" s="115" t="s">
        <v>12</v>
      </c>
      <c r="BM32" s="144" t="s">
        <v>291</v>
      </c>
      <c r="BN32" s="144" t="s">
        <v>291</v>
      </c>
      <c r="BO32" s="144" t="s">
        <v>12</v>
      </c>
      <c r="BP32" s="118" t="str">
        <f t="shared" si="54"/>
        <v>2027792, 2027793</v>
      </c>
      <c r="BQ32" s="144" t="s">
        <v>291</v>
      </c>
      <c r="BR32" s="144" t="s">
        <v>12</v>
      </c>
      <c r="BS32" s="144" t="s">
        <v>12</v>
      </c>
      <c r="BT32" s="144" t="s">
        <v>12</v>
      </c>
      <c r="BU32" s="119">
        <v>2.0</v>
      </c>
      <c r="BV32" s="119">
        <v>1.0</v>
      </c>
      <c r="BW32" s="119">
        <v>2.0</v>
      </c>
      <c r="BX32" s="119">
        <v>0.0</v>
      </c>
      <c r="BY32" s="119">
        <v>2.0</v>
      </c>
      <c r="BZ32" s="119">
        <v>2.0</v>
      </c>
      <c r="CA32" s="119">
        <v>0.0</v>
      </c>
      <c r="CB32" s="119">
        <v>0.0</v>
      </c>
      <c r="CC32" s="119">
        <v>0.0</v>
      </c>
      <c r="CD32" s="119">
        <v>1.0</v>
      </c>
      <c r="CE32" s="119">
        <v>2.0</v>
      </c>
      <c r="CF32" s="119">
        <v>0.0</v>
      </c>
      <c r="CG32" s="119">
        <v>2.0</v>
      </c>
      <c r="CH32" s="119">
        <v>2.0</v>
      </c>
      <c r="CI32" s="120">
        <f t="shared" si="13"/>
        <v>1</v>
      </c>
      <c r="CJ32" s="120">
        <f t="shared" si="14"/>
        <v>1</v>
      </c>
      <c r="CK32" s="120">
        <f t="shared" si="15"/>
        <v>0</v>
      </c>
      <c r="CL32" s="120">
        <f t="shared" si="16"/>
        <v>2</v>
      </c>
      <c r="CM32" s="120">
        <f t="shared" si="17"/>
        <v>2</v>
      </c>
      <c r="CN32" s="120">
        <f t="shared" si="18"/>
        <v>0</v>
      </c>
      <c r="CO32" s="120">
        <f t="shared" si="19"/>
        <v>2</v>
      </c>
      <c r="CP32" s="120">
        <f t="shared" si="20"/>
        <v>2</v>
      </c>
      <c r="CQ32" s="120">
        <f t="shared" si="21"/>
        <v>0</v>
      </c>
      <c r="CR32" s="145" t="s">
        <v>291</v>
      </c>
      <c r="CS32" s="121">
        <v>2.0</v>
      </c>
      <c r="CT32" s="121">
        <v>2.0</v>
      </c>
      <c r="CU32" s="115" t="s">
        <v>12</v>
      </c>
      <c r="CV32" s="145" t="s">
        <v>291</v>
      </c>
      <c r="CW32" s="145" t="s">
        <v>291</v>
      </c>
      <c r="CX32" s="145" t="s">
        <v>12</v>
      </c>
      <c r="CY32" s="121" t="str">
        <f t="shared" si="57"/>
        <v>2027792, 2027793</v>
      </c>
      <c r="CZ32" s="145" t="s">
        <v>291</v>
      </c>
      <c r="DA32" s="145" t="s">
        <v>12</v>
      </c>
      <c r="DB32" s="145" t="s">
        <v>12</v>
      </c>
      <c r="DC32" s="145" t="s">
        <v>12</v>
      </c>
      <c r="DD32" s="122">
        <v>2.0</v>
      </c>
      <c r="DE32" s="122">
        <v>1.0</v>
      </c>
      <c r="DF32" s="122">
        <v>2.0</v>
      </c>
      <c r="DG32" s="122">
        <v>0.0</v>
      </c>
      <c r="DH32" s="122">
        <v>2.0</v>
      </c>
      <c r="DI32" s="122">
        <v>2.0</v>
      </c>
      <c r="DJ32" s="122">
        <v>0.0</v>
      </c>
      <c r="DK32" s="122">
        <v>0.0</v>
      </c>
      <c r="DL32" s="122">
        <v>0.0</v>
      </c>
      <c r="DM32" s="122">
        <v>1.0</v>
      </c>
      <c r="DN32" s="122">
        <v>2.0</v>
      </c>
      <c r="DO32" s="122">
        <v>0.0</v>
      </c>
      <c r="DP32" s="122">
        <v>2.0</v>
      </c>
      <c r="DQ32" s="122">
        <v>2.0</v>
      </c>
      <c r="DR32" s="123">
        <f t="shared" si="23"/>
        <v>1</v>
      </c>
      <c r="DS32" s="123">
        <f t="shared" si="24"/>
        <v>1</v>
      </c>
      <c r="DT32" s="123">
        <f t="shared" si="25"/>
        <v>0</v>
      </c>
      <c r="DU32" s="123">
        <f t="shared" si="26"/>
        <v>2</v>
      </c>
      <c r="DV32" s="123">
        <f t="shared" si="27"/>
        <v>2</v>
      </c>
      <c r="DW32" s="123">
        <f t="shared" si="28"/>
        <v>0</v>
      </c>
      <c r="DX32" s="123">
        <f t="shared" si="29"/>
        <v>2</v>
      </c>
      <c r="DY32" s="123">
        <f t="shared" si="30"/>
        <v>2</v>
      </c>
      <c r="DZ32" s="123">
        <f t="shared" si="31"/>
        <v>0</v>
      </c>
      <c r="EA32" s="124" t="s">
        <v>644</v>
      </c>
      <c r="EB32" s="124">
        <v>5.0</v>
      </c>
      <c r="EC32" s="124">
        <v>6.0</v>
      </c>
      <c r="ED32" s="115" t="s">
        <v>162</v>
      </c>
      <c r="EE32" s="124" t="s">
        <v>645</v>
      </c>
      <c r="EF32" s="124" t="s">
        <v>646</v>
      </c>
      <c r="EG32" s="124" t="s">
        <v>162</v>
      </c>
      <c r="EH32" s="124" t="str">
        <f t="shared" si="51"/>
        <v>2027792, 2027793, 2002752, 2002749, 2100628</v>
      </c>
      <c r="EI32" s="146" t="s">
        <v>291</v>
      </c>
      <c r="EJ32" s="124" t="s">
        <v>647</v>
      </c>
      <c r="EK32" s="124" t="s">
        <v>12</v>
      </c>
      <c r="EL32" s="124" t="s">
        <v>12</v>
      </c>
      <c r="EM32" s="125">
        <v>2.0</v>
      </c>
      <c r="EN32" s="125">
        <v>2.0</v>
      </c>
      <c r="EO32" s="125">
        <v>5.0</v>
      </c>
      <c r="EP32" s="125">
        <v>0.0</v>
      </c>
      <c r="EQ32" s="125">
        <v>6.0</v>
      </c>
      <c r="ER32" s="125">
        <v>6.0</v>
      </c>
      <c r="ES32" s="125">
        <v>0.0</v>
      </c>
      <c r="ET32" s="125">
        <v>0.0</v>
      </c>
      <c r="EU32" s="125">
        <v>0.0</v>
      </c>
      <c r="EV32" s="125">
        <v>2.0</v>
      </c>
      <c r="EW32" s="125">
        <v>3.0</v>
      </c>
      <c r="EX32" s="125">
        <v>0.0</v>
      </c>
      <c r="EY32" s="125">
        <v>3.0</v>
      </c>
      <c r="EZ32" s="125">
        <v>3.0</v>
      </c>
      <c r="FA32" s="126">
        <f t="shared" si="33"/>
        <v>2</v>
      </c>
      <c r="FB32" s="126">
        <f t="shared" si="34"/>
        <v>2</v>
      </c>
      <c r="FC32" s="126">
        <f t="shared" si="35"/>
        <v>0</v>
      </c>
      <c r="FD32" s="126">
        <f t="shared" si="36"/>
        <v>5</v>
      </c>
      <c r="FE32" s="126">
        <f t="shared" si="37"/>
        <v>3</v>
      </c>
      <c r="FF32" s="126">
        <f t="shared" si="38"/>
        <v>0</v>
      </c>
      <c r="FG32" s="126">
        <f t="shared" si="39"/>
        <v>6</v>
      </c>
      <c r="FH32" s="126">
        <f t="shared" si="40"/>
        <v>3</v>
      </c>
      <c r="FI32" s="126">
        <f t="shared" si="41"/>
        <v>0</v>
      </c>
      <c r="FJ32" s="127" t="s">
        <v>13</v>
      </c>
      <c r="FK32" s="128"/>
      <c r="FL32" s="140">
        <v>52169.0</v>
      </c>
      <c r="FM32" s="129">
        <v>1.0</v>
      </c>
      <c r="FN32" s="129">
        <v>6.0</v>
      </c>
      <c r="FO32" s="130" t="s">
        <v>12</v>
      </c>
      <c r="FP32" s="130" t="s">
        <v>12</v>
      </c>
      <c r="FQ32" s="130" t="s">
        <v>12</v>
      </c>
      <c r="FR32" s="130" t="s">
        <v>12</v>
      </c>
      <c r="FS32" s="130" t="s">
        <v>12</v>
      </c>
      <c r="FT32" s="130" t="s">
        <v>12</v>
      </c>
      <c r="FU32" s="141">
        <v>52169.0</v>
      </c>
      <c r="FV32" s="141">
        <v>52169.0</v>
      </c>
      <c r="FW32" s="130" t="str">
        <f t="shared" si="48"/>
        <v>-</v>
      </c>
      <c r="FX32" s="130" t="s">
        <v>12</v>
      </c>
      <c r="FY32" s="108" t="s">
        <v>648</v>
      </c>
      <c r="FZ32" s="108">
        <v>2.0</v>
      </c>
      <c r="GA32" s="108">
        <v>0.0</v>
      </c>
      <c r="GB32" s="131">
        <f t="shared" si="43"/>
        <v>0</v>
      </c>
      <c r="GC32" s="150" t="s">
        <v>649</v>
      </c>
      <c r="GD32" s="132">
        <v>2.0</v>
      </c>
      <c r="GE32" s="132">
        <v>8.0</v>
      </c>
      <c r="GF32" s="133" t="s">
        <v>12</v>
      </c>
      <c r="GG32" s="133" t="s">
        <v>12</v>
      </c>
      <c r="GH32" s="133" t="s">
        <v>12</v>
      </c>
      <c r="GI32" s="133" t="s">
        <v>12</v>
      </c>
      <c r="GJ32" s="133" t="s">
        <v>12</v>
      </c>
      <c r="GK32" s="133" t="s">
        <v>12</v>
      </c>
      <c r="GL32" s="133" t="s">
        <v>12</v>
      </c>
      <c r="GM32" s="133" t="s">
        <v>12</v>
      </c>
      <c r="GN32" s="134" t="s">
        <v>650</v>
      </c>
      <c r="GO32" s="134">
        <v>2.0</v>
      </c>
      <c r="GP32" s="134">
        <v>0.0</v>
      </c>
      <c r="GQ32" s="135">
        <f t="shared" si="44"/>
        <v>0</v>
      </c>
      <c r="GR32" s="136" t="s">
        <v>161</v>
      </c>
      <c r="GS32" s="137"/>
      <c r="GT32" s="137"/>
      <c r="GU32" s="137"/>
      <c r="GV32" s="137"/>
      <c r="GW32" s="137"/>
      <c r="GX32" s="137"/>
      <c r="GY32" s="137"/>
      <c r="GZ32" s="137"/>
      <c r="HA32" s="137"/>
      <c r="HB32" s="137"/>
      <c r="HC32" s="137"/>
      <c r="HD32" s="137"/>
      <c r="HE32" s="137"/>
      <c r="HF32" s="137"/>
      <c r="HG32" s="137"/>
      <c r="HH32" s="137"/>
      <c r="HI32" s="137"/>
      <c r="HJ32" s="137"/>
      <c r="HK32" s="137"/>
      <c r="HL32" s="137"/>
      <c r="HM32" s="137"/>
      <c r="HN32" s="137"/>
      <c r="HO32" s="137"/>
      <c r="HP32" s="137"/>
      <c r="HQ32" s="137"/>
      <c r="HR32" s="137"/>
      <c r="HS32" s="137"/>
      <c r="HT32" s="137"/>
      <c r="HU32" s="137"/>
      <c r="HV32" s="137"/>
      <c r="HW32" s="137"/>
      <c r="HX32" s="137"/>
      <c r="HY32" s="137"/>
      <c r="HZ32" s="137"/>
      <c r="IA32" s="137"/>
      <c r="IB32" s="137"/>
      <c r="IC32" s="137"/>
      <c r="ID32" s="137"/>
      <c r="IE32" s="137"/>
      <c r="IF32" s="137"/>
      <c r="IG32" s="137"/>
      <c r="IH32" s="137"/>
      <c r="II32" s="137"/>
      <c r="IJ32" s="137"/>
      <c r="IK32" s="137"/>
      <c r="IL32" s="137"/>
      <c r="IM32" s="137"/>
      <c r="IN32" s="137"/>
      <c r="IO32" s="137"/>
      <c r="IP32" s="137"/>
      <c r="IQ32" s="137"/>
      <c r="IR32" s="137"/>
      <c r="IS32" s="137"/>
      <c r="IT32" s="137"/>
      <c r="IU32" s="137"/>
      <c r="IV32" s="137"/>
      <c r="IW32" s="137"/>
      <c r="IX32" s="137"/>
      <c r="IY32" s="137"/>
      <c r="IZ32" s="137"/>
      <c r="JA32" s="137"/>
      <c r="JB32" s="137"/>
      <c r="JC32" s="137"/>
      <c r="JD32" s="137"/>
      <c r="JE32" s="137"/>
      <c r="JF32" s="137"/>
      <c r="JG32" s="137"/>
      <c r="JH32" s="137"/>
      <c r="JI32" s="137"/>
      <c r="JJ32" s="137"/>
      <c r="JK32" s="137"/>
      <c r="JL32" s="137"/>
      <c r="JM32" s="137"/>
      <c r="JN32" s="137"/>
      <c r="JO32" s="137"/>
      <c r="JP32" s="137"/>
      <c r="JQ32" s="137"/>
      <c r="JR32" s="137"/>
      <c r="JS32" s="137"/>
      <c r="JT32" s="137"/>
      <c r="JU32" s="137"/>
      <c r="JV32" s="137"/>
      <c r="JW32" s="137"/>
      <c r="JX32" s="137"/>
      <c r="JY32" s="137"/>
      <c r="JZ32" s="137"/>
      <c r="KA32" s="137"/>
      <c r="KB32" s="137"/>
      <c r="KC32" s="137"/>
      <c r="KD32" s="137"/>
      <c r="KE32" s="137"/>
      <c r="KF32" s="137"/>
      <c r="KG32" s="137"/>
      <c r="KH32" s="137"/>
      <c r="KI32" s="137"/>
      <c r="KJ32" s="137"/>
      <c r="KK32" s="137"/>
      <c r="KL32" s="137"/>
      <c r="KM32" s="137"/>
      <c r="KN32" s="137"/>
      <c r="KO32" s="137"/>
      <c r="KP32" s="137"/>
      <c r="KQ32" s="137"/>
      <c r="KR32" s="137"/>
      <c r="KS32" s="137"/>
      <c r="KT32" s="137"/>
      <c r="KU32" s="137"/>
      <c r="KV32" s="137"/>
      <c r="KW32" s="137"/>
      <c r="KX32" s="137"/>
      <c r="KY32" s="137"/>
      <c r="KZ32" s="137"/>
      <c r="LA32" s="137"/>
      <c r="LB32" s="137"/>
      <c r="LC32" s="137"/>
      <c r="LD32" s="137"/>
      <c r="LE32" s="137"/>
      <c r="LF32" s="137"/>
      <c r="LG32" s="137"/>
      <c r="LH32" s="137"/>
      <c r="LI32" s="137"/>
      <c r="LJ32" s="137"/>
      <c r="LK32" s="137"/>
      <c r="LL32" s="137"/>
      <c r="LM32" s="137"/>
      <c r="LN32" s="137"/>
      <c r="LO32" s="137"/>
      <c r="LP32" s="137"/>
      <c r="LQ32" s="137"/>
      <c r="LR32" s="137"/>
      <c r="LS32" s="137"/>
      <c r="LT32" s="137"/>
      <c r="LU32" s="137"/>
      <c r="LV32" s="137"/>
      <c r="LW32" s="137"/>
      <c r="LX32" s="137"/>
    </row>
    <row r="33" ht="153.75" customHeight="1">
      <c r="B33" s="104" t="s">
        <v>146</v>
      </c>
      <c r="C33" s="105" t="s">
        <v>12</v>
      </c>
      <c r="D33" s="105" t="s">
        <v>147</v>
      </c>
      <c r="E33" s="105" t="s">
        <v>651</v>
      </c>
      <c r="F33" s="105" t="s">
        <v>652</v>
      </c>
      <c r="G33" s="106" t="s">
        <v>12</v>
      </c>
      <c r="H33" s="105" t="s">
        <v>12</v>
      </c>
      <c r="I33" s="107" t="s">
        <v>653</v>
      </c>
      <c r="J33" s="107" t="s">
        <v>654</v>
      </c>
      <c r="K33" s="107" t="s">
        <v>655</v>
      </c>
      <c r="L33" s="108">
        <v>1.0</v>
      </c>
      <c r="M33" s="108">
        <v>1.0</v>
      </c>
      <c r="N33" s="108">
        <v>1.0</v>
      </c>
      <c r="O33" s="108">
        <f t="shared" si="52"/>
        <v>2</v>
      </c>
      <c r="P33" s="108">
        <v>1.0</v>
      </c>
      <c r="Q33" s="108">
        <v>1.0</v>
      </c>
      <c r="R33" s="113" t="s">
        <v>155</v>
      </c>
      <c r="S33" s="111" t="s">
        <v>656</v>
      </c>
      <c r="T33" s="110" t="s">
        <v>12</v>
      </c>
      <c r="U33" s="112" t="s">
        <v>657</v>
      </c>
      <c r="V33" s="111" t="s">
        <v>658</v>
      </c>
      <c r="W33" s="111" t="s">
        <v>659</v>
      </c>
      <c r="X33" s="113" t="s">
        <v>13</v>
      </c>
      <c r="Y33" s="113" t="s">
        <v>660</v>
      </c>
      <c r="Z33" s="113" t="s">
        <v>661</v>
      </c>
      <c r="AA33" s="113" t="s">
        <v>13</v>
      </c>
      <c r="AB33" s="113" t="s">
        <v>161</v>
      </c>
      <c r="AC33" s="113" t="s">
        <v>13</v>
      </c>
      <c r="AD33" s="114" t="s">
        <v>12</v>
      </c>
      <c r="AE33" s="114" t="s">
        <v>12</v>
      </c>
      <c r="AF33" s="114" t="s">
        <v>12</v>
      </c>
      <c r="AG33" s="115" t="s">
        <v>12</v>
      </c>
      <c r="AH33" s="114" t="s">
        <v>12</v>
      </c>
      <c r="AI33" s="114" t="s">
        <v>12</v>
      </c>
      <c r="AJ33" s="114" t="s">
        <v>12</v>
      </c>
      <c r="AK33" s="114" t="s">
        <v>12</v>
      </c>
      <c r="AL33" s="114" t="s">
        <v>12</v>
      </c>
      <c r="AM33" s="114" t="s">
        <v>12</v>
      </c>
      <c r="AN33" s="114" t="s">
        <v>12</v>
      </c>
      <c r="AO33" s="114" t="s">
        <v>12</v>
      </c>
      <c r="AP33" s="116">
        <v>1.0</v>
      </c>
      <c r="AQ33" s="116">
        <v>0.0</v>
      </c>
      <c r="AR33" s="116">
        <v>0.0</v>
      </c>
      <c r="AS33" s="116">
        <v>0.0</v>
      </c>
      <c r="AT33" s="116">
        <v>0.0</v>
      </c>
      <c r="AU33" s="116">
        <v>0.0</v>
      </c>
      <c r="AV33" s="116">
        <v>0.0</v>
      </c>
      <c r="AW33" s="116">
        <v>0.0</v>
      </c>
      <c r="AX33" s="116">
        <v>0.0</v>
      </c>
      <c r="AY33" s="116">
        <v>0.0</v>
      </c>
      <c r="AZ33" s="117">
        <f t="shared" si="3"/>
        <v>0</v>
      </c>
      <c r="BA33" s="117">
        <f t="shared" si="4"/>
        <v>0</v>
      </c>
      <c r="BB33" s="117">
        <f t="shared" si="5"/>
        <v>0</v>
      </c>
      <c r="BC33" s="117">
        <f t="shared" si="6"/>
        <v>0</v>
      </c>
      <c r="BD33" s="117">
        <f t="shared" si="7"/>
        <v>0</v>
      </c>
      <c r="BE33" s="117">
        <f t="shared" si="8"/>
        <v>0</v>
      </c>
      <c r="BF33" s="117">
        <f t="shared" si="9"/>
        <v>0</v>
      </c>
      <c r="BG33" s="117">
        <f t="shared" si="10"/>
        <v>0</v>
      </c>
      <c r="BH33" s="117">
        <f t="shared" si="11"/>
        <v>0</v>
      </c>
      <c r="BI33" s="144" t="s">
        <v>291</v>
      </c>
      <c r="BJ33" s="118">
        <v>2.0</v>
      </c>
      <c r="BK33" s="118">
        <v>2.0</v>
      </c>
      <c r="BL33" s="115" t="s">
        <v>12</v>
      </c>
      <c r="BM33" s="144" t="s">
        <v>291</v>
      </c>
      <c r="BN33" s="144" t="s">
        <v>291</v>
      </c>
      <c r="BO33" s="144" t="s">
        <v>12</v>
      </c>
      <c r="BP33" s="118" t="str">
        <f t="shared" si="54"/>
        <v>2027792, 2027793</v>
      </c>
      <c r="BQ33" s="144" t="s">
        <v>291</v>
      </c>
      <c r="BR33" s="144" t="s">
        <v>12</v>
      </c>
      <c r="BS33" s="144" t="s">
        <v>12</v>
      </c>
      <c r="BT33" s="144" t="s">
        <v>12</v>
      </c>
      <c r="BU33" s="119">
        <v>1.0</v>
      </c>
      <c r="BV33" s="119">
        <v>1.0</v>
      </c>
      <c r="BW33" s="119">
        <v>2.0</v>
      </c>
      <c r="BX33" s="119">
        <v>0.0</v>
      </c>
      <c r="BY33" s="119">
        <v>2.0</v>
      </c>
      <c r="BZ33" s="119">
        <v>2.0</v>
      </c>
      <c r="CA33" s="119">
        <v>0.0</v>
      </c>
      <c r="CB33" s="119">
        <v>0.0</v>
      </c>
      <c r="CC33" s="119">
        <v>0.0</v>
      </c>
      <c r="CD33" s="119">
        <v>1.0</v>
      </c>
      <c r="CE33" s="119">
        <v>2.0</v>
      </c>
      <c r="CF33" s="119">
        <v>0.0</v>
      </c>
      <c r="CG33" s="119">
        <v>2.0</v>
      </c>
      <c r="CH33" s="119">
        <v>2.0</v>
      </c>
      <c r="CI33" s="120">
        <f t="shared" si="13"/>
        <v>1</v>
      </c>
      <c r="CJ33" s="120">
        <f t="shared" si="14"/>
        <v>1</v>
      </c>
      <c r="CK33" s="120">
        <f t="shared" si="15"/>
        <v>0</v>
      </c>
      <c r="CL33" s="120">
        <f t="shared" si="16"/>
        <v>2</v>
      </c>
      <c r="CM33" s="120">
        <f t="shared" si="17"/>
        <v>2</v>
      </c>
      <c r="CN33" s="120">
        <f t="shared" si="18"/>
        <v>0</v>
      </c>
      <c r="CO33" s="120">
        <f t="shared" si="19"/>
        <v>2</v>
      </c>
      <c r="CP33" s="120">
        <f t="shared" si="20"/>
        <v>2</v>
      </c>
      <c r="CQ33" s="120">
        <f t="shared" si="21"/>
        <v>0</v>
      </c>
      <c r="CR33" s="145" t="s">
        <v>291</v>
      </c>
      <c r="CS33" s="121">
        <v>2.0</v>
      </c>
      <c r="CT33" s="121">
        <v>2.0</v>
      </c>
      <c r="CU33" s="115" t="s">
        <v>12</v>
      </c>
      <c r="CV33" s="145" t="s">
        <v>291</v>
      </c>
      <c r="CW33" s="145" t="s">
        <v>291</v>
      </c>
      <c r="CX33" s="145" t="s">
        <v>12</v>
      </c>
      <c r="CY33" s="121" t="str">
        <f t="shared" si="57"/>
        <v>2027792, 2027793</v>
      </c>
      <c r="CZ33" s="145" t="s">
        <v>291</v>
      </c>
      <c r="DA33" s="145" t="s">
        <v>12</v>
      </c>
      <c r="DB33" s="145" t="s">
        <v>12</v>
      </c>
      <c r="DC33" s="145" t="s">
        <v>12</v>
      </c>
      <c r="DD33" s="122">
        <v>1.0</v>
      </c>
      <c r="DE33" s="122">
        <v>1.0</v>
      </c>
      <c r="DF33" s="122">
        <v>2.0</v>
      </c>
      <c r="DG33" s="122">
        <v>0.0</v>
      </c>
      <c r="DH33" s="122">
        <v>2.0</v>
      </c>
      <c r="DI33" s="122">
        <v>2.0</v>
      </c>
      <c r="DJ33" s="122">
        <v>0.0</v>
      </c>
      <c r="DK33" s="122">
        <v>0.0</v>
      </c>
      <c r="DL33" s="122">
        <v>0.0</v>
      </c>
      <c r="DM33" s="122">
        <v>1.0</v>
      </c>
      <c r="DN33" s="122">
        <v>2.0</v>
      </c>
      <c r="DO33" s="122">
        <v>0.0</v>
      </c>
      <c r="DP33" s="122">
        <v>2.0</v>
      </c>
      <c r="DQ33" s="122">
        <v>2.0</v>
      </c>
      <c r="DR33" s="123">
        <f t="shared" si="23"/>
        <v>1</v>
      </c>
      <c r="DS33" s="123">
        <f t="shared" si="24"/>
        <v>1</v>
      </c>
      <c r="DT33" s="123">
        <f t="shared" si="25"/>
        <v>0</v>
      </c>
      <c r="DU33" s="123">
        <f t="shared" si="26"/>
        <v>2</v>
      </c>
      <c r="DV33" s="123">
        <f t="shared" si="27"/>
        <v>2</v>
      </c>
      <c r="DW33" s="123">
        <f t="shared" si="28"/>
        <v>0</v>
      </c>
      <c r="DX33" s="123">
        <f t="shared" si="29"/>
        <v>2</v>
      </c>
      <c r="DY33" s="123">
        <f t="shared" si="30"/>
        <v>2</v>
      </c>
      <c r="DZ33" s="123">
        <f t="shared" si="31"/>
        <v>0</v>
      </c>
      <c r="EA33" s="124" t="s">
        <v>662</v>
      </c>
      <c r="EB33" s="124">
        <v>4.0</v>
      </c>
      <c r="EC33" s="124">
        <v>4.0</v>
      </c>
      <c r="ED33" s="115" t="s">
        <v>162</v>
      </c>
      <c r="EE33" s="146" t="s">
        <v>291</v>
      </c>
      <c r="EF33" s="124" t="s">
        <v>663</v>
      </c>
      <c r="EG33" s="124" t="s">
        <v>162</v>
      </c>
      <c r="EH33" s="124" t="str">
        <f t="shared" si="51"/>
        <v>2027792, 2027793, 2002752, 2002749</v>
      </c>
      <c r="EI33" s="146" t="s">
        <v>291</v>
      </c>
      <c r="EJ33" s="124" t="s">
        <v>162</v>
      </c>
      <c r="EK33" s="146" t="s">
        <v>12</v>
      </c>
      <c r="EL33" s="146" t="s">
        <v>12</v>
      </c>
      <c r="EM33" s="125">
        <v>1.0</v>
      </c>
      <c r="EN33" s="125">
        <v>1.0</v>
      </c>
      <c r="EO33" s="125">
        <v>3.0</v>
      </c>
      <c r="EP33" s="125">
        <v>0.0</v>
      </c>
      <c r="EQ33" s="125">
        <v>4.0</v>
      </c>
      <c r="ER33" s="125">
        <v>4.0</v>
      </c>
      <c r="ES33" s="125">
        <v>0.0</v>
      </c>
      <c r="ET33" s="125">
        <v>0.0</v>
      </c>
      <c r="EU33" s="125">
        <v>0.0</v>
      </c>
      <c r="EV33" s="125">
        <v>1.0</v>
      </c>
      <c r="EW33" s="125">
        <v>2.0</v>
      </c>
      <c r="EX33" s="125">
        <v>0.0</v>
      </c>
      <c r="EY33" s="125">
        <v>2.0</v>
      </c>
      <c r="EZ33" s="125">
        <v>2.0</v>
      </c>
      <c r="FA33" s="126">
        <f t="shared" si="33"/>
        <v>1</v>
      </c>
      <c r="FB33" s="126">
        <f t="shared" si="34"/>
        <v>1</v>
      </c>
      <c r="FC33" s="126">
        <f t="shared" si="35"/>
        <v>0</v>
      </c>
      <c r="FD33" s="126">
        <f t="shared" si="36"/>
        <v>3</v>
      </c>
      <c r="FE33" s="126">
        <f t="shared" si="37"/>
        <v>2</v>
      </c>
      <c r="FF33" s="126">
        <f t="shared" si="38"/>
        <v>0</v>
      </c>
      <c r="FG33" s="126">
        <f t="shared" si="39"/>
        <v>4</v>
      </c>
      <c r="FH33" s="126">
        <f t="shared" si="40"/>
        <v>2</v>
      </c>
      <c r="FI33" s="126">
        <f t="shared" si="41"/>
        <v>0</v>
      </c>
      <c r="FJ33" s="127" t="s">
        <v>13</v>
      </c>
      <c r="FK33" s="128"/>
      <c r="FL33" s="140">
        <v>52169.0</v>
      </c>
      <c r="FM33" s="129">
        <v>1.0</v>
      </c>
      <c r="FN33" s="129">
        <v>6.0</v>
      </c>
      <c r="FO33" s="130" t="s">
        <v>12</v>
      </c>
      <c r="FP33" s="130" t="s">
        <v>12</v>
      </c>
      <c r="FQ33" s="130" t="s">
        <v>12</v>
      </c>
      <c r="FR33" s="130" t="s">
        <v>12</v>
      </c>
      <c r="FS33" s="130" t="s">
        <v>12</v>
      </c>
      <c r="FT33" s="130" t="s">
        <v>12</v>
      </c>
      <c r="FU33" s="141">
        <v>52169.0</v>
      </c>
      <c r="FV33" s="141">
        <v>52169.0</v>
      </c>
      <c r="FW33" s="130" t="str">
        <f t="shared" si="48"/>
        <v>-</v>
      </c>
      <c r="FX33" s="130" t="s">
        <v>12</v>
      </c>
      <c r="FY33" s="128" t="s">
        <v>664</v>
      </c>
      <c r="FZ33" s="108">
        <v>1.0</v>
      </c>
      <c r="GA33" s="108">
        <v>0.0</v>
      </c>
      <c r="GB33" s="131">
        <f t="shared" si="43"/>
        <v>0</v>
      </c>
      <c r="GC33" s="153" t="s">
        <v>649</v>
      </c>
      <c r="GD33" s="132">
        <v>2.0</v>
      </c>
      <c r="GE33" s="132">
        <v>6.0</v>
      </c>
      <c r="GF33" s="133" t="s">
        <v>12</v>
      </c>
      <c r="GG33" s="133" t="s">
        <v>12</v>
      </c>
      <c r="GH33" s="133" t="s">
        <v>12</v>
      </c>
      <c r="GI33" s="133" t="s">
        <v>12</v>
      </c>
      <c r="GJ33" s="133" t="s">
        <v>12</v>
      </c>
      <c r="GK33" s="133" t="s">
        <v>12</v>
      </c>
      <c r="GL33" s="133" t="s">
        <v>12</v>
      </c>
      <c r="GM33" s="133" t="s">
        <v>12</v>
      </c>
      <c r="GN33" s="134" t="s">
        <v>665</v>
      </c>
      <c r="GO33" s="134">
        <v>1.0</v>
      </c>
      <c r="GP33" s="134">
        <v>0.0</v>
      </c>
      <c r="GQ33" s="135">
        <f t="shared" si="44"/>
        <v>0</v>
      </c>
      <c r="GR33" s="136" t="s">
        <v>161</v>
      </c>
      <c r="GS33" s="137"/>
      <c r="GT33" s="137"/>
      <c r="GU33" s="137"/>
      <c r="GV33" s="137"/>
      <c r="GW33" s="137"/>
      <c r="GX33" s="137"/>
      <c r="GY33" s="137"/>
      <c r="GZ33" s="137"/>
      <c r="HA33" s="137"/>
      <c r="HB33" s="137"/>
      <c r="HC33" s="137"/>
      <c r="HD33" s="137"/>
      <c r="HE33" s="137"/>
      <c r="HF33" s="137"/>
      <c r="HG33" s="137"/>
      <c r="HH33" s="137"/>
      <c r="HI33" s="137"/>
      <c r="HJ33" s="137"/>
      <c r="HK33" s="137"/>
      <c r="HL33" s="137"/>
      <c r="HM33" s="137"/>
      <c r="HN33" s="137"/>
      <c r="HO33" s="137"/>
      <c r="HP33" s="137"/>
      <c r="HQ33" s="137"/>
      <c r="HR33" s="137"/>
      <c r="HS33" s="137"/>
      <c r="HT33" s="137"/>
      <c r="HU33" s="137"/>
      <c r="HV33" s="137"/>
      <c r="HW33" s="137"/>
      <c r="HX33" s="137"/>
      <c r="HY33" s="137"/>
      <c r="HZ33" s="137"/>
      <c r="IA33" s="137"/>
      <c r="IB33" s="137"/>
      <c r="IC33" s="137"/>
      <c r="ID33" s="137"/>
      <c r="IE33" s="137"/>
      <c r="IF33" s="137"/>
      <c r="IG33" s="137"/>
      <c r="IH33" s="137"/>
      <c r="II33" s="137"/>
      <c r="IJ33" s="137"/>
      <c r="IK33" s="137"/>
      <c r="IL33" s="137"/>
      <c r="IM33" s="137"/>
      <c r="IN33" s="137"/>
      <c r="IO33" s="137"/>
      <c r="IP33" s="137"/>
      <c r="IQ33" s="137"/>
      <c r="IR33" s="137"/>
      <c r="IS33" s="137"/>
      <c r="IT33" s="137"/>
      <c r="IU33" s="137"/>
      <c r="IV33" s="137"/>
      <c r="IW33" s="137"/>
      <c r="IX33" s="137"/>
      <c r="IY33" s="137"/>
      <c r="IZ33" s="137"/>
      <c r="JA33" s="137"/>
      <c r="JB33" s="137"/>
      <c r="JC33" s="137"/>
      <c r="JD33" s="137"/>
      <c r="JE33" s="137"/>
      <c r="JF33" s="137"/>
      <c r="JG33" s="137"/>
      <c r="JH33" s="137"/>
      <c r="JI33" s="137"/>
      <c r="JJ33" s="137"/>
      <c r="JK33" s="137"/>
      <c r="JL33" s="137"/>
      <c r="JM33" s="137"/>
      <c r="JN33" s="137"/>
      <c r="JO33" s="137"/>
      <c r="JP33" s="137"/>
      <c r="JQ33" s="137"/>
      <c r="JR33" s="137"/>
      <c r="JS33" s="137"/>
      <c r="JT33" s="137"/>
      <c r="JU33" s="137"/>
      <c r="JV33" s="137"/>
      <c r="JW33" s="137"/>
      <c r="JX33" s="137"/>
      <c r="JY33" s="137"/>
      <c r="JZ33" s="137"/>
      <c r="KA33" s="137"/>
      <c r="KB33" s="137"/>
      <c r="KC33" s="137"/>
      <c r="KD33" s="137"/>
      <c r="KE33" s="137"/>
      <c r="KF33" s="137"/>
      <c r="KG33" s="137"/>
      <c r="KH33" s="137"/>
      <c r="KI33" s="137"/>
      <c r="KJ33" s="137"/>
      <c r="KK33" s="137"/>
      <c r="KL33" s="137"/>
      <c r="KM33" s="137"/>
      <c r="KN33" s="137"/>
      <c r="KO33" s="137"/>
      <c r="KP33" s="137"/>
      <c r="KQ33" s="137"/>
      <c r="KR33" s="137"/>
      <c r="KS33" s="137"/>
      <c r="KT33" s="137"/>
      <c r="KU33" s="137"/>
      <c r="KV33" s="137"/>
      <c r="KW33" s="137"/>
      <c r="KX33" s="137"/>
      <c r="KY33" s="137"/>
      <c r="KZ33" s="137"/>
      <c r="LA33" s="137"/>
      <c r="LB33" s="137"/>
      <c r="LC33" s="137"/>
      <c r="LD33" s="137"/>
      <c r="LE33" s="137"/>
      <c r="LF33" s="137"/>
      <c r="LG33" s="137"/>
      <c r="LH33" s="137"/>
      <c r="LI33" s="137"/>
      <c r="LJ33" s="137"/>
      <c r="LK33" s="137"/>
      <c r="LL33" s="137"/>
      <c r="LM33" s="137"/>
      <c r="LN33" s="137"/>
      <c r="LO33" s="137"/>
      <c r="LP33" s="137"/>
      <c r="LQ33" s="137"/>
      <c r="LR33" s="137"/>
      <c r="LS33" s="137"/>
      <c r="LT33" s="137"/>
      <c r="LU33" s="137"/>
      <c r="LV33" s="137"/>
      <c r="LW33" s="137"/>
      <c r="LX33" s="137"/>
    </row>
    <row r="34" ht="153.75" customHeight="1">
      <c r="B34" s="104" t="s">
        <v>146</v>
      </c>
      <c r="C34" s="105" t="s">
        <v>12</v>
      </c>
      <c r="D34" s="105" t="s">
        <v>147</v>
      </c>
      <c r="E34" s="105" t="s">
        <v>666</v>
      </c>
      <c r="F34" s="105" t="s">
        <v>667</v>
      </c>
      <c r="G34" s="105" t="s">
        <v>12</v>
      </c>
      <c r="H34" s="105" t="s">
        <v>12</v>
      </c>
      <c r="I34" s="107" t="s">
        <v>668</v>
      </c>
      <c r="J34" s="107" t="s">
        <v>669</v>
      </c>
      <c r="K34" s="107" t="s">
        <v>670</v>
      </c>
      <c r="L34" s="108">
        <v>7.0</v>
      </c>
      <c r="M34" s="108">
        <v>1.0</v>
      </c>
      <c r="N34" s="108">
        <v>1.0</v>
      </c>
      <c r="O34" s="108">
        <f t="shared" si="52"/>
        <v>1</v>
      </c>
      <c r="P34" s="108">
        <v>1.0</v>
      </c>
      <c r="Q34" s="108">
        <v>0.0</v>
      </c>
      <c r="R34" s="113" t="s">
        <v>160</v>
      </c>
      <c r="S34" s="111" t="s">
        <v>671</v>
      </c>
      <c r="T34" s="111" t="s">
        <v>672</v>
      </c>
      <c r="U34" s="110" t="s">
        <v>673</v>
      </c>
      <c r="V34" s="110" t="s">
        <v>674</v>
      </c>
      <c r="W34" s="142" t="s">
        <v>675</v>
      </c>
      <c r="X34" s="113" t="s">
        <v>13</v>
      </c>
      <c r="Y34" s="113" t="s">
        <v>160</v>
      </c>
      <c r="Z34" s="113" t="s">
        <v>161</v>
      </c>
      <c r="AA34" s="113" t="s">
        <v>13</v>
      </c>
      <c r="AB34" s="113" t="s">
        <v>161</v>
      </c>
      <c r="AC34" s="113" t="s">
        <v>13</v>
      </c>
      <c r="AD34" s="114" t="s">
        <v>12</v>
      </c>
      <c r="AE34" s="114" t="s">
        <v>12</v>
      </c>
      <c r="AF34" s="114" t="s">
        <v>12</v>
      </c>
      <c r="AG34" s="115" t="s">
        <v>12</v>
      </c>
      <c r="AH34" s="114" t="s">
        <v>12</v>
      </c>
      <c r="AI34" s="114" t="s">
        <v>12</v>
      </c>
      <c r="AJ34" s="114" t="s">
        <v>12</v>
      </c>
      <c r="AK34" s="114" t="str">
        <f t="shared" ref="AK34:AK40" si="59">IF(AI34="-",AJ34,AI34)</f>
        <v>-</v>
      </c>
      <c r="AL34" s="114" t="s">
        <v>12</v>
      </c>
      <c r="AM34" s="114" t="s">
        <v>12</v>
      </c>
      <c r="AN34" s="114" t="s">
        <v>12</v>
      </c>
      <c r="AO34" s="114" t="s">
        <v>12</v>
      </c>
      <c r="AP34" s="116">
        <v>7.0</v>
      </c>
      <c r="AQ34" s="116">
        <v>0.0</v>
      </c>
      <c r="AR34" s="116">
        <v>0.0</v>
      </c>
      <c r="AS34" s="116">
        <v>0.0</v>
      </c>
      <c r="AT34" s="116">
        <v>0.0</v>
      </c>
      <c r="AU34" s="116">
        <v>0.0</v>
      </c>
      <c r="AV34" s="116">
        <v>0.0</v>
      </c>
      <c r="AW34" s="116">
        <v>0.0</v>
      </c>
      <c r="AX34" s="116">
        <v>0.0</v>
      </c>
      <c r="AY34" s="116">
        <v>0.0</v>
      </c>
      <c r="AZ34" s="117">
        <f t="shared" si="3"/>
        <v>0</v>
      </c>
      <c r="BA34" s="117">
        <f t="shared" si="4"/>
        <v>0</v>
      </c>
      <c r="BB34" s="117">
        <f t="shared" si="5"/>
        <v>0</v>
      </c>
      <c r="BC34" s="117">
        <f t="shared" si="6"/>
        <v>0</v>
      </c>
      <c r="BD34" s="117">
        <f t="shared" si="7"/>
        <v>0</v>
      </c>
      <c r="BE34" s="117">
        <f t="shared" si="8"/>
        <v>0</v>
      </c>
      <c r="BF34" s="117">
        <f t="shared" si="9"/>
        <v>0</v>
      </c>
      <c r="BG34" s="117">
        <f t="shared" si="10"/>
        <v>0</v>
      </c>
      <c r="BH34" s="117">
        <f t="shared" si="11"/>
        <v>0</v>
      </c>
      <c r="BI34" s="118" t="s">
        <v>676</v>
      </c>
      <c r="BJ34" s="118">
        <v>2.0</v>
      </c>
      <c r="BK34" s="118">
        <v>4.0</v>
      </c>
      <c r="BL34" s="115" t="s">
        <v>12</v>
      </c>
      <c r="BM34" s="118" t="s">
        <v>676</v>
      </c>
      <c r="BN34" s="118" t="s">
        <v>12</v>
      </c>
      <c r="BO34" s="118" t="s">
        <v>12</v>
      </c>
      <c r="BP34" s="118" t="str">
        <f t="shared" si="54"/>
        <v>-</v>
      </c>
      <c r="BQ34" s="118" t="s">
        <v>12</v>
      </c>
      <c r="BR34" s="118" t="s">
        <v>12</v>
      </c>
      <c r="BS34" s="118" t="s">
        <v>676</v>
      </c>
      <c r="BT34" s="118" t="s">
        <v>12</v>
      </c>
      <c r="BU34" s="119">
        <v>7.0</v>
      </c>
      <c r="BV34" s="119">
        <v>4.0</v>
      </c>
      <c r="BW34" s="119">
        <v>4.0</v>
      </c>
      <c r="BX34" s="119">
        <v>0.0</v>
      </c>
      <c r="BY34" s="119">
        <v>4.0</v>
      </c>
      <c r="BZ34" s="119">
        <v>4.0</v>
      </c>
      <c r="CA34" s="119">
        <v>0.0</v>
      </c>
      <c r="CB34" s="119">
        <v>0.0</v>
      </c>
      <c r="CC34" s="119">
        <v>0.0</v>
      </c>
      <c r="CD34" s="119">
        <v>4.0</v>
      </c>
      <c r="CE34" s="119">
        <v>4.0</v>
      </c>
      <c r="CF34" s="119">
        <v>0.0</v>
      </c>
      <c r="CG34" s="119">
        <v>4.0</v>
      </c>
      <c r="CH34" s="119">
        <v>4.0</v>
      </c>
      <c r="CI34" s="120">
        <f t="shared" si="13"/>
        <v>4</v>
      </c>
      <c r="CJ34" s="120">
        <f t="shared" si="14"/>
        <v>4</v>
      </c>
      <c r="CK34" s="120">
        <f t="shared" si="15"/>
        <v>0</v>
      </c>
      <c r="CL34" s="120">
        <f t="shared" si="16"/>
        <v>4</v>
      </c>
      <c r="CM34" s="120">
        <f t="shared" si="17"/>
        <v>4</v>
      </c>
      <c r="CN34" s="120">
        <f t="shared" si="18"/>
        <v>0</v>
      </c>
      <c r="CO34" s="120">
        <f t="shared" si="19"/>
        <v>4</v>
      </c>
      <c r="CP34" s="120">
        <f t="shared" si="20"/>
        <v>4</v>
      </c>
      <c r="CQ34" s="120">
        <f t="shared" si="21"/>
        <v>0</v>
      </c>
      <c r="CR34" s="121" t="s">
        <v>676</v>
      </c>
      <c r="CS34" s="121">
        <v>2.0</v>
      </c>
      <c r="CT34" s="121">
        <v>4.0</v>
      </c>
      <c r="CU34" s="115" t="s">
        <v>12</v>
      </c>
      <c r="CV34" s="121" t="s">
        <v>676</v>
      </c>
      <c r="CW34" s="121" t="s">
        <v>12</v>
      </c>
      <c r="CX34" s="121" t="s">
        <v>12</v>
      </c>
      <c r="CY34" s="121" t="str">
        <f t="shared" si="57"/>
        <v>-</v>
      </c>
      <c r="CZ34" s="121" t="s">
        <v>12</v>
      </c>
      <c r="DA34" s="121" t="s">
        <v>12</v>
      </c>
      <c r="DB34" s="121" t="s">
        <v>676</v>
      </c>
      <c r="DC34" s="121" t="s">
        <v>12</v>
      </c>
      <c r="DD34" s="122">
        <v>7.0</v>
      </c>
      <c r="DE34" s="122">
        <v>4.0</v>
      </c>
      <c r="DF34" s="122">
        <v>4.0</v>
      </c>
      <c r="DG34" s="122">
        <v>0.0</v>
      </c>
      <c r="DH34" s="122">
        <v>4.0</v>
      </c>
      <c r="DI34" s="122">
        <v>4.0</v>
      </c>
      <c r="DJ34" s="122">
        <v>0.0</v>
      </c>
      <c r="DK34" s="122">
        <v>0.0</v>
      </c>
      <c r="DL34" s="122">
        <v>0.0</v>
      </c>
      <c r="DM34" s="122">
        <v>4.0</v>
      </c>
      <c r="DN34" s="122">
        <v>4.0</v>
      </c>
      <c r="DO34" s="122">
        <v>0.0</v>
      </c>
      <c r="DP34" s="122">
        <v>4.0</v>
      </c>
      <c r="DQ34" s="122">
        <v>4.0</v>
      </c>
      <c r="DR34" s="123">
        <f t="shared" si="23"/>
        <v>4</v>
      </c>
      <c r="DS34" s="123">
        <f t="shared" si="24"/>
        <v>4</v>
      </c>
      <c r="DT34" s="123">
        <f t="shared" si="25"/>
        <v>0</v>
      </c>
      <c r="DU34" s="123">
        <f t="shared" si="26"/>
        <v>4</v>
      </c>
      <c r="DV34" s="123">
        <f t="shared" si="27"/>
        <v>4</v>
      </c>
      <c r="DW34" s="123">
        <f t="shared" si="28"/>
        <v>0</v>
      </c>
      <c r="DX34" s="123">
        <f t="shared" si="29"/>
        <v>4</v>
      </c>
      <c r="DY34" s="123">
        <f t="shared" si="30"/>
        <v>4</v>
      </c>
      <c r="DZ34" s="123">
        <f t="shared" si="31"/>
        <v>0</v>
      </c>
      <c r="EA34" s="124" t="s">
        <v>677</v>
      </c>
      <c r="EB34" s="124">
        <v>8.0</v>
      </c>
      <c r="EC34" s="124">
        <v>14.0</v>
      </c>
      <c r="ED34" s="115" t="s">
        <v>162</v>
      </c>
      <c r="EE34" s="124" t="s">
        <v>677</v>
      </c>
      <c r="EF34" s="124" t="s">
        <v>677</v>
      </c>
      <c r="EG34" s="124" t="s">
        <v>12</v>
      </c>
      <c r="EH34" s="124" t="str">
        <f t="shared" si="51"/>
        <v>2002752, 2002749, 2000418, 2011803, 2003303, 2003410, 2014906, 2027768</v>
      </c>
      <c r="EI34" s="124" t="s">
        <v>678</v>
      </c>
      <c r="EJ34" s="124" t="s">
        <v>679</v>
      </c>
      <c r="EK34" s="124" t="s">
        <v>676</v>
      </c>
      <c r="EL34" s="124" t="s">
        <v>12</v>
      </c>
      <c r="EM34" s="125">
        <v>7.0</v>
      </c>
      <c r="EN34" s="125">
        <v>5.0</v>
      </c>
      <c r="EO34" s="125">
        <v>12.0</v>
      </c>
      <c r="EP34" s="125">
        <v>0.0</v>
      </c>
      <c r="EQ34" s="125">
        <v>14.0</v>
      </c>
      <c r="ER34" s="125">
        <v>14.0</v>
      </c>
      <c r="ES34" s="125">
        <v>1.0</v>
      </c>
      <c r="ET34" s="125">
        <v>1.0</v>
      </c>
      <c r="EU34" s="125">
        <v>1.0</v>
      </c>
      <c r="EV34" s="125">
        <v>4.0</v>
      </c>
      <c r="EW34" s="125">
        <v>10.0</v>
      </c>
      <c r="EX34" s="125">
        <v>0.0</v>
      </c>
      <c r="EY34" s="125">
        <v>10.0</v>
      </c>
      <c r="EZ34" s="125">
        <v>10.0</v>
      </c>
      <c r="FA34" s="126">
        <f t="shared" si="33"/>
        <v>5</v>
      </c>
      <c r="FB34" s="126">
        <f t="shared" si="34"/>
        <v>4</v>
      </c>
      <c r="FC34" s="126">
        <f t="shared" si="35"/>
        <v>1</v>
      </c>
      <c r="FD34" s="126">
        <f t="shared" si="36"/>
        <v>12</v>
      </c>
      <c r="FE34" s="126">
        <f t="shared" si="37"/>
        <v>10</v>
      </c>
      <c r="FF34" s="126">
        <f t="shared" si="38"/>
        <v>1</v>
      </c>
      <c r="FG34" s="126">
        <f t="shared" si="39"/>
        <v>14</v>
      </c>
      <c r="FH34" s="126">
        <f t="shared" si="40"/>
        <v>10</v>
      </c>
      <c r="FI34" s="126">
        <f t="shared" si="41"/>
        <v>1</v>
      </c>
      <c r="FJ34" s="127" t="s">
        <v>13</v>
      </c>
      <c r="FK34" s="128"/>
      <c r="FL34" s="129">
        <v>8064362.0</v>
      </c>
      <c r="FM34" s="129">
        <v>1.0</v>
      </c>
      <c r="FN34" s="129">
        <v>2.0</v>
      </c>
      <c r="FO34" s="130" t="s">
        <v>12</v>
      </c>
      <c r="FP34" s="130" t="s">
        <v>12</v>
      </c>
      <c r="FQ34" s="130" t="s">
        <v>12</v>
      </c>
      <c r="FR34" s="130" t="s">
        <v>12</v>
      </c>
      <c r="FS34" s="130" t="s">
        <v>12</v>
      </c>
      <c r="FT34" s="130" t="s">
        <v>12</v>
      </c>
      <c r="FU34" s="141">
        <v>8064362.0</v>
      </c>
      <c r="FV34" s="141">
        <v>8064362.0</v>
      </c>
      <c r="FW34" s="130" t="str">
        <f t="shared" si="48"/>
        <v>-</v>
      </c>
      <c r="FX34" s="130" t="s">
        <v>12</v>
      </c>
      <c r="FY34" s="108" t="s">
        <v>12</v>
      </c>
      <c r="FZ34" s="108">
        <v>3.0</v>
      </c>
      <c r="GA34" s="108">
        <v>1.0</v>
      </c>
      <c r="GB34" s="131">
        <f t="shared" si="43"/>
        <v>1</v>
      </c>
      <c r="GC34" s="132" t="s">
        <v>12</v>
      </c>
      <c r="GD34" s="132" t="s">
        <v>12</v>
      </c>
      <c r="GE34" s="132" t="s">
        <v>12</v>
      </c>
      <c r="GF34" s="133" t="s">
        <v>12</v>
      </c>
      <c r="GG34" s="133" t="s">
        <v>12</v>
      </c>
      <c r="GH34" s="133" t="s">
        <v>12</v>
      </c>
      <c r="GI34" s="133" t="s">
        <v>12</v>
      </c>
      <c r="GJ34" s="133" t="s">
        <v>12</v>
      </c>
      <c r="GK34" s="133" t="s">
        <v>12</v>
      </c>
      <c r="GL34" s="133" t="s">
        <v>12</v>
      </c>
      <c r="GM34" s="133" t="s">
        <v>12</v>
      </c>
      <c r="GN34" s="134" t="s">
        <v>12</v>
      </c>
      <c r="GO34" s="134">
        <v>5.0</v>
      </c>
      <c r="GP34" s="134">
        <v>0.0</v>
      </c>
      <c r="GQ34" s="135">
        <f t="shared" si="44"/>
        <v>0</v>
      </c>
      <c r="GR34" s="136" t="s">
        <v>13</v>
      </c>
      <c r="GS34" s="137"/>
      <c r="GT34" s="137"/>
      <c r="GU34" s="137"/>
      <c r="GV34" s="137"/>
      <c r="GW34" s="137"/>
      <c r="GX34" s="137"/>
      <c r="GY34" s="137"/>
      <c r="GZ34" s="137"/>
      <c r="HA34" s="137"/>
      <c r="HB34" s="137"/>
      <c r="HC34" s="137"/>
      <c r="HD34" s="137"/>
      <c r="HE34" s="137"/>
      <c r="HF34" s="137"/>
      <c r="HG34" s="137"/>
      <c r="HH34" s="137"/>
      <c r="HI34" s="137"/>
      <c r="HJ34" s="137"/>
      <c r="HK34" s="137"/>
      <c r="HL34" s="137"/>
      <c r="HM34" s="137"/>
      <c r="HN34" s="137"/>
      <c r="HO34" s="137"/>
      <c r="HP34" s="137"/>
      <c r="HQ34" s="137"/>
      <c r="HR34" s="137"/>
      <c r="HS34" s="137"/>
      <c r="HT34" s="137"/>
      <c r="HU34" s="137"/>
      <c r="HV34" s="137"/>
      <c r="HW34" s="137"/>
      <c r="HX34" s="137"/>
      <c r="HY34" s="137"/>
      <c r="HZ34" s="137"/>
      <c r="IA34" s="137"/>
      <c r="IB34" s="137"/>
      <c r="IC34" s="137"/>
      <c r="ID34" s="137"/>
      <c r="IE34" s="137"/>
      <c r="IF34" s="137"/>
      <c r="IG34" s="137"/>
      <c r="IH34" s="137"/>
      <c r="II34" s="137"/>
      <c r="IJ34" s="137"/>
      <c r="IK34" s="137"/>
      <c r="IL34" s="137"/>
      <c r="IM34" s="137"/>
      <c r="IN34" s="137"/>
      <c r="IO34" s="137"/>
      <c r="IP34" s="137"/>
      <c r="IQ34" s="137"/>
      <c r="IR34" s="137"/>
      <c r="IS34" s="137"/>
      <c r="IT34" s="137"/>
      <c r="IU34" s="137"/>
      <c r="IV34" s="137"/>
      <c r="IW34" s="137"/>
      <c r="IX34" s="137"/>
      <c r="IY34" s="137"/>
      <c r="IZ34" s="137"/>
      <c r="JA34" s="137"/>
      <c r="JB34" s="137"/>
      <c r="JC34" s="137"/>
      <c r="JD34" s="137"/>
      <c r="JE34" s="137"/>
      <c r="JF34" s="137"/>
      <c r="JG34" s="137"/>
      <c r="JH34" s="137"/>
      <c r="JI34" s="137"/>
      <c r="JJ34" s="137"/>
      <c r="JK34" s="137"/>
      <c r="JL34" s="137"/>
      <c r="JM34" s="137"/>
      <c r="JN34" s="137"/>
      <c r="JO34" s="137"/>
      <c r="JP34" s="137"/>
      <c r="JQ34" s="137"/>
      <c r="JR34" s="137"/>
      <c r="JS34" s="137"/>
      <c r="JT34" s="137"/>
      <c r="JU34" s="137"/>
      <c r="JV34" s="137"/>
      <c r="JW34" s="137"/>
      <c r="JX34" s="137"/>
      <c r="JY34" s="137"/>
      <c r="JZ34" s="137"/>
      <c r="KA34" s="137"/>
      <c r="KB34" s="137"/>
      <c r="KC34" s="137"/>
      <c r="KD34" s="137"/>
      <c r="KE34" s="137"/>
      <c r="KF34" s="137"/>
      <c r="KG34" s="137"/>
      <c r="KH34" s="137"/>
      <c r="KI34" s="137"/>
      <c r="KJ34" s="137"/>
      <c r="KK34" s="137"/>
      <c r="KL34" s="137"/>
      <c r="KM34" s="137"/>
      <c r="KN34" s="137"/>
      <c r="KO34" s="137"/>
      <c r="KP34" s="137"/>
      <c r="KQ34" s="137"/>
      <c r="KR34" s="137"/>
      <c r="KS34" s="137"/>
      <c r="KT34" s="137"/>
      <c r="KU34" s="137"/>
      <c r="KV34" s="137"/>
      <c r="KW34" s="137"/>
      <c r="KX34" s="137"/>
      <c r="KY34" s="137"/>
      <c r="KZ34" s="137"/>
      <c r="LA34" s="137"/>
      <c r="LB34" s="137"/>
      <c r="LC34" s="137"/>
      <c r="LD34" s="137"/>
      <c r="LE34" s="137"/>
      <c r="LF34" s="137"/>
      <c r="LG34" s="137"/>
      <c r="LH34" s="137"/>
      <c r="LI34" s="137"/>
      <c r="LJ34" s="137"/>
      <c r="LK34" s="137"/>
      <c r="LL34" s="137"/>
      <c r="LM34" s="137"/>
      <c r="LN34" s="137"/>
      <c r="LO34" s="137"/>
      <c r="LP34" s="137"/>
      <c r="LQ34" s="137"/>
      <c r="LR34" s="137"/>
      <c r="LS34" s="137"/>
      <c r="LT34" s="137"/>
      <c r="LU34" s="137"/>
      <c r="LV34" s="137"/>
      <c r="LW34" s="137"/>
      <c r="LX34" s="137"/>
    </row>
    <row r="35" ht="153.75" customHeight="1">
      <c r="B35" s="104" t="s">
        <v>174</v>
      </c>
      <c r="C35" s="105" t="s">
        <v>12</v>
      </c>
      <c r="D35" s="105" t="s">
        <v>175</v>
      </c>
      <c r="E35" s="105" t="s">
        <v>680</v>
      </c>
      <c r="F35" s="105" t="s">
        <v>681</v>
      </c>
      <c r="G35" s="105" t="s">
        <v>682</v>
      </c>
      <c r="H35" s="105" t="s">
        <v>683</v>
      </c>
      <c r="I35" s="107" t="s">
        <v>684</v>
      </c>
      <c r="J35" s="107" t="s">
        <v>685</v>
      </c>
      <c r="K35" s="107" t="s">
        <v>686</v>
      </c>
      <c r="L35" s="108">
        <v>3.0</v>
      </c>
      <c r="M35" s="108">
        <v>3.0</v>
      </c>
      <c r="N35" s="108">
        <v>1.0</v>
      </c>
      <c r="O35" s="108">
        <f t="shared" si="52"/>
        <v>1</v>
      </c>
      <c r="P35" s="108">
        <v>1.0</v>
      </c>
      <c r="Q35" s="108">
        <v>0.0</v>
      </c>
      <c r="R35" s="109" t="s">
        <v>160</v>
      </c>
      <c r="S35" s="110" t="s">
        <v>687</v>
      </c>
      <c r="T35" s="111" t="s">
        <v>688</v>
      </c>
      <c r="U35" s="112" t="s">
        <v>689</v>
      </c>
      <c r="V35" s="111" t="s">
        <v>690</v>
      </c>
      <c r="W35" s="111" t="s">
        <v>691</v>
      </c>
      <c r="X35" s="113" t="s">
        <v>13</v>
      </c>
      <c r="Y35" s="113" t="s">
        <v>692</v>
      </c>
      <c r="Z35" s="113" t="s">
        <v>161</v>
      </c>
      <c r="AA35" s="113" t="s">
        <v>13</v>
      </c>
      <c r="AB35" s="113" t="s">
        <v>161</v>
      </c>
      <c r="AC35" s="113" t="s">
        <v>13</v>
      </c>
      <c r="AD35" s="114" t="s">
        <v>12</v>
      </c>
      <c r="AE35" s="114" t="s">
        <v>12</v>
      </c>
      <c r="AF35" s="114" t="s">
        <v>12</v>
      </c>
      <c r="AG35" s="115" t="s">
        <v>12</v>
      </c>
      <c r="AH35" s="114" t="s">
        <v>12</v>
      </c>
      <c r="AI35" s="114" t="s">
        <v>12</v>
      </c>
      <c r="AJ35" s="114" t="s">
        <v>12</v>
      </c>
      <c r="AK35" s="114" t="str">
        <f t="shared" si="59"/>
        <v>-</v>
      </c>
      <c r="AL35" s="114" t="s">
        <v>12</v>
      </c>
      <c r="AM35" s="114" t="s">
        <v>12</v>
      </c>
      <c r="AN35" s="114" t="s">
        <v>12</v>
      </c>
      <c r="AO35" s="114" t="s">
        <v>12</v>
      </c>
      <c r="AP35" s="116">
        <v>3.0</v>
      </c>
      <c r="AQ35" s="116">
        <v>0.0</v>
      </c>
      <c r="AR35" s="116">
        <v>0.0</v>
      </c>
      <c r="AS35" s="116">
        <v>0.0</v>
      </c>
      <c r="AT35" s="116">
        <v>0.0</v>
      </c>
      <c r="AU35" s="116">
        <v>0.0</v>
      </c>
      <c r="AV35" s="116">
        <v>0.0</v>
      </c>
      <c r="AW35" s="116">
        <v>0.0</v>
      </c>
      <c r="AX35" s="116">
        <v>0.0</v>
      </c>
      <c r="AY35" s="116">
        <v>0.0</v>
      </c>
      <c r="AZ35" s="117">
        <f t="shared" si="3"/>
        <v>0</v>
      </c>
      <c r="BA35" s="117">
        <f t="shared" si="4"/>
        <v>0</v>
      </c>
      <c r="BB35" s="117">
        <f t="shared" si="5"/>
        <v>0</v>
      </c>
      <c r="BC35" s="117">
        <f t="shared" si="6"/>
        <v>0</v>
      </c>
      <c r="BD35" s="117">
        <f t="shared" si="7"/>
        <v>0</v>
      </c>
      <c r="BE35" s="117">
        <f t="shared" si="8"/>
        <v>0</v>
      </c>
      <c r="BF35" s="117">
        <f t="shared" si="9"/>
        <v>0</v>
      </c>
      <c r="BG35" s="117">
        <f t="shared" si="10"/>
        <v>0</v>
      </c>
      <c r="BH35" s="117">
        <f t="shared" si="11"/>
        <v>0</v>
      </c>
      <c r="BI35" s="118" t="s">
        <v>12</v>
      </c>
      <c r="BJ35" s="118" t="s">
        <v>12</v>
      </c>
      <c r="BK35" s="118" t="s">
        <v>12</v>
      </c>
      <c r="BL35" s="115" t="s">
        <v>12</v>
      </c>
      <c r="BM35" s="118" t="s">
        <v>12</v>
      </c>
      <c r="BN35" s="118" t="s">
        <v>12</v>
      </c>
      <c r="BO35" s="118" t="s">
        <v>12</v>
      </c>
      <c r="BP35" s="118" t="str">
        <f t="shared" si="54"/>
        <v>-</v>
      </c>
      <c r="BQ35" s="118" t="s">
        <v>12</v>
      </c>
      <c r="BR35" s="118" t="s">
        <v>12</v>
      </c>
      <c r="BS35" s="118" t="s">
        <v>12</v>
      </c>
      <c r="BT35" s="118" t="s">
        <v>12</v>
      </c>
      <c r="BU35" s="119">
        <v>3.0</v>
      </c>
      <c r="BV35" s="119">
        <v>0.0</v>
      </c>
      <c r="BW35" s="119">
        <v>0.0</v>
      </c>
      <c r="BX35" s="119">
        <v>0.0</v>
      </c>
      <c r="BY35" s="119">
        <v>0.0</v>
      </c>
      <c r="BZ35" s="119">
        <v>0.0</v>
      </c>
      <c r="CA35" s="119">
        <v>0.0</v>
      </c>
      <c r="CB35" s="119">
        <v>0.0</v>
      </c>
      <c r="CC35" s="119">
        <v>0.0</v>
      </c>
      <c r="CD35" s="119">
        <v>0.0</v>
      </c>
      <c r="CE35" s="119">
        <v>0.0</v>
      </c>
      <c r="CF35" s="119">
        <v>0.0</v>
      </c>
      <c r="CG35" s="119">
        <v>0.0</v>
      </c>
      <c r="CH35" s="119">
        <v>0.0</v>
      </c>
      <c r="CI35" s="120">
        <f t="shared" si="13"/>
        <v>0</v>
      </c>
      <c r="CJ35" s="120">
        <f t="shared" si="14"/>
        <v>0</v>
      </c>
      <c r="CK35" s="120">
        <f t="shared" si="15"/>
        <v>0</v>
      </c>
      <c r="CL35" s="120">
        <f t="shared" si="16"/>
        <v>0</v>
      </c>
      <c r="CM35" s="120">
        <f t="shared" si="17"/>
        <v>0</v>
      </c>
      <c r="CN35" s="120">
        <f t="shared" si="18"/>
        <v>0</v>
      </c>
      <c r="CO35" s="120">
        <f t="shared" si="19"/>
        <v>0</v>
      </c>
      <c r="CP35" s="120">
        <f t="shared" si="20"/>
        <v>0</v>
      </c>
      <c r="CQ35" s="120">
        <f t="shared" si="21"/>
        <v>0</v>
      </c>
      <c r="CR35" s="121">
        <v>19559.0</v>
      </c>
      <c r="CS35" s="121">
        <v>1.0</v>
      </c>
      <c r="CT35" s="121">
        <v>1.0</v>
      </c>
      <c r="CU35" s="115" t="s">
        <v>12</v>
      </c>
      <c r="CV35" s="121">
        <v>19559.0</v>
      </c>
      <c r="CW35" s="121" t="s">
        <v>12</v>
      </c>
      <c r="CX35" s="121" t="s">
        <v>12</v>
      </c>
      <c r="CY35" s="121" t="str">
        <f t="shared" si="57"/>
        <v>-</v>
      </c>
      <c r="CZ35" s="121" t="s">
        <v>12</v>
      </c>
      <c r="DA35" s="121" t="s">
        <v>12</v>
      </c>
      <c r="DB35" s="121">
        <v>19559.0</v>
      </c>
      <c r="DC35" s="121" t="s">
        <v>12</v>
      </c>
      <c r="DD35" s="122">
        <v>3.0</v>
      </c>
      <c r="DE35" s="122">
        <v>0.0</v>
      </c>
      <c r="DF35" s="122">
        <v>1.0</v>
      </c>
      <c r="DG35" s="122">
        <v>1.0</v>
      </c>
      <c r="DH35" s="122">
        <v>0.0</v>
      </c>
      <c r="DI35" s="122">
        <v>1.0</v>
      </c>
      <c r="DJ35" s="122">
        <v>1.0</v>
      </c>
      <c r="DK35" s="122">
        <v>1.0</v>
      </c>
      <c r="DL35" s="122">
        <v>1.0</v>
      </c>
      <c r="DM35" s="122">
        <v>0.0</v>
      </c>
      <c r="DN35" s="122">
        <v>1.0</v>
      </c>
      <c r="DO35" s="122">
        <v>1.0</v>
      </c>
      <c r="DP35" s="122">
        <v>0.0</v>
      </c>
      <c r="DQ35" s="122">
        <v>1.0</v>
      </c>
      <c r="DR35" s="123">
        <f t="shared" si="23"/>
        <v>0</v>
      </c>
      <c r="DS35" s="123">
        <f t="shared" si="24"/>
        <v>0</v>
      </c>
      <c r="DT35" s="123">
        <f t="shared" si="25"/>
        <v>0.3333333333</v>
      </c>
      <c r="DU35" s="123">
        <f t="shared" si="26"/>
        <v>1</v>
      </c>
      <c r="DV35" s="123">
        <f t="shared" si="27"/>
        <v>1</v>
      </c>
      <c r="DW35" s="123">
        <f t="shared" si="28"/>
        <v>1</v>
      </c>
      <c r="DX35" s="123">
        <f t="shared" si="29"/>
        <v>1</v>
      </c>
      <c r="DY35" s="123">
        <f t="shared" si="30"/>
        <v>1</v>
      </c>
      <c r="DZ35" s="123">
        <f t="shared" si="31"/>
        <v>1</v>
      </c>
      <c r="EA35" s="124" t="s">
        <v>693</v>
      </c>
      <c r="EB35" s="124">
        <v>2.0</v>
      </c>
      <c r="EC35" s="124">
        <v>2.0</v>
      </c>
      <c r="ED35" s="115" t="s">
        <v>162</v>
      </c>
      <c r="EE35" s="124">
        <v>19559.0</v>
      </c>
      <c r="EF35" s="124" t="s">
        <v>162</v>
      </c>
      <c r="EG35" s="124" t="s">
        <v>162</v>
      </c>
      <c r="EH35" s="124" t="str">
        <f t="shared" si="51"/>
        <v>2002752, 2002749</v>
      </c>
      <c r="EI35" s="124" t="s">
        <v>12</v>
      </c>
      <c r="EJ35" s="124" t="s">
        <v>162</v>
      </c>
      <c r="EK35" s="124">
        <v>19559.0</v>
      </c>
      <c r="EL35" s="124" t="s">
        <v>12</v>
      </c>
      <c r="EM35" s="125">
        <v>3.0</v>
      </c>
      <c r="EN35" s="125">
        <v>1.0</v>
      </c>
      <c r="EO35" s="125">
        <v>3.0</v>
      </c>
      <c r="EP35" s="125">
        <v>1.0</v>
      </c>
      <c r="EQ35" s="125">
        <v>4.0</v>
      </c>
      <c r="ER35" s="125">
        <v>5.0</v>
      </c>
      <c r="ES35" s="125">
        <v>1.0</v>
      </c>
      <c r="ET35" s="125">
        <v>1.0</v>
      </c>
      <c r="EU35" s="125">
        <v>1.0</v>
      </c>
      <c r="EV35" s="125">
        <v>0.0</v>
      </c>
      <c r="EW35" s="125">
        <v>1.0</v>
      </c>
      <c r="EX35" s="125">
        <v>1.0</v>
      </c>
      <c r="EY35" s="125">
        <v>0.0</v>
      </c>
      <c r="EZ35" s="125">
        <v>1.0</v>
      </c>
      <c r="FA35" s="126">
        <f t="shared" si="33"/>
        <v>0.3333333333</v>
      </c>
      <c r="FB35" s="126">
        <f t="shared" si="34"/>
        <v>0</v>
      </c>
      <c r="FC35" s="126">
        <f t="shared" si="35"/>
        <v>0.3333333333</v>
      </c>
      <c r="FD35" s="126">
        <f t="shared" si="36"/>
        <v>3</v>
      </c>
      <c r="FE35" s="126">
        <f t="shared" si="37"/>
        <v>1</v>
      </c>
      <c r="FF35" s="126">
        <f t="shared" si="38"/>
        <v>1</v>
      </c>
      <c r="FG35" s="126">
        <f t="shared" si="39"/>
        <v>5</v>
      </c>
      <c r="FH35" s="126">
        <f t="shared" si="40"/>
        <v>1</v>
      </c>
      <c r="FI35" s="126">
        <f t="shared" si="41"/>
        <v>1</v>
      </c>
      <c r="FJ35" s="127" t="s">
        <v>13</v>
      </c>
      <c r="FK35" s="128" t="s">
        <v>694</v>
      </c>
      <c r="FL35" s="129" t="s">
        <v>12</v>
      </c>
      <c r="FM35" s="129" t="s">
        <v>12</v>
      </c>
      <c r="FN35" s="129" t="s">
        <v>12</v>
      </c>
      <c r="FO35" s="130" t="s">
        <v>12</v>
      </c>
      <c r="FP35" s="130" t="s">
        <v>12</v>
      </c>
      <c r="FQ35" s="130" t="s">
        <v>12</v>
      </c>
      <c r="FR35" s="130" t="s">
        <v>12</v>
      </c>
      <c r="FS35" s="130" t="s">
        <v>12</v>
      </c>
      <c r="FT35" s="130" t="s">
        <v>12</v>
      </c>
      <c r="FU35" s="130" t="s">
        <v>12</v>
      </c>
      <c r="FV35" s="130" t="s">
        <v>12</v>
      </c>
      <c r="FW35" s="130" t="str">
        <f t="shared" si="48"/>
        <v>-</v>
      </c>
      <c r="FX35" s="130" t="s">
        <v>12</v>
      </c>
      <c r="FY35" s="108" t="s">
        <v>12</v>
      </c>
      <c r="FZ35" s="108">
        <v>3.0</v>
      </c>
      <c r="GA35" s="108">
        <v>0.0</v>
      </c>
      <c r="GB35" s="131">
        <f t="shared" si="43"/>
        <v>0</v>
      </c>
      <c r="GC35" s="132" t="s">
        <v>695</v>
      </c>
      <c r="GD35" s="132">
        <v>2.0</v>
      </c>
      <c r="GE35" s="132">
        <v>6.0</v>
      </c>
      <c r="GF35" s="133" t="s">
        <v>12</v>
      </c>
      <c r="GG35" s="133" t="s">
        <v>12</v>
      </c>
      <c r="GH35" s="133" t="s">
        <v>12</v>
      </c>
      <c r="GI35" s="133" t="s">
        <v>12</v>
      </c>
      <c r="GJ35" s="133" t="s">
        <v>695</v>
      </c>
      <c r="GK35" s="133" t="s">
        <v>12</v>
      </c>
      <c r="GL35" s="133" t="s">
        <v>12</v>
      </c>
      <c r="GM35" s="133" t="s">
        <v>12</v>
      </c>
      <c r="GN35" s="134" t="s">
        <v>696</v>
      </c>
      <c r="GO35" s="134">
        <v>3.0</v>
      </c>
      <c r="GP35" s="134">
        <v>2.0</v>
      </c>
      <c r="GQ35" s="135">
        <f t="shared" si="44"/>
        <v>0.6666666667</v>
      </c>
      <c r="GR35" s="136" t="s">
        <v>13</v>
      </c>
      <c r="GS35" s="137"/>
      <c r="GT35" s="137"/>
      <c r="GU35" s="137"/>
      <c r="GV35" s="137"/>
      <c r="GW35" s="137"/>
      <c r="GX35" s="137"/>
      <c r="GY35" s="137"/>
      <c r="GZ35" s="137"/>
      <c r="HA35" s="137"/>
      <c r="HB35" s="137"/>
      <c r="HC35" s="137"/>
      <c r="HD35" s="137"/>
      <c r="HE35" s="137"/>
      <c r="HF35" s="137"/>
      <c r="HG35" s="137"/>
      <c r="HH35" s="137"/>
      <c r="HI35" s="137"/>
      <c r="HJ35" s="137"/>
      <c r="HK35" s="137"/>
      <c r="HL35" s="137"/>
      <c r="HM35" s="137"/>
      <c r="HN35" s="137"/>
      <c r="HO35" s="137"/>
      <c r="HP35" s="137"/>
      <c r="HQ35" s="137"/>
      <c r="HR35" s="137"/>
      <c r="HS35" s="137"/>
      <c r="HT35" s="137"/>
      <c r="HU35" s="137"/>
      <c r="HV35" s="137"/>
      <c r="HW35" s="137"/>
      <c r="HX35" s="137"/>
      <c r="HY35" s="137"/>
      <c r="HZ35" s="137"/>
      <c r="IA35" s="137"/>
      <c r="IB35" s="137"/>
      <c r="IC35" s="137"/>
      <c r="ID35" s="137"/>
      <c r="IE35" s="137"/>
      <c r="IF35" s="137"/>
      <c r="IG35" s="137"/>
      <c r="IH35" s="137"/>
      <c r="II35" s="137"/>
      <c r="IJ35" s="137"/>
      <c r="IK35" s="137"/>
      <c r="IL35" s="137"/>
      <c r="IM35" s="137"/>
      <c r="IN35" s="137"/>
      <c r="IO35" s="137"/>
      <c r="IP35" s="137"/>
      <c r="IQ35" s="137"/>
      <c r="IR35" s="137"/>
      <c r="IS35" s="137"/>
      <c r="IT35" s="137"/>
      <c r="IU35" s="137"/>
      <c r="IV35" s="137"/>
      <c r="IW35" s="137"/>
      <c r="IX35" s="137"/>
      <c r="IY35" s="137"/>
      <c r="IZ35" s="137"/>
      <c r="JA35" s="137"/>
      <c r="JB35" s="137"/>
      <c r="JC35" s="137"/>
      <c r="JD35" s="137"/>
      <c r="JE35" s="137"/>
      <c r="JF35" s="137"/>
      <c r="JG35" s="137"/>
      <c r="JH35" s="137"/>
      <c r="JI35" s="137"/>
      <c r="JJ35" s="137"/>
      <c r="JK35" s="137"/>
      <c r="JL35" s="137"/>
      <c r="JM35" s="137"/>
      <c r="JN35" s="137"/>
      <c r="JO35" s="137"/>
      <c r="JP35" s="137"/>
      <c r="JQ35" s="137"/>
      <c r="JR35" s="137"/>
      <c r="JS35" s="137"/>
      <c r="JT35" s="137"/>
      <c r="JU35" s="137"/>
      <c r="JV35" s="137"/>
      <c r="JW35" s="137"/>
      <c r="JX35" s="137"/>
      <c r="JY35" s="137"/>
      <c r="JZ35" s="137"/>
      <c r="KA35" s="137"/>
      <c r="KB35" s="137"/>
      <c r="KC35" s="137"/>
      <c r="KD35" s="137"/>
      <c r="KE35" s="137"/>
      <c r="KF35" s="137"/>
      <c r="KG35" s="137"/>
      <c r="KH35" s="137"/>
      <c r="KI35" s="137"/>
      <c r="KJ35" s="137"/>
      <c r="KK35" s="137"/>
      <c r="KL35" s="137"/>
      <c r="KM35" s="137"/>
      <c r="KN35" s="137"/>
      <c r="KO35" s="137"/>
      <c r="KP35" s="137"/>
      <c r="KQ35" s="137"/>
      <c r="KR35" s="137"/>
      <c r="KS35" s="137"/>
      <c r="KT35" s="137"/>
      <c r="KU35" s="137"/>
      <c r="KV35" s="137"/>
      <c r="KW35" s="137"/>
      <c r="KX35" s="137"/>
      <c r="KY35" s="137"/>
      <c r="KZ35" s="137"/>
      <c r="LA35" s="137"/>
      <c r="LB35" s="137"/>
      <c r="LC35" s="137"/>
      <c r="LD35" s="137"/>
      <c r="LE35" s="137"/>
      <c r="LF35" s="137"/>
      <c r="LG35" s="137"/>
      <c r="LH35" s="137"/>
      <c r="LI35" s="137"/>
      <c r="LJ35" s="137"/>
      <c r="LK35" s="137"/>
      <c r="LL35" s="137"/>
      <c r="LM35" s="137"/>
      <c r="LN35" s="137"/>
      <c r="LO35" s="137"/>
      <c r="LP35" s="137"/>
      <c r="LQ35" s="137"/>
      <c r="LR35" s="137"/>
      <c r="LS35" s="137"/>
      <c r="LT35" s="137"/>
      <c r="LU35" s="137"/>
      <c r="LV35" s="137"/>
      <c r="LW35" s="137"/>
      <c r="LX35" s="137"/>
    </row>
    <row r="36" ht="153.75" customHeight="1">
      <c r="B36" s="104" t="s">
        <v>174</v>
      </c>
      <c r="C36" s="105" t="s">
        <v>12</v>
      </c>
      <c r="D36" s="105" t="s">
        <v>175</v>
      </c>
      <c r="E36" s="105" t="s">
        <v>680</v>
      </c>
      <c r="F36" s="105" t="s">
        <v>681</v>
      </c>
      <c r="G36" s="105" t="s">
        <v>682</v>
      </c>
      <c r="H36" s="105" t="s">
        <v>683</v>
      </c>
      <c r="I36" s="107" t="s">
        <v>684</v>
      </c>
      <c r="J36" s="107" t="s">
        <v>697</v>
      </c>
      <c r="K36" s="107" t="s">
        <v>698</v>
      </c>
      <c r="L36" s="108">
        <v>190300.0</v>
      </c>
      <c r="M36" s="108">
        <v>190300.0</v>
      </c>
      <c r="N36" s="108">
        <v>190300.0</v>
      </c>
      <c r="O36" s="108">
        <f t="shared" si="52"/>
        <v>190300</v>
      </c>
      <c r="P36" s="108">
        <v>190300.0</v>
      </c>
      <c r="Q36" s="108">
        <v>0.0</v>
      </c>
      <c r="R36" s="113" t="s">
        <v>160</v>
      </c>
      <c r="S36" s="110" t="s">
        <v>699</v>
      </c>
      <c r="T36" s="111" t="s">
        <v>12</v>
      </c>
      <c r="U36" s="112" t="s">
        <v>432</v>
      </c>
      <c r="V36" s="111" t="s">
        <v>700</v>
      </c>
      <c r="W36" s="111" t="s">
        <v>432</v>
      </c>
      <c r="X36" s="113" t="s">
        <v>13</v>
      </c>
      <c r="Y36" s="113" t="s">
        <v>160</v>
      </c>
      <c r="Z36" s="113" t="s">
        <v>161</v>
      </c>
      <c r="AA36" s="113" t="s">
        <v>13</v>
      </c>
      <c r="AB36" s="113" t="s">
        <v>161</v>
      </c>
      <c r="AC36" s="113" t="s">
        <v>13</v>
      </c>
      <c r="AD36" s="114" t="s">
        <v>12</v>
      </c>
      <c r="AE36" s="114" t="s">
        <v>12</v>
      </c>
      <c r="AF36" s="114" t="s">
        <v>12</v>
      </c>
      <c r="AG36" s="115" t="s">
        <v>12</v>
      </c>
      <c r="AH36" s="114" t="s">
        <v>12</v>
      </c>
      <c r="AI36" s="114" t="s">
        <v>12</v>
      </c>
      <c r="AJ36" s="114" t="s">
        <v>12</v>
      </c>
      <c r="AK36" s="114" t="str">
        <f t="shared" si="59"/>
        <v>-</v>
      </c>
      <c r="AL36" s="114" t="s">
        <v>12</v>
      </c>
      <c r="AM36" s="114" t="s">
        <v>12</v>
      </c>
      <c r="AN36" s="114" t="s">
        <v>12</v>
      </c>
      <c r="AO36" s="114" t="s">
        <v>12</v>
      </c>
      <c r="AP36" s="116">
        <v>190300.0</v>
      </c>
      <c r="AQ36" s="116">
        <v>0.0</v>
      </c>
      <c r="AR36" s="116">
        <v>0.0</v>
      </c>
      <c r="AS36" s="116">
        <v>0.0</v>
      </c>
      <c r="AT36" s="116">
        <v>0.0</v>
      </c>
      <c r="AU36" s="116">
        <v>0.0</v>
      </c>
      <c r="AV36" s="116">
        <v>0.0</v>
      </c>
      <c r="AW36" s="116">
        <v>0.0</v>
      </c>
      <c r="AX36" s="116">
        <v>0.0</v>
      </c>
      <c r="AY36" s="116">
        <v>0.0</v>
      </c>
      <c r="AZ36" s="117">
        <f t="shared" si="3"/>
        <v>0</v>
      </c>
      <c r="BA36" s="117">
        <f t="shared" si="4"/>
        <v>0</v>
      </c>
      <c r="BB36" s="117">
        <f t="shared" si="5"/>
        <v>0</v>
      </c>
      <c r="BC36" s="117">
        <f t="shared" si="6"/>
        <v>0</v>
      </c>
      <c r="BD36" s="117">
        <f t="shared" si="7"/>
        <v>0</v>
      </c>
      <c r="BE36" s="117">
        <f t="shared" si="8"/>
        <v>0</v>
      </c>
      <c r="BF36" s="117">
        <f t="shared" si="9"/>
        <v>0</v>
      </c>
      <c r="BG36" s="117">
        <f t="shared" si="10"/>
        <v>0</v>
      </c>
      <c r="BH36" s="117">
        <f t="shared" si="11"/>
        <v>0</v>
      </c>
      <c r="BI36" s="118" t="s">
        <v>12</v>
      </c>
      <c r="BJ36" s="118" t="s">
        <v>12</v>
      </c>
      <c r="BK36" s="118" t="s">
        <v>12</v>
      </c>
      <c r="BL36" s="115" t="s">
        <v>12</v>
      </c>
      <c r="BM36" s="118" t="s">
        <v>12</v>
      </c>
      <c r="BN36" s="118" t="s">
        <v>12</v>
      </c>
      <c r="BO36" s="118" t="s">
        <v>12</v>
      </c>
      <c r="BP36" s="118" t="str">
        <f t="shared" si="54"/>
        <v>-</v>
      </c>
      <c r="BQ36" s="118" t="s">
        <v>12</v>
      </c>
      <c r="BR36" s="118" t="s">
        <v>12</v>
      </c>
      <c r="BS36" s="118" t="s">
        <v>12</v>
      </c>
      <c r="BT36" s="118" t="s">
        <v>12</v>
      </c>
      <c r="BU36" s="119">
        <v>190300.0</v>
      </c>
      <c r="BV36" s="119">
        <v>0.0</v>
      </c>
      <c r="BW36" s="119">
        <v>0.0</v>
      </c>
      <c r="BX36" s="119">
        <v>0.0</v>
      </c>
      <c r="BY36" s="119">
        <v>0.0</v>
      </c>
      <c r="BZ36" s="119">
        <v>0.0</v>
      </c>
      <c r="CA36" s="119">
        <v>0.0</v>
      </c>
      <c r="CB36" s="119">
        <v>0.0</v>
      </c>
      <c r="CC36" s="119">
        <v>0.0</v>
      </c>
      <c r="CD36" s="119">
        <v>0.0</v>
      </c>
      <c r="CE36" s="119">
        <v>0.0</v>
      </c>
      <c r="CF36" s="119">
        <v>0.0</v>
      </c>
      <c r="CG36" s="119">
        <v>0.0</v>
      </c>
      <c r="CH36" s="119">
        <v>0.0</v>
      </c>
      <c r="CI36" s="120">
        <f t="shared" si="13"/>
        <v>0</v>
      </c>
      <c r="CJ36" s="120">
        <f t="shared" si="14"/>
        <v>0</v>
      </c>
      <c r="CK36" s="120">
        <f t="shared" si="15"/>
        <v>0</v>
      </c>
      <c r="CL36" s="120">
        <f t="shared" si="16"/>
        <v>0</v>
      </c>
      <c r="CM36" s="120">
        <f t="shared" si="17"/>
        <v>0</v>
      </c>
      <c r="CN36" s="120">
        <f t="shared" si="18"/>
        <v>0</v>
      </c>
      <c r="CO36" s="120">
        <f t="shared" si="19"/>
        <v>0</v>
      </c>
      <c r="CP36" s="120">
        <f t="shared" si="20"/>
        <v>0</v>
      </c>
      <c r="CQ36" s="120">
        <f t="shared" si="21"/>
        <v>0</v>
      </c>
      <c r="CR36" s="121" t="s">
        <v>12</v>
      </c>
      <c r="CS36" s="121" t="s">
        <v>12</v>
      </c>
      <c r="CT36" s="121" t="s">
        <v>12</v>
      </c>
      <c r="CU36" s="115" t="s">
        <v>12</v>
      </c>
      <c r="CV36" s="121" t="s">
        <v>12</v>
      </c>
      <c r="CW36" s="121" t="s">
        <v>12</v>
      </c>
      <c r="CX36" s="121" t="s">
        <v>12</v>
      </c>
      <c r="CY36" s="121" t="str">
        <f t="shared" si="57"/>
        <v>-</v>
      </c>
      <c r="CZ36" s="121" t="s">
        <v>12</v>
      </c>
      <c r="DA36" s="121" t="s">
        <v>12</v>
      </c>
      <c r="DB36" s="121" t="s">
        <v>12</v>
      </c>
      <c r="DC36" s="121" t="s">
        <v>12</v>
      </c>
      <c r="DD36" s="122">
        <v>190300.0</v>
      </c>
      <c r="DE36" s="122">
        <v>0.0</v>
      </c>
      <c r="DF36" s="122">
        <v>0.0</v>
      </c>
      <c r="DG36" s="122">
        <v>0.0</v>
      </c>
      <c r="DH36" s="122">
        <v>0.0</v>
      </c>
      <c r="DI36" s="122">
        <v>0.0</v>
      </c>
      <c r="DJ36" s="122">
        <v>0.0</v>
      </c>
      <c r="DK36" s="122">
        <v>0.0</v>
      </c>
      <c r="DL36" s="122">
        <v>0.0</v>
      </c>
      <c r="DM36" s="122">
        <v>0.0</v>
      </c>
      <c r="DN36" s="122">
        <v>0.0</v>
      </c>
      <c r="DO36" s="122">
        <v>0.0</v>
      </c>
      <c r="DP36" s="122">
        <v>0.0</v>
      </c>
      <c r="DQ36" s="122">
        <v>0.0</v>
      </c>
      <c r="DR36" s="123">
        <f t="shared" si="23"/>
        <v>0</v>
      </c>
      <c r="DS36" s="123">
        <f t="shared" si="24"/>
        <v>0</v>
      </c>
      <c r="DT36" s="123">
        <f t="shared" si="25"/>
        <v>0</v>
      </c>
      <c r="DU36" s="123">
        <f t="shared" si="26"/>
        <v>0</v>
      </c>
      <c r="DV36" s="123">
        <f t="shared" si="27"/>
        <v>0</v>
      </c>
      <c r="DW36" s="123">
        <f t="shared" si="28"/>
        <v>0</v>
      </c>
      <c r="DX36" s="123">
        <f t="shared" si="29"/>
        <v>0</v>
      </c>
      <c r="DY36" s="123">
        <f t="shared" si="30"/>
        <v>0</v>
      </c>
      <c r="DZ36" s="123">
        <f t="shared" si="31"/>
        <v>0</v>
      </c>
      <c r="EA36" s="124" t="s">
        <v>325</v>
      </c>
      <c r="EB36" s="124">
        <v>2.0</v>
      </c>
      <c r="EC36" s="124">
        <v>48.0</v>
      </c>
      <c r="ED36" s="115" t="s">
        <v>162</v>
      </c>
      <c r="EE36" s="124" t="s">
        <v>12</v>
      </c>
      <c r="EF36" s="124" t="s">
        <v>325</v>
      </c>
      <c r="EG36" s="124" t="s">
        <v>325</v>
      </c>
      <c r="EH36" s="124" t="str">
        <f t="shared" si="51"/>
        <v>2002749, 2002752</v>
      </c>
      <c r="EI36" s="124" t="s">
        <v>12</v>
      </c>
      <c r="EJ36" s="124" t="s">
        <v>325</v>
      </c>
      <c r="EK36" s="124" t="s">
        <v>12</v>
      </c>
      <c r="EL36" s="124" t="s">
        <v>12</v>
      </c>
      <c r="EM36" s="125">
        <v>190300.0</v>
      </c>
      <c r="EN36" s="125">
        <v>16.0</v>
      </c>
      <c r="EO36" s="125">
        <v>32.0</v>
      </c>
      <c r="EP36" s="125">
        <v>0.0</v>
      </c>
      <c r="EQ36" s="125">
        <v>48.0</v>
      </c>
      <c r="ER36" s="125">
        <v>48.0</v>
      </c>
      <c r="ES36" s="125">
        <v>0.0</v>
      </c>
      <c r="ET36" s="125">
        <v>0.0</v>
      </c>
      <c r="EU36" s="125">
        <v>0.0</v>
      </c>
      <c r="EV36" s="125">
        <v>0.0</v>
      </c>
      <c r="EW36" s="125">
        <v>0.0</v>
      </c>
      <c r="EX36" s="125">
        <v>0.0</v>
      </c>
      <c r="EY36" s="125">
        <v>0.0</v>
      </c>
      <c r="EZ36" s="125">
        <v>0.0</v>
      </c>
      <c r="FA36" s="126">
        <f t="shared" si="33"/>
        <v>0.00008407777194</v>
      </c>
      <c r="FB36" s="126">
        <f t="shared" si="34"/>
        <v>0</v>
      </c>
      <c r="FC36" s="126">
        <f t="shared" si="35"/>
        <v>0</v>
      </c>
      <c r="FD36" s="126">
        <f t="shared" si="36"/>
        <v>0.0001681555439</v>
      </c>
      <c r="FE36" s="126">
        <f t="shared" si="37"/>
        <v>0</v>
      </c>
      <c r="FF36" s="126">
        <f t="shared" si="38"/>
        <v>0</v>
      </c>
      <c r="FG36" s="126">
        <f t="shared" si="39"/>
        <v>0.0002522333158</v>
      </c>
      <c r="FH36" s="126">
        <f t="shared" si="40"/>
        <v>0</v>
      </c>
      <c r="FI36" s="126">
        <f t="shared" si="41"/>
        <v>0</v>
      </c>
      <c r="FJ36" s="127" t="s">
        <v>13</v>
      </c>
      <c r="FK36" s="128"/>
      <c r="FL36" s="129" t="s">
        <v>12</v>
      </c>
      <c r="FM36" s="129" t="s">
        <v>12</v>
      </c>
      <c r="FN36" s="129" t="s">
        <v>12</v>
      </c>
      <c r="FO36" s="130" t="s">
        <v>12</v>
      </c>
      <c r="FP36" s="130" t="s">
        <v>12</v>
      </c>
      <c r="FQ36" s="130" t="s">
        <v>12</v>
      </c>
      <c r="FR36" s="130" t="s">
        <v>12</v>
      </c>
      <c r="FS36" s="130" t="s">
        <v>12</v>
      </c>
      <c r="FT36" s="130" t="s">
        <v>12</v>
      </c>
      <c r="FU36" s="130" t="s">
        <v>12</v>
      </c>
      <c r="FV36" s="130" t="s">
        <v>12</v>
      </c>
      <c r="FW36" s="130" t="str">
        <f t="shared" si="48"/>
        <v>-</v>
      </c>
      <c r="FX36" s="130" t="s">
        <v>12</v>
      </c>
      <c r="FY36" s="108" t="s">
        <v>12</v>
      </c>
      <c r="FZ36" s="108">
        <v>27710.0</v>
      </c>
      <c r="GA36" s="108">
        <v>0.0</v>
      </c>
      <c r="GB36" s="131">
        <f t="shared" si="43"/>
        <v>0</v>
      </c>
      <c r="GC36" s="132" t="s">
        <v>12</v>
      </c>
      <c r="GD36" s="132" t="s">
        <v>12</v>
      </c>
      <c r="GE36" s="132" t="s">
        <v>12</v>
      </c>
      <c r="GF36" s="133" t="s">
        <v>12</v>
      </c>
      <c r="GG36" s="133" t="s">
        <v>12</v>
      </c>
      <c r="GH36" s="133" t="s">
        <v>12</v>
      </c>
      <c r="GI36" s="133" t="s">
        <v>12</v>
      </c>
      <c r="GJ36" s="133" t="s">
        <v>12</v>
      </c>
      <c r="GK36" s="133" t="s">
        <v>12</v>
      </c>
      <c r="GL36" s="133" t="s">
        <v>12</v>
      </c>
      <c r="GM36" s="133" t="s">
        <v>12</v>
      </c>
      <c r="GN36" s="134" t="s">
        <v>12</v>
      </c>
      <c r="GO36" s="134">
        <v>14116.0</v>
      </c>
      <c r="GP36" s="134">
        <v>0.0</v>
      </c>
      <c r="GQ36" s="135">
        <f t="shared" si="44"/>
        <v>0</v>
      </c>
      <c r="GR36" s="136" t="s">
        <v>13</v>
      </c>
      <c r="GS36" s="137"/>
      <c r="GT36" s="137"/>
      <c r="GU36" s="137"/>
      <c r="GV36" s="137"/>
      <c r="GW36" s="137"/>
      <c r="GX36" s="137"/>
      <c r="GY36" s="137"/>
      <c r="GZ36" s="137"/>
      <c r="HA36" s="137"/>
      <c r="HB36" s="137"/>
      <c r="HC36" s="137"/>
      <c r="HD36" s="137"/>
      <c r="HE36" s="137"/>
      <c r="HF36" s="137"/>
      <c r="HG36" s="137"/>
      <c r="HH36" s="137"/>
      <c r="HI36" s="137"/>
      <c r="HJ36" s="137"/>
      <c r="HK36" s="137"/>
      <c r="HL36" s="137"/>
      <c r="HM36" s="137"/>
      <c r="HN36" s="137"/>
      <c r="HO36" s="137"/>
      <c r="HP36" s="137"/>
      <c r="HQ36" s="137"/>
      <c r="HR36" s="137"/>
      <c r="HS36" s="137"/>
      <c r="HT36" s="137"/>
      <c r="HU36" s="137"/>
      <c r="HV36" s="137"/>
      <c r="HW36" s="137"/>
      <c r="HX36" s="137"/>
      <c r="HY36" s="137"/>
      <c r="HZ36" s="137"/>
      <c r="IA36" s="137"/>
      <c r="IB36" s="137"/>
      <c r="IC36" s="137"/>
      <c r="ID36" s="137"/>
      <c r="IE36" s="137"/>
      <c r="IF36" s="137"/>
      <c r="IG36" s="137"/>
      <c r="IH36" s="137"/>
      <c r="II36" s="137"/>
      <c r="IJ36" s="137"/>
      <c r="IK36" s="137"/>
      <c r="IL36" s="137"/>
      <c r="IM36" s="137"/>
      <c r="IN36" s="137"/>
      <c r="IO36" s="137"/>
      <c r="IP36" s="137"/>
      <c r="IQ36" s="137"/>
      <c r="IR36" s="137"/>
      <c r="IS36" s="137"/>
      <c r="IT36" s="137"/>
      <c r="IU36" s="137"/>
      <c r="IV36" s="137"/>
      <c r="IW36" s="137"/>
      <c r="IX36" s="137"/>
      <c r="IY36" s="137"/>
      <c r="IZ36" s="137"/>
      <c r="JA36" s="137"/>
      <c r="JB36" s="137"/>
      <c r="JC36" s="137"/>
      <c r="JD36" s="137"/>
      <c r="JE36" s="137"/>
      <c r="JF36" s="137"/>
      <c r="JG36" s="137"/>
      <c r="JH36" s="137"/>
      <c r="JI36" s="137"/>
      <c r="JJ36" s="137"/>
      <c r="JK36" s="137"/>
      <c r="JL36" s="137"/>
      <c r="JM36" s="137"/>
      <c r="JN36" s="137"/>
      <c r="JO36" s="137"/>
      <c r="JP36" s="137"/>
      <c r="JQ36" s="137"/>
      <c r="JR36" s="137"/>
      <c r="JS36" s="137"/>
      <c r="JT36" s="137"/>
      <c r="JU36" s="137"/>
      <c r="JV36" s="137"/>
      <c r="JW36" s="137"/>
      <c r="JX36" s="137"/>
      <c r="JY36" s="137"/>
      <c r="JZ36" s="137"/>
      <c r="KA36" s="137"/>
      <c r="KB36" s="137"/>
      <c r="KC36" s="137"/>
      <c r="KD36" s="137"/>
      <c r="KE36" s="137"/>
      <c r="KF36" s="137"/>
      <c r="KG36" s="137"/>
      <c r="KH36" s="137"/>
      <c r="KI36" s="137"/>
      <c r="KJ36" s="137"/>
      <c r="KK36" s="137"/>
      <c r="KL36" s="137"/>
      <c r="KM36" s="137"/>
      <c r="KN36" s="137"/>
      <c r="KO36" s="137"/>
      <c r="KP36" s="137"/>
      <c r="KQ36" s="137"/>
      <c r="KR36" s="137"/>
      <c r="KS36" s="137"/>
      <c r="KT36" s="137"/>
      <c r="KU36" s="137"/>
      <c r="KV36" s="137"/>
      <c r="KW36" s="137"/>
      <c r="KX36" s="137"/>
      <c r="KY36" s="137"/>
      <c r="KZ36" s="137"/>
      <c r="LA36" s="137"/>
      <c r="LB36" s="137"/>
      <c r="LC36" s="137"/>
      <c r="LD36" s="137"/>
      <c r="LE36" s="137"/>
      <c r="LF36" s="137"/>
      <c r="LG36" s="137"/>
      <c r="LH36" s="137"/>
      <c r="LI36" s="137"/>
      <c r="LJ36" s="137"/>
      <c r="LK36" s="137"/>
      <c r="LL36" s="137"/>
      <c r="LM36" s="137"/>
      <c r="LN36" s="137"/>
      <c r="LO36" s="137"/>
      <c r="LP36" s="137"/>
      <c r="LQ36" s="137"/>
      <c r="LR36" s="137"/>
      <c r="LS36" s="137"/>
      <c r="LT36" s="137"/>
      <c r="LU36" s="137"/>
      <c r="LV36" s="137"/>
      <c r="LW36" s="137"/>
      <c r="LX36" s="137"/>
    </row>
    <row r="37" ht="153.75" customHeight="1">
      <c r="B37" s="104" t="s">
        <v>174</v>
      </c>
      <c r="C37" s="105" t="s">
        <v>12</v>
      </c>
      <c r="D37" s="105" t="s">
        <v>175</v>
      </c>
      <c r="E37" s="105" t="s">
        <v>680</v>
      </c>
      <c r="F37" s="105" t="s">
        <v>681</v>
      </c>
      <c r="G37" s="105" t="s">
        <v>682</v>
      </c>
      <c r="H37" s="105" t="s">
        <v>683</v>
      </c>
      <c r="I37" s="107" t="s">
        <v>684</v>
      </c>
      <c r="J37" s="107" t="s">
        <v>701</v>
      </c>
      <c r="K37" s="107" t="s">
        <v>702</v>
      </c>
      <c r="L37" s="108">
        <v>92648.0</v>
      </c>
      <c r="M37" s="108">
        <v>91642.0</v>
      </c>
      <c r="N37" s="108">
        <v>92614.0</v>
      </c>
      <c r="O37" s="108">
        <f t="shared" si="52"/>
        <v>92614</v>
      </c>
      <c r="P37" s="108">
        <v>92614.0</v>
      </c>
      <c r="Q37" s="108">
        <v>0.0</v>
      </c>
      <c r="R37" s="113" t="s">
        <v>160</v>
      </c>
      <c r="S37" s="110" t="s">
        <v>687</v>
      </c>
      <c r="T37" s="111" t="s">
        <v>12</v>
      </c>
      <c r="U37" s="112" t="s">
        <v>432</v>
      </c>
      <c r="V37" s="111" t="s">
        <v>703</v>
      </c>
      <c r="W37" s="111" t="s">
        <v>432</v>
      </c>
      <c r="X37" s="113" t="s">
        <v>13</v>
      </c>
      <c r="Y37" s="113" t="s">
        <v>160</v>
      </c>
      <c r="Z37" s="113" t="s">
        <v>161</v>
      </c>
      <c r="AA37" s="113" t="s">
        <v>13</v>
      </c>
      <c r="AB37" s="113" t="s">
        <v>161</v>
      </c>
      <c r="AC37" s="113" t="s">
        <v>13</v>
      </c>
      <c r="AD37" s="114">
        <v>650.0</v>
      </c>
      <c r="AE37" s="114">
        <v>1.0</v>
      </c>
      <c r="AF37" s="114" t="s">
        <v>12</v>
      </c>
      <c r="AG37" s="115" t="s">
        <v>12</v>
      </c>
      <c r="AH37" s="114">
        <v>650.0</v>
      </c>
      <c r="AI37" s="114">
        <v>650.0</v>
      </c>
      <c r="AJ37" s="114" t="s">
        <v>12</v>
      </c>
      <c r="AK37" s="114">
        <f t="shared" si="59"/>
        <v>650</v>
      </c>
      <c r="AL37" s="114">
        <v>650.0</v>
      </c>
      <c r="AM37" s="114" t="s">
        <v>12</v>
      </c>
      <c r="AN37" s="114" t="s">
        <v>12</v>
      </c>
      <c r="AO37" s="114" t="s">
        <v>12</v>
      </c>
      <c r="AP37" s="116">
        <v>92648.0</v>
      </c>
      <c r="AQ37" s="116">
        <v>1.0</v>
      </c>
      <c r="AR37" s="116">
        <v>1.0</v>
      </c>
      <c r="AS37" s="116">
        <v>1.0</v>
      </c>
      <c r="AT37" s="116">
        <v>0.0</v>
      </c>
      <c r="AU37" s="116">
        <v>0.0</v>
      </c>
      <c r="AV37" s="116">
        <v>0.0</v>
      </c>
      <c r="AW37" s="116">
        <v>1.0</v>
      </c>
      <c r="AX37" s="116">
        <v>1.0</v>
      </c>
      <c r="AY37" s="116">
        <v>1.0</v>
      </c>
      <c r="AZ37" s="117">
        <f t="shared" si="3"/>
        <v>0.00001091202724</v>
      </c>
      <c r="BA37" s="117">
        <f t="shared" si="4"/>
        <v>0.00001091202724</v>
      </c>
      <c r="BB37" s="117">
        <f t="shared" si="5"/>
        <v>0</v>
      </c>
      <c r="BC37" s="117">
        <f t="shared" si="6"/>
        <v>0.00001079750362</v>
      </c>
      <c r="BD37" s="117">
        <f t="shared" si="7"/>
        <v>0.00001079750362</v>
      </c>
      <c r="BE37" s="117">
        <f t="shared" si="8"/>
        <v>0</v>
      </c>
      <c r="BF37" s="117">
        <f t="shared" si="9"/>
        <v>0.00001079750362</v>
      </c>
      <c r="BG37" s="117">
        <f t="shared" si="10"/>
        <v>0.00001079750362</v>
      </c>
      <c r="BH37" s="117">
        <f t="shared" si="11"/>
        <v>0</v>
      </c>
      <c r="BI37" s="118" t="s">
        <v>704</v>
      </c>
      <c r="BJ37" s="118">
        <v>3.0</v>
      </c>
      <c r="BK37" s="118" t="s">
        <v>12</v>
      </c>
      <c r="BL37" s="115" t="s">
        <v>705</v>
      </c>
      <c r="BM37" s="118" t="s">
        <v>704</v>
      </c>
      <c r="BN37" s="118" t="s">
        <v>704</v>
      </c>
      <c r="BO37" s="118" t="s">
        <v>12</v>
      </c>
      <c r="BP37" s="118" t="str">
        <f t="shared" si="54"/>
        <v>650, 2003068, 2001219</v>
      </c>
      <c r="BQ37" s="118" t="s">
        <v>704</v>
      </c>
      <c r="BR37" s="118" t="s">
        <v>12</v>
      </c>
      <c r="BS37" s="118" t="s">
        <v>12</v>
      </c>
      <c r="BT37" s="118" t="s">
        <v>12</v>
      </c>
      <c r="BU37" s="119">
        <v>92648.0</v>
      </c>
      <c r="BV37" s="119">
        <v>14103.0</v>
      </c>
      <c r="BW37" s="119">
        <v>53436.0</v>
      </c>
      <c r="BX37" s="119">
        <v>1.0</v>
      </c>
      <c r="BY37" s="119">
        <v>18568.0</v>
      </c>
      <c r="BZ37" s="119">
        <v>18569.0</v>
      </c>
      <c r="CA37" s="119">
        <v>0.0</v>
      </c>
      <c r="CB37" s="119">
        <v>0.0</v>
      </c>
      <c r="CC37" s="119">
        <v>0.0</v>
      </c>
      <c r="CD37" s="119">
        <v>1.0</v>
      </c>
      <c r="CE37" s="119">
        <v>1.0</v>
      </c>
      <c r="CF37" s="119">
        <v>1.0</v>
      </c>
      <c r="CG37" s="119">
        <v>0.0</v>
      </c>
      <c r="CH37" s="119">
        <v>1.0</v>
      </c>
      <c r="CI37" s="120">
        <f t="shared" si="13"/>
        <v>0.1538923201</v>
      </c>
      <c r="CJ37" s="120">
        <f t="shared" si="14"/>
        <v>0.00001091202724</v>
      </c>
      <c r="CK37" s="120">
        <f t="shared" si="15"/>
        <v>0</v>
      </c>
      <c r="CL37" s="120">
        <f t="shared" si="16"/>
        <v>0.5769754033</v>
      </c>
      <c r="CM37" s="120">
        <f t="shared" si="17"/>
        <v>0.00001079750362</v>
      </c>
      <c r="CN37" s="120">
        <f t="shared" si="18"/>
        <v>0</v>
      </c>
      <c r="CO37" s="120">
        <f t="shared" si="19"/>
        <v>0.2004988447</v>
      </c>
      <c r="CP37" s="120">
        <f t="shared" si="20"/>
        <v>0.00001079750362</v>
      </c>
      <c r="CQ37" s="120">
        <f t="shared" si="21"/>
        <v>0</v>
      </c>
      <c r="CR37" s="121" t="s">
        <v>706</v>
      </c>
      <c r="CS37" s="121">
        <v>5.0</v>
      </c>
      <c r="CT37" s="121" t="s">
        <v>12</v>
      </c>
      <c r="CU37" s="115" t="s">
        <v>705</v>
      </c>
      <c r="CV37" s="121" t="s">
        <v>707</v>
      </c>
      <c r="CW37" s="121" t="s">
        <v>708</v>
      </c>
      <c r="CX37" s="121" t="s">
        <v>705</v>
      </c>
      <c r="CY37" s="121" t="str">
        <f t="shared" si="57"/>
        <v>650, 17317, 2003068, 2001219</v>
      </c>
      <c r="CZ37" s="121" t="s">
        <v>708</v>
      </c>
      <c r="DA37" s="121" t="s">
        <v>12</v>
      </c>
      <c r="DB37" s="121">
        <v>19559.0</v>
      </c>
      <c r="DC37" s="121" t="s">
        <v>12</v>
      </c>
      <c r="DD37" s="122">
        <v>92648.0</v>
      </c>
      <c r="DE37" s="122">
        <v>14116.0</v>
      </c>
      <c r="DF37" s="122">
        <v>53436.0</v>
      </c>
      <c r="DG37" s="122">
        <v>91648.0</v>
      </c>
      <c r="DH37" s="122">
        <v>18568.0</v>
      </c>
      <c r="DI37" s="122" t="s">
        <v>12</v>
      </c>
      <c r="DJ37" s="122">
        <v>14116.0</v>
      </c>
      <c r="DK37" s="122">
        <v>91646.0</v>
      </c>
      <c r="DL37" s="122">
        <v>91647.0</v>
      </c>
      <c r="DM37" s="122">
        <v>14116.0</v>
      </c>
      <c r="DN37" s="122">
        <v>49452.0</v>
      </c>
      <c r="DO37" s="122">
        <v>91648.0</v>
      </c>
      <c r="DP37" s="122">
        <v>0.0</v>
      </c>
      <c r="DQ37" s="122">
        <v>91648.0</v>
      </c>
      <c r="DR37" s="123">
        <f t="shared" si="23"/>
        <v>0.1540341765</v>
      </c>
      <c r="DS37" s="123">
        <f t="shared" si="24"/>
        <v>0.1540341765</v>
      </c>
      <c r="DT37" s="123">
        <f t="shared" si="25"/>
        <v>0.1540341765</v>
      </c>
      <c r="DU37" s="123">
        <f t="shared" si="26"/>
        <v>0.5769754033</v>
      </c>
      <c r="DV37" s="123">
        <f t="shared" si="27"/>
        <v>0.5339581489</v>
      </c>
      <c r="DW37" s="123">
        <f t="shared" si="28"/>
        <v>0.9895480165</v>
      </c>
      <c r="DX37" s="123" t="str">
        <f t="shared" si="29"/>
        <v>-</v>
      </c>
      <c r="DY37" s="123">
        <f t="shared" si="30"/>
        <v>0.9895696115</v>
      </c>
      <c r="DZ37" s="123">
        <f t="shared" si="31"/>
        <v>0.989558814</v>
      </c>
      <c r="EA37" s="124" t="s">
        <v>709</v>
      </c>
      <c r="EB37" s="124">
        <v>9.0</v>
      </c>
      <c r="EC37" s="124" t="s">
        <v>12</v>
      </c>
      <c r="ED37" s="115" t="s">
        <v>710</v>
      </c>
      <c r="EE37" s="124" t="s">
        <v>711</v>
      </c>
      <c r="EF37" s="124" t="s">
        <v>12</v>
      </c>
      <c r="EG37" s="124" t="s">
        <v>710</v>
      </c>
      <c r="EH37" s="124" t="str">
        <f t="shared" si="51"/>
        <v>2003068, 2001219, 2002749, 2002752, 2100650</v>
      </c>
      <c r="EI37" s="124" t="s">
        <v>12</v>
      </c>
      <c r="EJ37" s="124" t="s">
        <v>710</v>
      </c>
      <c r="EK37" s="124" t="s">
        <v>12</v>
      </c>
      <c r="EL37" s="124" t="s">
        <v>12</v>
      </c>
      <c r="EM37" s="125">
        <v>92648.0</v>
      </c>
      <c r="EN37" s="125">
        <v>14117.0</v>
      </c>
      <c r="EO37" s="125">
        <v>110241.0</v>
      </c>
      <c r="EP37" s="125">
        <v>91648.0</v>
      </c>
      <c r="EQ37" s="125">
        <v>18621.0</v>
      </c>
      <c r="ER37" s="125">
        <v>91648.0</v>
      </c>
      <c r="ES37" s="125">
        <v>14116.0</v>
      </c>
      <c r="ET37" s="125">
        <v>91646.0</v>
      </c>
      <c r="EU37" s="125">
        <v>91647.0</v>
      </c>
      <c r="EV37" s="125">
        <v>14116.0</v>
      </c>
      <c r="EW37" s="125">
        <v>49454.0</v>
      </c>
      <c r="EX37" s="125">
        <v>49452.0</v>
      </c>
      <c r="EY37" s="125">
        <v>49454.0</v>
      </c>
      <c r="EZ37" s="125" t="s">
        <v>12</v>
      </c>
      <c r="FA37" s="126">
        <f t="shared" si="33"/>
        <v>0.1540450885</v>
      </c>
      <c r="FB37" s="126">
        <f t="shared" si="34"/>
        <v>0.1540341765</v>
      </c>
      <c r="FC37" s="126">
        <f t="shared" si="35"/>
        <v>0.1540341765</v>
      </c>
      <c r="FD37" s="126">
        <f t="shared" si="36"/>
        <v>1.190327596</v>
      </c>
      <c r="FE37" s="126">
        <f t="shared" si="37"/>
        <v>0.5339797439</v>
      </c>
      <c r="FF37" s="126">
        <f t="shared" si="38"/>
        <v>0.9895480165</v>
      </c>
      <c r="FG37" s="126">
        <f t="shared" si="39"/>
        <v>0.9895696115</v>
      </c>
      <c r="FH37" s="126" t="str">
        <f t="shared" si="40"/>
        <v>-</v>
      </c>
      <c r="FI37" s="126">
        <f t="shared" si="41"/>
        <v>0.989558814</v>
      </c>
      <c r="FJ37" s="127" t="s">
        <v>13</v>
      </c>
      <c r="FK37" s="128"/>
      <c r="FL37" s="129" t="s">
        <v>12</v>
      </c>
      <c r="FM37" s="129" t="s">
        <v>12</v>
      </c>
      <c r="FN37" s="129" t="s">
        <v>12</v>
      </c>
      <c r="FO37" s="130" t="s">
        <v>12</v>
      </c>
      <c r="FP37" s="130" t="s">
        <v>12</v>
      </c>
      <c r="FQ37" s="130" t="s">
        <v>12</v>
      </c>
      <c r="FR37" s="130" t="s">
        <v>12</v>
      </c>
      <c r="FS37" s="130" t="s">
        <v>12</v>
      </c>
      <c r="FT37" s="130" t="s">
        <v>12</v>
      </c>
      <c r="FU37" s="130" t="s">
        <v>12</v>
      </c>
      <c r="FV37" s="130" t="s">
        <v>12</v>
      </c>
      <c r="FW37" s="130" t="str">
        <f t="shared" si="48"/>
        <v>-</v>
      </c>
      <c r="FX37" s="130" t="s">
        <v>12</v>
      </c>
      <c r="FY37" s="108" t="s">
        <v>12</v>
      </c>
      <c r="FZ37" s="108">
        <v>92430.0</v>
      </c>
      <c r="GA37" s="108">
        <v>0.0</v>
      </c>
      <c r="GB37" s="131">
        <f t="shared" si="43"/>
        <v>0</v>
      </c>
      <c r="GC37" s="132" t="s">
        <v>712</v>
      </c>
      <c r="GD37" s="132">
        <v>4.0</v>
      </c>
      <c r="GE37" s="132">
        <v>366860.0</v>
      </c>
      <c r="GF37" s="133" t="s">
        <v>12</v>
      </c>
      <c r="GG37" s="133" t="s">
        <v>12</v>
      </c>
      <c r="GH37" s="133" t="s">
        <v>12</v>
      </c>
      <c r="GI37" s="133" t="s">
        <v>12</v>
      </c>
      <c r="GJ37" s="133" t="s">
        <v>713</v>
      </c>
      <c r="GK37" s="133" t="s">
        <v>714</v>
      </c>
      <c r="GL37" s="133" t="s">
        <v>12</v>
      </c>
      <c r="GM37" s="133" t="s">
        <v>12</v>
      </c>
      <c r="GN37" s="134" t="s">
        <v>12</v>
      </c>
      <c r="GO37" s="134">
        <v>14147.0</v>
      </c>
      <c r="GP37" s="134">
        <v>2503.0</v>
      </c>
      <c r="GQ37" s="135">
        <f t="shared" si="44"/>
        <v>0.02731280417</v>
      </c>
      <c r="GR37" s="136" t="s">
        <v>13</v>
      </c>
      <c r="GS37" s="137"/>
      <c r="GT37" s="137"/>
      <c r="GU37" s="137"/>
      <c r="GV37" s="137"/>
      <c r="GW37" s="137"/>
      <c r="GX37" s="137"/>
      <c r="GY37" s="137"/>
      <c r="GZ37" s="137"/>
      <c r="HA37" s="137"/>
      <c r="HB37" s="137"/>
      <c r="HC37" s="137"/>
      <c r="HD37" s="137"/>
      <c r="HE37" s="137"/>
      <c r="HF37" s="137"/>
      <c r="HG37" s="137"/>
      <c r="HH37" s="137"/>
      <c r="HI37" s="137"/>
      <c r="HJ37" s="137"/>
      <c r="HK37" s="137"/>
      <c r="HL37" s="137"/>
      <c r="HM37" s="137"/>
      <c r="HN37" s="137"/>
      <c r="HO37" s="137"/>
      <c r="HP37" s="137"/>
      <c r="HQ37" s="137"/>
      <c r="HR37" s="137"/>
      <c r="HS37" s="137"/>
      <c r="HT37" s="137"/>
      <c r="HU37" s="137"/>
      <c r="HV37" s="137"/>
      <c r="HW37" s="137"/>
      <c r="HX37" s="137"/>
      <c r="HY37" s="137"/>
      <c r="HZ37" s="137"/>
      <c r="IA37" s="137"/>
      <c r="IB37" s="137"/>
      <c r="IC37" s="137"/>
      <c r="ID37" s="137"/>
      <c r="IE37" s="137"/>
      <c r="IF37" s="137"/>
      <c r="IG37" s="137"/>
      <c r="IH37" s="137"/>
      <c r="II37" s="137"/>
      <c r="IJ37" s="137"/>
      <c r="IK37" s="137"/>
      <c r="IL37" s="137"/>
      <c r="IM37" s="137"/>
      <c r="IN37" s="137"/>
      <c r="IO37" s="137"/>
      <c r="IP37" s="137"/>
      <c r="IQ37" s="137"/>
      <c r="IR37" s="137"/>
      <c r="IS37" s="137"/>
      <c r="IT37" s="137"/>
      <c r="IU37" s="137"/>
      <c r="IV37" s="137"/>
      <c r="IW37" s="137"/>
      <c r="IX37" s="137"/>
      <c r="IY37" s="137"/>
      <c r="IZ37" s="137"/>
      <c r="JA37" s="137"/>
      <c r="JB37" s="137"/>
      <c r="JC37" s="137"/>
      <c r="JD37" s="137"/>
      <c r="JE37" s="137"/>
      <c r="JF37" s="137"/>
      <c r="JG37" s="137"/>
      <c r="JH37" s="137"/>
      <c r="JI37" s="137"/>
      <c r="JJ37" s="137"/>
      <c r="JK37" s="137"/>
      <c r="JL37" s="137"/>
      <c r="JM37" s="137"/>
      <c r="JN37" s="137"/>
      <c r="JO37" s="137"/>
      <c r="JP37" s="137"/>
      <c r="JQ37" s="137"/>
      <c r="JR37" s="137"/>
      <c r="JS37" s="137"/>
      <c r="JT37" s="137"/>
      <c r="JU37" s="137"/>
      <c r="JV37" s="137"/>
      <c r="JW37" s="137"/>
      <c r="JX37" s="137"/>
      <c r="JY37" s="137"/>
      <c r="JZ37" s="137"/>
      <c r="KA37" s="137"/>
      <c r="KB37" s="137"/>
      <c r="KC37" s="137"/>
      <c r="KD37" s="137"/>
      <c r="KE37" s="137"/>
      <c r="KF37" s="137"/>
      <c r="KG37" s="137"/>
      <c r="KH37" s="137"/>
      <c r="KI37" s="137"/>
      <c r="KJ37" s="137"/>
      <c r="KK37" s="137"/>
      <c r="KL37" s="137"/>
      <c r="KM37" s="137"/>
      <c r="KN37" s="137"/>
      <c r="KO37" s="137"/>
      <c r="KP37" s="137"/>
      <c r="KQ37" s="137"/>
      <c r="KR37" s="137"/>
      <c r="KS37" s="137"/>
      <c r="KT37" s="137"/>
      <c r="KU37" s="137"/>
      <c r="KV37" s="137"/>
      <c r="KW37" s="137"/>
      <c r="KX37" s="137"/>
      <c r="KY37" s="137"/>
      <c r="KZ37" s="137"/>
      <c r="LA37" s="137"/>
      <c r="LB37" s="137"/>
      <c r="LC37" s="137"/>
      <c r="LD37" s="137"/>
      <c r="LE37" s="137"/>
      <c r="LF37" s="137"/>
      <c r="LG37" s="137"/>
      <c r="LH37" s="137"/>
      <c r="LI37" s="137"/>
      <c r="LJ37" s="137"/>
      <c r="LK37" s="137"/>
      <c r="LL37" s="137"/>
      <c r="LM37" s="137"/>
      <c r="LN37" s="137"/>
      <c r="LO37" s="137"/>
      <c r="LP37" s="137"/>
      <c r="LQ37" s="137"/>
      <c r="LR37" s="137"/>
      <c r="LS37" s="137"/>
      <c r="LT37" s="137"/>
      <c r="LU37" s="137"/>
      <c r="LV37" s="137"/>
      <c r="LW37" s="137"/>
      <c r="LX37" s="137"/>
    </row>
    <row r="38" ht="153.75" customHeight="1">
      <c r="B38" s="104" t="s">
        <v>174</v>
      </c>
      <c r="C38" s="105" t="s">
        <v>12</v>
      </c>
      <c r="D38" s="105" t="s">
        <v>175</v>
      </c>
      <c r="E38" s="105" t="s">
        <v>680</v>
      </c>
      <c r="F38" s="105" t="s">
        <v>681</v>
      </c>
      <c r="G38" s="105" t="s">
        <v>682</v>
      </c>
      <c r="H38" s="105" t="s">
        <v>683</v>
      </c>
      <c r="I38" s="107" t="s">
        <v>715</v>
      </c>
      <c r="J38" s="107" t="s">
        <v>716</v>
      </c>
      <c r="K38" s="107" t="s">
        <v>717</v>
      </c>
      <c r="L38" s="108">
        <v>1.0</v>
      </c>
      <c r="M38" s="108">
        <v>1.0</v>
      </c>
      <c r="N38" s="108">
        <v>1.0</v>
      </c>
      <c r="O38" s="108">
        <f t="shared" si="52"/>
        <v>1</v>
      </c>
      <c r="P38" s="108">
        <v>1.0</v>
      </c>
      <c r="Q38" s="108">
        <v>0.0</v>
      </c>
      <c r="R38" s="113" t="s">
        <v>155</v>
      </c>
      <c r="S38" s="111" t="s">
        <v>12</v>
      </c>
      <c r="T38" s="111" t="s">
        <v>12</v>
      </c>
      <c r="U38" s="112" t="s">
        <v>718</v>
      </c>
      <c r="V38" s="111" t="s">
        <v>719</v>
      </c>
      <c r="W38" s="111" t="s">
        <v>720</v>
      </c>
      <c r="X38" s="113" t="s">
        <v>13</v>
      </c>
      <c r="Y38" s="113" t="s">
        <v>692</v>
      </c>
      <c r="Z38" s="113" t="s">
        <v>161</v>
      </c>
      <c r="AA38" s="113" t="s">
        <v>13</v>
      </c>
      <c r="AB38" s="113" t="s">
        <v>161</v>
      </c>
      <c r="AC38" s="113" t="s">
        <v>13</v>
      </c>
      <c r="AD38" s="114" t="s">
        <v>12</v>
      </c>
      <c r="AE38" s="114" t="s">
        <v>12</v>
      </c>
      <c r="AF38" s="114" t="s">
        <v>12</v>
      </c>
      <c r="AG38" s="115" t="s">
        <v>12</v>
      </c>
      <c r="AH38" s="114" t="s">
        <v>12</v>
      </c>
      <c r="AI38" s="114" t="s">
        <v>12</v>
      </c>
      <c r="AJ38" s="114" t="s">
        <v>12</v>
      </c>
      <c r="AK38" s="114" t="str">
        <f t="shared" si="59"/>
        <v>-</v>
      </c>
      <c r="AL38" s="114" t="s">
        <v>12</v>
      </c>
      <c r="AM38" s="114" t="s">
        <v>12</v>
      </c>
      <c r="AN38" s="114" t="s">
        <v>12</v>
      </c>
      <c r="AO38" s="114" t="s">
        <v>12</v>
      </c>
      <c r="AP38" s="116">
        <v>0.0</v>
      </c>
      <c r="AQ38" s="116">
        <v>0.0</v>
      </c>
      <c r="AR38" s="116">
        <v>0.0</v>
      </c>
      <c r="AS38" s="116">
        <v>0.0</v>
      </c>
      <c r="AT38" s="116">
        <v>0.0</v>
      </c>
      <c r="AU38" s="116">
        <v>0.0</v>
      </c>
      <c r="AV38" s="116">
        <v>0.0</v>
      </c>
      <c r="AW38" s="116">
        <v>0.0</v>
      </c>
      <c r="AX38" s="116">
        <v>0.0</v>
      </c>
      <c r="AY38" s="116">
        <v>0.0</v>
      </c>
      <c r="AZ38" s="117">
        <f t="shared" si="3"/>
        <v>0</v>
      </c>
      <c r="BA38" s="117">
        <f t="shared" si="4"/>
        <v>0</v>
      </c>
      <c r="BB38" s="117">
        <f t="shared" si="5"/>
        <v>0</v>
      </c>
      <c r="BC38" s="117">
        <f t="shared" si="6"/>
        <v>0</v>
      </c>
      <c r="BD38" s="117">
        <f t="shared" si="7"/>
        <v>0</v>
      </c>
      <c r="BE38" s="117">
        <f t="shared" si="8"/>
        <v>0</v>
      </c>
      <c r="BF38" s="117">
        <f t="shared" si="9"/>
        <v>0</v>
      </c>
      <c r="BG38" s="117">
        <f t="shared" si="10"/>
        <v>0</v>
      </c>
      <c r="BH38" s="117">
        <f t="shared" si="11"/>
        <v>0</v>
      </c>
      <c r="BI38" s="118" t="s">
        <v>12</v>
      </c>
      <c r="BJ38" s="118" t="s">
        <v>12</v>
      </c>
      <c r="BK38" s="118" t="s">
        <v>12</v>
      </c>
      <c r="BL38" s="115" t="s">
        <v>12</v>
      </c>
      <c r="BM38" s="118" t="s">
        <v>12</v>
      </c>
      <c r="BN38" s="118" t="s">
        <v>12</v>
      </c>
      <c r="BO38" s="118" t="s">
        <v>12</v>
      </c>
      <c r="BP38" s="118" t="str">
        <f t="shared" si="54"/>
        <v>-</v>
      </c>
      <c r="BQ38" s="118" t="s">
        <v>12</v>
      </c>
      <c r="BR38" s="118" t="s">
        <v>12</v>
      </c>
      <c r="BS38" s="118" t="s">
        <v>12</v>
      </c>
      <c r="BT38" s="118" t="s">
        <v>12</v>
      </c>
      <c r="BU38" s="119">
        <v>0.0</v>
      </c>
      <c r="BV38" s="119">
        <v>0.0</v>
      </c>
      <c r="BW38" s="119">
        <v>0.0</v>
      </c>
      <c r="BX38" s="119">
        <v>0.0</v>
      </c>
      <c r="BY38" s="119">
        <v>0.0</v>
      </c>
      <c r="BZ38" s="119">
        <v>0.0</v>
      </c>
      <c r="CA38" s="119">
        <v>0.0</v>
      </c>
      <c r="CB38" s="119">
        <v>0.0</v>
      </c>
      <c r="CC38" s="119">
        <v>0.0</v>
      </c>
      <c r="CD38" s="119">
        <v>0.0</v>
      </c>
      <c r="CE38" s="119">
        <v>0.0</v>
      </c>
      <c r="CF38" s="119">
        <v>0.0</v>
      </c>
      <c r="CG38" s="119">
        <v>0.0</v>
      </c>
      <c r="CH38" s="119">
        <v>0.0</v>
      </c>
      <c r="CI38" s="120">
        <f t="shared" si="13"/>
        <v>0</v>
      </c>
      <c r="CJ38" s="120">
        <f t="shared" si="14"/>
        <v>0</v>
      </c>
      <c r="CK38" s="120">
        <f t="shared" si="15"/>
        <v>0</v>
      </c>
      <c r="CL38" s="120">
        <f t="shared" si="16"/>
        <v>0</v>
      </c>
      <c r="CM38" s="120">
        <f t="shared" si="17"/>
        <v>0</v>
      </c>
      <c r="CN38" s="120">
        <f t="shared" si="18"/>
        <v>0</v>
      </c>
      <c r="CO38" s="120">
        <f t="shared" si="19"/>
        <v>0</v>
      </c>
      <c r="CP38" s="120">
        <f t="shared" si="20"/>
        <v>0</v>
      </c>
      <c r="CQ38" s="120">
        <f t="shared" si="21"/>
        <v>0</v>
      </c>
      <c r="CR38" s="121" t="s">
        <v>12</v>
      </c>
      <c r="CS38" s="121" t="s">
        <v>12</v>
      </c>
      <c r="CT38" s="121" t="s">
        <v>12</v>
      </c>
      <c r="CU38" s="115" t="s">
        <v>12</v>
      </c>
      <c r="CV38" s="121" t="s">
        <v>12</v>
      </c>
      <c r="CW38" s="121" t="s">
        <v>12</v>
      </c>
      <c r="CX38" s="121" t="s">
        <v>12</v>
      </c>
      <c r="CY38" s="121" t="s">
        <v>12</v>
      </c>
      <c r="CZ38" s="121" t="s">
        <v>12</v>
      </c>
      <c r="DA38" s="121" t="s">
        <v>12</v>
      </c>
      <c r="DB38" s="121" t="s">
        <v>12</v>
      </c>
      <c r="DC38" s="121" t="s">
        <v>12</v>
      </c>
      <c r="DD38" s="122">
        <v>0.0</v>
      </c>
      <c r="DE38" s="122">
        <v>0.0</v>
      </c>
      <c r="DF38" s="122">
        <v>0.0</v>
      </c>
      <c r="DG38" s="122">
        <v>0.0</v>
      </c>
      <c r="DH38" s="122">
        <v>0.0</v>
      </c>
      <c r="DI38" s="122">
        <v>0.0</v>
      </c>
      <c r="DJ38" s="122">
        <v>0.0</v>
      </c>
      <c r="DK38" s="122">
        <v>0.0</v>
      </c>
      <c r="DL38" s="122">
        <v>0.0</v>
      </c>
      <c r="DM38" s="122">
        <v>0.0</v>
      </c>
      <c r="DN38" s="122">
        <v>0.0</v>
      </c>
      <c r="DO38" s="122">
        <v>0.0</v>
      </c>
      <c r="DP38" s="122">
        <v>0.0</v>
      </c>
      <c r="DQ38" s="122">
        <v>0.0</v>
      </c>
      <c r="DR38" s="123">
        <f t="shared" si="23"/>
        <v>0</v>
      </c>
      <c r="DS38" s="123">
        <f t="shared" si="24"/>
        <v>0</v>
      </c>
      <c r="DT38" s="123">
        <f t="shared" si="25"/>
        <v>0</v>
      </c>
      <c r="DU38" s="123">
        <f t="shared" si="26"/>
        <v>0</v>
      </c>
      <c r="DV38" s="123">
        <f t="shared" si="27"/>
        <v>0</v>
      </c>
      <c r="DW38" s="123">
        <f t="shared" si="28"/>
        <v>0</v>
      </c>
      <c r="DX38" s="123">
        <f t="shared" si="29"/>
        <v>0</v>
      </c>
      <c r="DY38" s="123">
        <f t="shared" si="30"/>
        <v>0</v>
      </c>
      <c r="DZ38" s="123">
        <f t="shared" si="31"/>
        <v>0</v>
      </c>
      <c r="EA38" s="124" t="s">
        <v>12</v>
      </c>
      <c r="EB38" s="124" t="s">
        <v>12</v>
      </c>
      <c r="EC38" s="124" t="s">
        <v>12</v>
      </c>
      <c r="ED38" s="115" t="s">
        <v>12</v>
      </c>
      <c r="EE38" s="124" t="s">
        <v>12</v>
      </c>
      <c r="EF38" s="124" t="s">
        <v>12</v>
      </c>
      <c r="EG38" s="124" t="s">
        <v>12</v>
      </c>
      <c r="EH38" s="124" t="str">
        <f t="shared" si="51"/>
        <v>-</v>
      </c>
      <c r="EI38" s="124" t="s">
        <v>12</v>
      </c>
      <c r="EJ38" s="124" t="s">
        <v>12</v>
      </c>
      <c r="EK38" s="124" t="s">
        <v>12</v>
      </c>
      <c r="EL38" s="124" t="s">
        <v>12</v>
      </c>
      <c r="EM38" s="125">
        <v>0.0</v>
      </c>
      <c r="EN38" s="125">
        <v>0.0</v>
      </c>
      <c r="EO38" s="125">
        <v>0.0</v>
      </c>
      <c r="EP38" s="125">
        <v>0.0</v>
      </c>
      <c r="EQ38" s="125">
        <v>0.0</v>
      </c>
      <c r="ER38" s="125">
        <v>0.0</v>
      </c>
      <c r="ES38" s="125">
        <v>0.0</v>
      </c>
      <c r="ET38" s="125">
        <v>0.0</v>
      </c>
      <c r="EU38" s="125">
        <v>0.0</v>
      </c>
      <c r="EV38" s="125">
        <v>0.0</v>
      </c>
      <c r="EW38" s="125">
        <v>0.0</v>
      </c>
      <c r="EX38" s="125">
        <v>0.0</v>
      </c>
      <c r="EY38" s="125">
        <v>0.0</v>
      </c>
      <c r="EZ38" s="125">
        <v>0.0</v>
      </c>
      <c r="FA38" s="126">
        <f t="shared" si="33"/>
        <v>0</v>
      </c>
      <c r="FB38" s="126">
        <f t="shared" si="34"/>
        <v>0</v>
      </c>
      <c r="FC38" s="126">
        <f t="shared" si="35"/>
        <v>0</v>
      </c>
      <c r="FD38" s="126">
        <f t="shared" si="36"/>
        <v>0</v>
      </c>
      <c r="FE38" s="126">
        <f t="shared" si="37"/>
        <v>0</v>
      </c>
      <c r="FF38" s="126">
        <f t="shared" si="38"/>
        <v>0</v>
      </c>
      <c r="FG38" s="126">
        <f t="shared" si="39"/>
        <v>0</v>
      </c>
      <c r="FH38" s="126">
        <f t="shared" si="40"/>
        <v>0</v>
      </c>
      <c r="FI38" s="126">
        <f t="shared" si="41"/>
        <v>0</v>
      </c>
      <c r="FJ38" s="127" t="s">
        <v>13</v>
      </c>
      <c r="FK38" s="128"/>
      <c r="FL38" s="129" t="s">
        <v>12</v>
      </c>
      <c r="FM38" s="129" t="s">
        <v>12</v>
      </c>
      <c r="FN38" s="129" t="s">
        <v>12</v>
      </c>
      <c r="FO38" s="130" t="s">
        <v>12</v>
      </c>
      <c r="FP38" s="130" t="s">
        <v>12</v>
      </c>
      <c r="FQ38" s="130" t="s">
        <v>12</v>
      </c>
      <c r="FR38" s="130" t="s">
        <v>12</v>
      </c>
      <c r="FS38" s="130" t="s">
        <v>12</v>
      </c>
      <c r="FT38" s="130" t="s">
        <v>12</v>
      </c>
      <c r="FU38" s="130" t="s">
        <v>12</v>
      </c>
      <c r="FV38" s="130" t="s">
        <v>12</v>
      </c>
      <c r="FW38" s="130" t="str">
        <f t="shared" si="48"/>
        <v>-</v>
      </c>
      <c r="FX38" s="130" t="s">
        <v>12</v>
      </c>
      <c r="FY38" s="108" t="s">
        <v>12</v>
      </c>
      <c r="FZ38" s="108" t="s">
        <v>12</v>
      </c>
      <c r="GA38" s="108">
        <v>0.0</v>
      </c>
      <c r="GB38" s="131">
        <f t="shared" si="43"/>
        <v>0</v>
      </c>
      <c r="GC38" s="132" t="s">
        <v>12</v>
      </c>
      <c r="GD38" s="132" t="s">
        <v>12</v>
      </c>
      <c r="GE38" s="132" t="s">
        <v>12</v>
      </c>
      <c r="GF38" s="133" t="s">
        <v>12</v>
      </c>
      <c r="GG38" s="133" t="s">
        <v>12</v>
      </c>
      <c r="GH38" s="133" t="s">
        <v>12</v>
      </c>
      <c r="GI38" s="133" t="s">
        <v>12</v>
      </c>
      <c r="GJ38" s="133" t="s">
        <v>12</v>
      </c>
      <c r="GK38" s="133" t="s">
        <v>12</v>
      </c>
      <c r="GL38" s="133" t="s">
        <v>12</v>
      </c>
      <c r="GM38" s="133" t="s">
        <v>12</v>
      </c>
      <c r="GN38" s="134" t="s">
        <v>12</v>
      </c>
      <c r="GO38" s="134">
        <v>0.0</v>
      </c>
      <c r="GP38" s="134">
        <v>0.0</v>
      </c>
      <c r="GQ38" s="135">
        <f t="shared" si="44"/>
        <v>0</v>
      </c>
      <c r="GR38" s="136" t="s">
        <v>161</v>
      </c>
      <c r="GS38" s="137"/>
      <c r="GT38" s="137"/>
      <c r="GU38" s="137"/>
      <c r="GV38" s="137"/>
      <c r="GW38" s="137"/>
      <c r="GX38" s="137"/>
      <c r="GY38" s="137"/>
      <c r="GZ38" s="137"/>
      <c r="HA38" s="137"/>
      <c r="HB38" s="137"/>
      <c r="HC38" s="137"/>
      <c r="HD38" s="137"/>
      <c r="HE38" s="137"/>
      <c r="HF38" s="137"/>
      <c r="HG38" s="137"/>
      <c r="HH38" s="137"/>
      <c r="HI38" s="137"/>
      <c r="HJ38" s="137"/>
      <c r="HK38" s="137"/>
      <c r="HL38" s="137"/>
      <c r="HM38" s="137"/>
      <c r="HN38" s="137"/>
      <c r="HO38" s="137"/>
      <c r="HP38" s="137"/>
      <c r="HQ38" s="137"/>
      <c r="HR38" s="137"/>
      <c r="HS38" s="137"/>
      <c r="HT38" s="137"/>
      <c r="HU38" s="137"/>
      <c r="HV38" s="137"/>
      <c r="HW38" s="137"/>
      <c r="HX38" s="137"/>
      <c r="HY38" s="137"/>
      <c r="HZ38" s="137"/>
      <c r="IA38" s="137"/>
      <c r="IB38" s="137"/>
      <c r="IC38" s="137"/>
      <c r="ID38" s="137"/>
      <c r="IE38" s="137"/>
      <c r="IF38" s="137"/>
      <c r="IG38" s="137"/>
      <c r="IH38" s="137"/>
      <c r="II38" s="137"/>
      <c r="IJ38" s="137"/>
      <c r="IK38" s="137"/>
      <c r="IL38" s="137"/>
      <c r="IM38" s="137"/>
      <c r="IN38" s="137"/>
      <c r="IO38" s="137"/>
      <c r="IP38" s="137"/>
      <c r="IQ38" s="137"/>
      <c r="IR38" s="137"/>
      <c r="IS38" s="137"/>
      <c r="IT38" s="137"/>
      <c r="IU38" s="137"/>
      <c r="IV38" s="137"/>
      <c r="IW38" s="137"/>
      <c r="IX38" s="137"/>
      <c r="IY38" s="137"/>
      <c r="IZ38" s="137"/>
      <c r="JA38" s="137"/>
      <c r="JB38" s="137"/>
      <c r="JC38" s="137"/>
      <c r="JD38" s="137"/>
      <c r="JE38" s="137"/>
      <c r="JF38" s="137"/>
      <c r="JG38" s="137"/>
      <c r="JH38" s="137"/>
      <c r="JI38" s="137"/>
      <c r="JJ38" s="137"/>
      <c r="JK38" s="137"/>
      <c r="JL38" s="137"/>
      <c r="JM38" s="137"/>
      <c r="JN38" s="137"/>
      <c r="JO38" s="137"/>
      <c r="JP38" s="137"/>
      <c r="JQ38" s="137"/>
      <c r="JR38" s="137"/>
      <c r="JS38" s="137"/>
      <c r="JT38" s="137"/>
      <c r="JU38" s="137"/>
      <c r="JV38" s="137"/>
      <c r="JW38" s="137"/>
      <c r="JX38" s="137"/>
      <c r="JY38" s="137"/>
      <c r="JZ38" s="137"/>
      <c r="KA38" s="137"/>
      <c r="KB38" s="137"/>
      <c r="KC38" s="137"/>
      <c r="KD38" s="137"/>
      <c r="KE38" s="137"/>
      <c r="KF38" s="137"/>
      <c r="KG38" s="137"/>
      <c r="KH38" s="137"/>
      <c r="KI38" s="137"/>
      <c r="KJ38" s="137"/>
      <c r="KK38" s="137"/>
      <c r="KL38" s="137"/>
      <c r="KM38" s="137"/>
      <c r="KN38" s="137"/>
      <c r="KO38" s="137"/>
      <c r="KP38" s="137"/>
      <c r="KQ38" s="137"/>
      <c r="KR38" s="137"/>
      <c r="KS38" s="137"/>
      <c r="KT38" s="137"/>
      <c r="KU38" s="137"/>
      <c r="KV38" s="137"/>
      <c r="KW38" s="137"/>
      <c r="KX38" s="137"/>
      <c r="KY38" s="137"/>
      <c r="KZ38" s="137"/>
      <c r="LA38" s="137"/>
      <c r="LB38" s="137"/>
      <c r="LC38" s="137"/>
      <c r="LD38" s="137"/>
      <c r="LE38" s="137"/>
      <c r="LF38" s="137"/>
      <c r="LG38" s="137"/>
      <c r="LH38" s="137"/>
      <c r="LI38" s="137"/>
      <c r="LJ38" s="137"/>
      <c r="LK38" s="137"/>
      <c r="LL38" s="137"/>
      <c r="LM38" s="137"/>
      <c r="LN38" s="137"/>
      <c r="LO38" s="137"/>
      <c r="LP38" s="137"/>
      <c r="LQ38" s="137"/>
      <c r="LR38" s="137"/>
      <c r="LS38" s="137"/>
      <c r="LT38" s="137"/>
      <c r="LU38" s="137"/>
      <c r="LV38" s="137"/>
      <c r="LW38" s="137"/>
      <c r="LX38" s="137"/>
    </row>
    <row r="39" ht="153.75" customHeight="1">
      <c r="B39" s="104" t="s">
        <v>174</v>
      </c>
      <c r="C39" s="105" t="s">
        <v>12</v>
      </c>
      <c r="D39" s="105" t="s">
        <v>175</v>
      </c>
      <c r="E39" s="105" t="s">
        <v>680</v>
      </c>
      <c r="F39" s="105" t="s">
        <v>681</v>
      </c>
      <c r="G39" s="105" t="s">
        <v>721</v>
      </c>
      <c r="H39" s="105" t="s">
        <v>722</v>
      </c>
      <c r="I39" s="107" t="s">
        <v>723</v>
      </c>
      <c r="J39" s="107" t="s">
        <v>724</v>
      </c>
      <c r="K39" s="107" t="s">
        <v>725</v>
      </c>
      <c r="L39" s="108">
        <v>1.0</v>
      </c>
      <c r="M39" s="108">
        <v>1.0</v>
      </c>
      <c r="N39" s="108">
        <v>1.0</v>
      </c>
      <c r="O39" s="108">
        <f t="shared" si="52"/>
        <v>1</v>
      </c>
      <c r="P39" s="108">
        <v>1.0</v>
      </c>
      <c r="Q39" s="108">
        <v>0.0</v>
      </c>
      <c r="R39" s="113" t="s">
        <v>155</v>
      </c>
      <c r="S39" s="111" t="s">
        <v>12</v>
      </c>
      <c r="T39" s="111" t="s">
        <v>12</v>
      </c>
      <c r="U39" s="112" t="s">
        <v>726</v>
      </c>
      <c r="V39" s="111" t="s">
        <v>727</v>
      </c>
      <c r="W39" s="111" t="s">
        <v>728</v>
      </c>
      <c r="X39" s="113" t="s">
        <v>13</v>
      </c>
      <c r="Y39" s="113" t="s">
        <v>353</v>
      </c>
      <c r="Z39" s="113" t="s">
        <v>161</v>
      </c>
      <c r="AA39" s="113" t="s">
        <v>13</v>
      </c>
      <c r="AB39" s="113" t="s">
        <v>354</v>
      </c>
      <c r="AC39" s="113" t="s">
        <v>13</v>
      </c>
      <c r="AD39" s="114" t="s">
        <v>12</v>
      </c>
      <c r="AE39" s="114" t="s">
        <v>12</v>
      </c>
      <c r="AF39" s="114" t="s">
        <v>12</v>
      </c>
      <c r="AG39" s="115" t="s">
        <v>12</v>
      </c>
      <c r="AH39" s="114" t="s">
        <v>12</v>
      </c>
      <c r="AI39" s="114" t="s">
        <v>12</v>
      </c>
      <c r="AJ39" s="114" t="s">
        <v>12</v>
      </c>
      <c r="AK39" s="114" t="str">
        <f t="shared" si="59"/>
        <v>-</v>
      </c>
      <c r="AL39" s="114"/>
      <c r="AM39" s="114" t="s">
        <v>12</v>
      </c>
      <c r="AN39" s="114" t="s">
        <v>12</v>
      </c>
      <c r="AO39" s="114" t="s">
        <v>12</v>
      </c>
      <c r="AP39" s="116">
        <v>0.0</v>
      </c>
      <c r="AQ39" s="116">
        <v>0.0</v>
      </c>
      <c r="AR39" s="116">
        <v>0.0</v>
      </c>
      <c r="AS39" s="116">
        <v>0.0</v>
      </c>
      <c r="AT39" s="116">
        <v>0.0</v>
      </c>
      <c r="AU39" s="116">
        <v>0.0</v>
      </c>
      <c r="AV39" s="116">
        <v>0.0</v>
      </c>
      <c r="AW39" s="116">
        <v>0.0</v>
      </c>
      <c r="AX39" s="116">
        <v>0.0</v>
      </c>
      <c r="AY39" s="116">
        <v>0.0</v>
      </c>
      <c r="AZ39" s="117">
        <f t="shared" si="3"/>
        <v>0</v>
      </c>
      <c r="BA39" s="117">
        <f t="shared" si="4"/>
        <v>0</v>
      </c>
      <c r="BB39" s="117">
        <f t="shared" si="5"/>
        <v>0</v>
      </c>
      <c r="BC39" s="117">
        <f t="shared" si="6"/>
        <v>0</v>
      </c>
      <c r="BD39" s="117">
        <f t="shared" si="7"/>
        <v>0</v>
      </c>
      <c r="BE39" s="117">
        <f t="shared" si="8"/>
        <v>0</v>
      </c>
      <c r="BF39" s="117">
        <f t="shared" si="9"/>
        <v>0</v>
      </c>
      <c r="BG39" s="117">
        <f t="shared" si="10"/>
        <v>0</v>
      </c>
      <c r="BH39" s="117">
        <f t="shared" si="11"/>
        <v>0</v>
      </c>
      <c r="BI39" s="118" t="s">
        <v>12</v>
      </c>
      <c r="BJ39" s="118" t="s">
        <v>12</v>
      </c>
      <c r="BK39" s="118" t="s">
        <v>12</v>
      </c>
      <c r="BL39" s="115" t="s">
        <v>729</v>
      </c>
      <c r="BM39" s="118" t="s">
        <v>12</v>
      </c>
      <c r="BN39" s="118" t="s">
        <v>12</v>
      </c>
      <c r="BO39" s="118" t="s">
        <v>12</v>
      </c>
      <c r="BP39" s="118" t="s">
        <v>12</v>
      </c>
      <c r="BQ39" s="118" t="s">
        <v>12</v>
      </c>
      <c r="BR39" s="118" t="s">
        <v>12</v>
      </c>
      <c r="BS39" s="118" t="s">
        <v>12</v>
      </c>
      <c r="BT39" s="118" t="s">
        <v>12</v>
      </c>
      <c r="BU39" s="119">
        <v>0.0</v>
      </c>
      <c r="BV39" s="119">
        <v>0.0</v>
      </c>
      <c r="BW39" s="119">
        <v>0.0</v>
      </c>
      <c r="BX39" s="119">
        <v>0.0</v>
      </c>
      <c r="BY39" s="119">
        <v>0.0</v>
      </c>
      <c r="BZ39" s="119">
        <v>0.0</v>
      </c>
      <c r="CA39" s="119">
        <v>0.0</v>
      </c>
      <c r="CB39" s="119">
        <v>0.0</v>
      </c>
      <c r="CC39" s="119">
        <v>0.0</v>
      </c>
      <c r="CD39" s="119">
        <v>0.0</v>
      </c>
      <c r="CE39" s="119">
        <v>0.0</v>
      </c>
      <c r="CF39" s="119">
        <v>0.0</v>
      </c>
      <c r="CG39" s="119">
        <v>0.0</v>
      </c>
      <c r="CH39" s="119">
        <v>0.0</v>
      </c>
      <c r="CI39" s="120">
        <f t="shared" si="13"/>
        <v>0</v>
      </c>
      <c r="CJ39" s="120">
        <f t="shared" si="14"/>
        <v>0</v>
      </c>
      <c r="CK39" s="120">
        <f t="shared" si="15"/>
        <v>0</v>
      </c>
      <c r="CL39" s="120">
        <f t="shared" si="16"/>
        <v>0</v>
      </c>
      <c r="CM39" s="120">
        <f t="shared" si="17"/>
        <v>0</v>
      </c>
      <c r="CN39" s="120">
        <f t="shared" si="18"/>
        <v>0</v>
      </c>
      <c r="CO39" s="120">
        <f t="shared" si="19"/>
        <v>0</v>
      </c>
      <c r="CP39" s="120">
        <f t="shared" si="20"/>
        <v>0</v>
      </c>
      <c r="CQ39" s="120">
        <f t="shared" si="21"/>
        <v>0</v>
      </c>
      <c r="CR39" s="121" t="s">
        <v>12</v>
      </c>
      <c r="CS39" s="121" t="s">
        <v>12</v>
      </c>
      <c r="CT39" s="121" t="s">
        <v>12</v>
      </c>
      <c r="CU39" s="115" t="s">
        <v>12</v>
      </c>
      <c r="CV39" s="121" t="s">
        <v>12</v>
      </c>
      <c r="CW39" s="121" t="s">
        <v>12</v>
      </c>
      <c r="CX39" s="121" t="s">
        <v>12</v>
      </c>
      <c r="CY39" s="121" t="s">
        <v>12</v>
      </c>
      <c r="CZ39" s="121" t="s">
        <v>12</v>
      </c>
      <c r="DA39" s="121" t="s">
        <v>12</v>
      </c>
      <c r="DB39" s="121" t="s">
        <v>12</v>
      </c>
      <c r="DC39" s="121" t="s">
        <v>12</v>
      </c>
      <c r="DD39" s="122">
        <v>0.0</v>
      </c>
      <c r="DE39" s="122">
        <v>0.0</v>
      </c>
      <c r="DF39" s="122">
        <v>0.0</v>
      </c>
      <c r="DG39" s="122">
        <v>0.0</v>
      </c>
      <c r="DH39" s="122">
        <v>0.0</v>
      </c>
      <c r="DI39" s="122">
        <v>0.0</v>
      </c>
      <c r="DJ39" s="122">
        <v>0.0</v>
      </c>
      <c r="DK39" s="122">
        <v>0.0</v>
      </c>
      <c r="DL39" s="122">
        <v>0.0</v>
      </c>
      <c r="DM39" s="122">
        <v>0.0</v>
      </c>
      <c r="DN39" s="122">
        <v>0.0</v>
      </c>
      <c r="DO39" s="122">
        <v>0.0</v>
      </c>
      <c r="DP39" s="122">
        <v>0.0</v>
      </c>
      <c r="DQ39" s="122">
        <v>0.0</v>
      </c>
      <c r="DR39" s="123">
        <f t="shared" si="23"/>
        <v>0</v>
      </c>
      <c r="DS39" s="123">
        <f t="shared" si="24"/>
        <v>0</v>
      </c>
      <c r="DT39" s="123">
        <f t="shared" si="25"/>
        <v>0</v>
      </c>
      <c r="DU39" s="123">
        <f t="shared" si="26"/>
        <v>0</v>
      </c>
      <c r="DV39" s="123">
        <f t="shared" si="27"/>
        <v>0</v>
      </c>
      <c r="DW39" s="123">
        <f t="shared" si="28"/>
        <v>0</v>
      </c>
      <c r="DX39" s="123">
        <f t="shared" si="29"/>
        <v>0</v>
      </c>
      <c r="DY39" s="123">
        <f t="shared" si="30"/>
        <v>0</v>
      </c>
      <c r="DZ39" s="123">
        <f t="shared" si="31"/>
        <v>0</v>
      </c>
      <c r="EA39" s="124" t="s">
        <v>12</v>
      </c>
      <c r="EB39" s="124" t="s">
        <v>12</v>
      </c>
      <c r="EC39" s="124" t="s">
        <v>12</v>
      </c>
      <c r="ED39" s="115" t="s">
        <v>12</v>
      </c>
      <c r="EE39" s="124" t="s">
        <v>12</v>
      </c>
      <c r="EF39" s="124" t="s">
        <v>12</v>
      </c>
      <c r="EG39" s="124" t="s">
        <v>12</v>
      </c>
      <c r="EH39" s="124" t="str">
        <f t="shared" si="51"/>
        <v>-</v>
      </c>
      <c r="EI39" s="124" t="s">
        <v>12</v>
      </c>
      <c r="EJ39" s="124" t="s">
        <v>12</v>
      </c>
      <c r="EK39" s="124" t="s">
        <v>12</v>
      </c>
      <c r="EL39" s="124" t="s">
        <v>12</v>
      </c>
      <c r="EM39" s="125">
        <v>0.0</v>
      </c>
      <c r="EN39" s="125">
        <v>0.0</v>
      </c>
      <c r="EO39" s="125">
        <v>0.0</v>
      </c>
      <c r="EP39" s="125">
        <v>0.0</v>
      </c>
      <c r="EQ39" s="125">
        <v>0.0</v>
      </c>
      <c r="ER39" s="125">
        <v>0.0</v>
      </c>
      <c r="ES39" s="125">
        <v>0.0</v>
      </c>
      <c r="ET39" s="125">
        <v>0.0</v>
      </c>
      <c r="EU39" s="125">
        <v>0.0</v>
      </c>
      <c r="EV39" s="125">
        <v>0.0</v>
      </c>
      <c r="EW39" s="125">
        <v>0.0</v>
      </c>
      <c r="EX39" s="125">
        <v>0.0</v>
      </c>
      <c r="EY39" s="125">
        <v>0.0</v>
      </c>
      <c r="EZ39" s="125">
        <v>0.0</v>
      </c>
      <c r="FA39" s="126">
        <f t="shared" si="33"/>
        <v>0</v>
      </c>
      <c r="FB39" s="126">
        <f t="shared" si="34"/>
        <v>0</v>
      </c>
      <c r="FC39" s="126">
        <f t="shared" si="35"/>
        <v>0</v>
      </c>
      <c r="FD39" s="126">
        <f t="shared" si="36"/>
        <v>0</v>
      </c>
      <c r="FE39" s="126">
        <f t="shared" si="37"/>
        <v>0</v>
      </c>
      <c r="FF39" s="126">
        <f t="shared" si="38"/>
        <v>0</v>
      </c>
      <c r="FG39" s="126">
        <f t="shared" si="39"/>
        <v>0</v>
      </c>
      <c r="FH39" s="126">
        <f t="shared" si="40"/>
        <v>0</v>
      </c>
      <c r="FI39" s="126">
        <f t="shared" si="41"/>
        <v>0</v>
      </c>
      <c r="FJ39" s="127" t="s">
        <v>13</v>
      </c>
      <c r="FK39" s="128"/>
      <c r="FL39" s="129" t="s">
        <v>12</v>
      </c>
      <c r="FM39" s="129" t="s">
        <v>12</v>
      </c>
      <c r="FN39" s="129" t="s">
        <v>12</v>
      </c>
      <c r="FO39" s="130" t="s">
        <v>12</v>
      </c>
      <c r="FP39" s="130" t="s">
        <v>12</v>
      </c>
      <c r="FQ39" s="130" t="s">
        <v>12</v>
      </c>
      <c r="FR39" s="130" t="s">
        <v>12</v>
      </c>
      <c r="FS39" s="130" t="s">
        <v>12</v>
      </c>
      <c r="FT39" s="130" t="s">
        <v>12</v>
      </c>
      <c r="FU39" s="130" t="s">
        <v>12</v>
      </c>
      <c r="FV39" s="130" t="s">
        <v>12</v>
      </c>
      <c r="FW39" s="130" t="str">
        <f t="shared" si="48"/>
        <v>-</v>
      </c>
      <c r="FX39" s="130" t="s">
        <v>12</v>
      </c>
      <c r="FY39" s="108" t="s">
        <v>12</v>
      </c>
      <c r="FZ39" s="108" t="s">
        <v>12</v>
      </c>
      <c r="GA39" s="108">
        <v>0.0</v>
      </c>
      <c r="GB39" s="131">
        <f t="shared" si="43"/>
        <v>0</v>
      </c>
      <c r="GC39" s="132" t="s">
        <v>12</v>
      </c>
      <c r="GD39" s="132" t="s">
        <v>12</v>
      </c>
      <c r="GE39" s="132" t="s">
        <v>12</v>
      </c>
      <c r="GF39" s="133" t="s">
        <v>12</v>
      </c>
      <c r="GG39" s="133" t="s">
        <v>12</v>
      </c>
      <c r="GH39" s="133" t="s">
        <v>12</v>
      </c>
      <c r="GI39" s="133" t="s">
        <v>12</v>
      </c>
      <c r="GJ39" s="133" t="s">
        <v>12</v>
      </c>
      <c r="GK39" s="133" t="s">
        <v>12</v>
      </c>
      <c r="GL39" s="133" t="s">
        <v>12</v>
      </c>
      <c r="GM39" s="133" t="s">
        <v>12</v>
      </c>
      <c r="GN39" s="134" t="s">
        <v>12</v>
      </c>
      <c r="GO39" s="134">
        <v>0.0</v>
      </c>
      <c r="GP39" s="134">
        <v>0.0</v>
      </c>
      <c r="GQ39" s="135">
        <f t="shared" si="44"/>
        <v>0</v>
      </c>
      <c r="GR39" s="136" t="s">
        <v>161</v>
      </c>
      <c r="GS39" s="137"/>
      <c r="GT39" s="137"/>
      <c r="GU39" s="137"/>
      <c r="GV39" s="137"/>
      <c r="GW39" s="137"/>
      <c r="GX39" s="137"/>
      <c r="GY39" s="137"/>
      <c r="GZ39" s="137"/>
      <c r="HA39" s="137"/>
      <c r="HB39" s="137"/>
      <c r="HC39" s="137"/>
      <c r="HD39" s="137"/>
      <c r="HE39" s="137"/>
      <c r="HF39" s="137"/>
      <c r="HG39" s="137"/>
      <c r="HH39" s="137"/>
      <c r="HI39" s="137"/>
      <c r="HJ39" s="137"/>
      <c r="HK39" s="137"/>
      <c r="HL39" s="137"/>
      <c r="HM39" s="137"/>
      <c r="HN39" s="137"/>
      <c r="HO39" s="137"/>
      <c r="HP39" s="137"/>
      <c r="HQ39" s="137"/>
      <c r="HR39" s="137"/>
      <c r="HS39" s="137"/>
      <c r="HT39" s="137"/>
      <c r="HU39" s="137"/>
      <c r="HV39" s="137"/>
      <c r="HW39" s="137"/>
      <c r="HX39" s="137"/>
      <c r="HY39" s="137"/>
      <c r="HZ39" s="137"/>
      <c r="IA39" s="137"/>
      <c r="IB39" s="137"/>
      <c r="IC39" s="137"/>
      <c r="ID39" s="137"/>
      <c r="IE39" s="137"/>
      <c r="IF39" s="137"/>
      <c r="IG39" s="137"/>
      <c r="IH39" s="137"/>
      <c r="II39" s="137"/>
      <c r="IJ39" s="137"/>
      <c r="IK39" s="137"/>
      <c r="IL39" s="137"/>
      <c r="IM39" s="137"/>
      <c r="IN39" s="137"/>
      <c r="IO39" s="137"/>
      <c r="IP39" s="137"/>
      <c r="IQ39" s="137"/>
      <c r="IR39" s="137"/>
      <c r="IS39" s="137"/>
      <c r="IT39" s="137"/>
      <c r="IU39" s="137"/>
      <c r="IV39" s="137"/>
      <c r="IW39" s="137"/>
      <c r="IX39" s="137"/>
      <c r="IY39" s="137"/>
      <c r="IZ39" s="137"/>
      <c r="JA39" s="137"/>
      <c r="JB39" s="137"/>
      <c r="JC39" s="137"/>
      <c r="JD39" s="137"/>
      <c r="JE39" s="137"/>
      <c r="JF39" s="137"/>
      <c r="JG39" s="137"/>
      <c r="JH39" s="137"/>
      <c r="JI39" s="137"/>
      <c r="JJ39" s="137"/>
      <c r="JK39" s="137"/>
      <c r="JL39" s="137"/>
      <c r="JM39" s="137"/>
      <c r="JN39" s="137"/>
      <c r="JO39" s="137"/>
      <c r="JP39" s="137"/>
      <c r="JQ39" s="137"/>
      <c r="JR39" s="137"/>
      <c r="JS39" s="137"/>
      <c r="JT39" s="137"/>
      <c r="JU39" s="137"/>
      <c r="JV39" s="137"/>
      <c r="JW39" s="137"/>
      <c r="JX39" s="137"/>
      <c r="JY39" s="137"/>
      <c r="JZ39" s="137"/>
      <c r="KA39" s="137"/>
      <c r="KB39" s="137"/>
      <c r="KC39" s="137"/>
      <c r="KD39" s="137"/>
      <c r="KE39" s="137"/>
      <c r="KF39" s="137"/>
      <c r="KG39" s="137"/>
      <c r="KH39" s="137"/>
      <c r="KI39" s="137"/>
      <c r="KJ39" s="137"/>
      <c r="KK39" s="137"/>
      <c r="KL39" s="137"/>
      <c r="KM39" s="137"/>
      <c r="KN39" s="137"/>
      <c r="KO39" s="137"/>
      <c r="KP39" s="137"/>
      <c r="KQ39" s="137"/>
      <c r="KR39" s="137"/>
      <c r="KS39" s="137"/>
      <c r="KT39" s="137"/>
      <c r="KU39" s="137"/>
      <c r="KV39" s="137"/>
      <c r="KW39" s="137"/>
      <c r="KX39" s="137"/>
      <c r="KY39" s="137"/>
      <c r="KZ39" s="137"/>
      <c r="LA39" s="137"/>
      <c r="LB39" s="137"/>
      <c r="LC39" s="137"/>
      <c r="LD39" s="137"/>
      <c r="LE39" s="137"/>
      <c r="LF39" s="137"/>
      <c r="LG39" s="137"/>
      <c r="LH39" s="137"/>
      <c r="LI39" s="137"/>
      <c r="LJ39" s="137"/>
      <c r="LK39" s="137"/>
      <c r="LL39" s="137"/>
      <c r="LM39" s="137"/>
      <c r="LN39" s="137"/>
      <c r="LO39" s="137"/>
      <c r="LP39" s="137"/>
      <c r="LQ39" s="137"/>
      <c r="LR39" s="137"/>
      <c r="LS39" s="137"/>
      <c r="LT39" s="137"/>
      <c r="LU39" s="137"/>
      <c r="LV39" s="137"/>
      <c r="LW39" s="137"/>
      <c r="LX39" s="137"/>
    </row>
    <row r="40" ht="153.75" customHeight="1">
      <c r="B40" s="104" t="s">
        <v>174</v>
      </c>
      <c r="C40" s="105" t="s">
        <v>12</v>
      </c>
      <c r="D40" s="105" t="s">
        <v>175</v>
      </c>
      <c r="E40" s="105" t="s">
        <v>680</v>
      </c>
      <c r="F40" s="105" t="s">
        <v>681</v>
      </c>
      <c r="G40" s="105" t="s">
        <v>721</v>
      </c>
      <c r="H40" s="105" t="s">
        <v>722</v>
      </c>
      <c r="I40" s="107" t="s">
        <v>730</v>
      </c>
      <c r="J40" s="107" t="s">
        <v>347</v>
      </c>
      <c r="K40" s="107" t="s">
        <v>731</v>
      </c>
      <c r="L40" s="108">
        <v>1.0</v>
      </c>
      <c r="M40" s="108">
        <v>1.0</v>
      </c>
      <c r="N40" s="108">
        <v>1.0</v>
      </c>
      <c r="O40" s="108">
        <f t="shared" si="52"/>
        <v>1</v>
      </c>
      <c r="P40" s="108">
        <v>1.0</v>
      </c>
      <c r="Q40" s="108">
        <v>0.0</v>
      </c>
      <c r="R40" s="113" t="s">
        <v>155</v>
      </c>
      <c r="S40" s="111" t="s">
        <v>12</v>
      </c>
      <c r="T40" s="111" t="s">
        <v>12</v>
      </c>
      <c r="U40" s="112" t="s">
        <v>732</v>
      </c>
      <c r="V40" s="111" t="s">
        <v>733</v>
      </c>
      <c r="W40" s="111" t="s">
        <v>734</v>
      </c>
      <c r="X40" s="113" t="s">
        <v>13</v>
      </c>
      <c r="Y40" s="113" t="s">
        <v>353</v>
      </c>
      <c r="Z40" s="113" t="s">
        <v>161</v>
      </c>
      <c r="AA40" s="113" t="s">
        <v>13</v>
      </c>
      <c r="AB40" s="113" t="s">
        <v>354</v>
      </c>
      <c r="AC40" s="113" t="s">
        <v>13</v>
      </c>
      <c r="AD40" s="114" t="s">
        <v>12</v>
      </c>
      <c r="AE40" s="114" t="s">
        <v>12</v>
      </c>
      <c r="AF40" s="114" t="s">
        <v>12</v>
      </c>
      <c r="AG40" s="115" t="s">
        <v>12</v>
      </c>
      <c r="AH40" s="114" t="s">
        <v>12</v>
      </c>
      <c r="AI40" s="114" t="s">
        <v>12</v>
      </c>
      <c r="AJ40" s="114" t="s">
        <v>12</v>
      </c>
      <c r="AK40" s="114" t="str">
        <f t="shared" si="59"/>
        <v>-</v>
      </c>
      <c r="AL40" s="114" t="s">
        <v>12</v>
      </c>
      <c r="AM40" s="114" t="s">
        <v>12</v>
      </c>
      <c r="AN40" s="114" t="s">
        <v>12</v>
      </c>
      <c r="AO40" s="114" t="s">
        <v>12</v>
      </c>
      <c r="AP40" s="116">
        <v>0.0</v>
      </c>
      <c r="AQ40" s="116">
        <v>0.0</v>
      </c>
      <c r="AR40" s="116">
        <v>0.0</v>
      </c>
      <c r="AS40" s="116">
        <v>0.0</v>
      </c>
      <c r="AT40" s="116">
        <v>0.0</v>
      </c>
      <c r="AU40" s="116">
        <v>0.0</v>
      </c>
      <c r="AV40" s="116">
        <v>0.0</v>
      </c>
      <c r="AW40" s="116">
        <v>0.0</v>
      </c>
      <c r="AX40" s="116">
        <v>0.0</v>
      </c>
      <c r="AY40" s="116">
        <v>0.0</v>
      </c>
      <c r="AZ40" s="117">
        <f t="shared" si="3"/>
        <v>0</v>
      </c>
      <c r="BA40" s="117">
        <f t="shared" si="4"/>
        <v>0</v>
      </c>
      <c r="BB40" s="117">
        <f t="shared" si="5"/>
        <v>0</v>
      </c>
      <c r="BC40" s="117">
        <f t="shared" si="6"/>
        <v>0</v>
      </c>
      <c r="BD40" s="117">
        <f t="shared" si="7"/>
        <v>0</v>
      </c>
      <c r="BE40" s="117">
        <f t="shared" si="8"/>
        <v>0</v>
      </c>
      <c r="BF40" s="117">
        <f t="shared" si="9"/>
        <v>0</v>
      </c>
      <c r="BG40" s="117">
        <f t="shared" si="10"/>
        <v>0</v>
      </c>
      <c r="BH40" s="117">
        <f t="shared" si="11"/>
        <v>0</v>
      </c>
      <c r="BI40" s="118" t="s">
        <v>12</v>
      </c>
      <c r="BJ40" s="118" t="s">
        <v>12</v>
      </c>
      <c r="BK40" s="118" t="s">
        <v>12</v>
      </c>
      <c r="BL40" s="115" t="s">
        <v>12</v>
      </c>
      <c r="BM40" s="118" t="s">
        <v>12</v>
      </c>
      <c r="BN40" s="118" t="s">
        <v>12</v>
      </c>
      <c r="BO40" s="118" t="s">
        <v>12</v>
      </c>
      <c r="BP40" s="118" t="s">
        <v>12</v>
      </c>
      <c r="BQ40" s="118" t="s">
        <v>12</v>
      </c>
      <c r="BR40" s="118" t="s">
        <v>12</v>
      </c>
      <c r="BS40" s="118" t="s">
        <v>12</v>
      </c>
      <c r="BT40" s="118" t="s">
        <v>12</v>
      </c>
      <c r="BU40" s="119">
        <v>0.0</v>
      </c>
      <c r="BV40" s="119">
        <v>0.0</v>
      </c>
      <c r="BW40" s="119">
        <v>0.0</v>
      </c>
      <c r="BX40" s="119">
        <v>0.0</v>
      </c>
      <c r="BY40" s="119">
        <v>0.0</v>
      </c>
      <c r="BZ40" s="119">
        <v>0.0</v>
      </c>
      <c r="CA40" s="119">
        <v>0.0</v>
      </c>
      <c r="CB40" s="119">
        <v>0.0</v>
      </c>
      <c r="CC40" s="119">
        <v>0.0</v>
      </c>
      <c r="CD40" s="119">
        <v>0.0</v>
      </c>
      <c r="CE40" s="119">
        <v>0.0</v>
      </c>
      <c r="CF40" s="119">
        <v>0.0</v>
      </c>
      <c r="CG40" s="119">
        <v>0.0</v>
      </c>
      <c r="CH40" s="119">
        <v>0.0</v>
      </c>
      <c r="CI40" s="120">
        <f t="shared" si="13"/>
        <v>0</v>
      </c>
      <c r="CJ40" s="120">
        <f t="shared" si="14"/>
        <v>0</v>
      </c>
      <c r="CK40" s="120">
        <f t="shared" si="15"/>
        <v>0</v>
      </c>
      <c r="CL40" s="120">
        <f t="shared" si="16"/>
        <v>0</v>
      </c>
      <c r="CM40" s="120">
        <f t="shared" si="17"/>
        <v>0</v>
      </c>
      <c r="CN40" s="120">
        <f t="shared" si="18"/>
        <v>0</v>
      </c>
      <c r="CO40" s="120">
        <f t="shared" si="19"/>
        <v>0</v>
      </c>
      <c r="CP40" s="120">
        <f t="shared" si="20"/>
        <v>0</v>
      </c>
      <c r="CQ40" s="120">
        <f t="shared" si="21"/>
        <v>0</v>
      </c>
      <c r="CR40" s="121" t="s">
        <v>12</v>
      </c>
      <c r="CS40" s="121" t="s">
        <v>12</v>
      </c>
      <c r="CT40" s="121" t="s">
        <v>12</v>
      </c>
      <c r="CU40" s="115" t="s">
        <v>12</v>
      </c>
      <c r="CV40" s="121" t="s">
        <v>12</v>
      </c>
      <c r="CW40" s="121" t="s">
        <v>12</v>
      </c>
      <c r="CX40" s="121" t="s">
        <v>12</v>
      </c>
      <c r="CY40" s="121" t="s">
        <v>12</v>
      </c>
      <c r="CZ40" s="121" t="s">
        <v>12</v>
      </c>
      <c r="DA40" s="121" t="s">
        <v>12</v>
      </c>
      <c r="DB40" s="121" t="s">
        <v>12</v>
      </c>
      <c r="DC40" s="121" t="s">
        <v>12</v>
      </c>
      <c r="DD40" s="122">
        <v>0.0</v>
      </c>
      <c r="DE40" s="122">
        <v>0.0</v>
      </c>
      <c r="DF40" s="122">
        <v>0.0</v>
      </c>
      <c r="DG40" s="122">
        <v>0.0</v>
      </c>
      <c r="DH40" s="122">
        <v>0.0</v>
      </c>
      <c r="DI40" s="122">
        <v>0.0</v>
      </c>
      <c r="DJ40" s="122">
        <v>0.0</v>
      </c>
      <c r="DK40" s="122">
        <v>0.0</v>
      </c>
      <c r="DL40" s="122">
        <v>0.0</v>
      </c>
      <c r="DM40" s="122">
        <v>0.0</v>
      </c>
      <c r="DN40" s="122">
        <v>0.0</v>
      </c>
      <c r="DO40" s="122">
        <v>0.0</v>
      </c>
      <c r="DP40" s="122">
        <v>0.0</v>
      </c>
      <c r="DQ40" s="122">
        <v>0.0</v>
      </c>
      <c r="DR40" s="123">
        <f t="shared" si="23"/>
        <v>0</v>
      </c>
      <c r="DS40" s="123">
        <f t="shared" si="24"/>
        <v>0</v>
      </c>
      <c r="DT40" s="123">
        <f t="shared" si="25"/>
        <v>0</v>
      </c>
      <c r="DU40" s="123">
        <f t="shared" si="26"/>
        <v>0</v>
      </c>
      <c r="DV40" s="123">
        <f t="shared" si="27"/>
        <v>0</v>
      </c>
      <c r="DW40" s="123">
        <f t="shared" si="28"/>
        <v>0</v>
      </c>
      <c r="DX40" s="123">
        <f t="shared" si="29"/>
        <v>0</v>
      </c>
      <c r="DY40" s="123">
        <f t="shared" si="30"/>
        <v>0</v>
      </c>
      <c r="DZ40" s="123">
        <f t="shared" si="31"/>
        <v>0</v>
      </c>
      <c r="EA40" s="124" t="s">
        <v>12</v>
      </c>
      <c r="EB40" s="124" t="s">
        <v>12</v>
      </c>
      <c r="EC40" s="124" t="s">
        <v>12</v>
      </c>
      <c r="ED40" s="115" t="s">
        <v>12</v>
      </c>
      <c r="EE40" s="124" t="s">
        <v>12</v>
      </c>
      <c r="EF40" s="124" t="s">
        <v>12</v>
      </c>
      <c r="EG40" s="124" t="s">
        <v>12</v>
      </c>
      <c r="EH40" s="124" t="str">
        <f t="shared" si="51"/>
        <v>-</v>
      </c>
      <c r="EI40" s="124" t="s">
        <v>12</v>
      </c>
      <c r="EJ40" s="124" t="s">
        <v>12</v>
      </c>
      <c r="EK40" s="124" t="s">
        <v>12</v>
      </c>
      <c r="EL40" s="124" t="s">
        <v>12</v>
      </c>
      <c r="EM40" s="125">
        <v>0.0</v>
      </c>
      <c r="EN40" s="125">
        <v>0.0</v>
      </c>
      <c r="EO40" s="125">
        <v>0.0</v>
      </c>
      <c r="EP40" s="125">
        <v>0.0</v>
      </c>
      <c r="EQ40" s="125">
        <v>0.0</v>
      </c>
      <c r="ER40" s="125">
        <v>0.0</v>
      </c>
      <c r="ES40" s="125">
        <v>0.0</v>
      </c>
      <c r="ET40" s="125">
        <v>0.0</v>
      </c>
      <c r="EU40" s="125">
        <v>0.0</v>
      </c>
      <c r="EV40" s="125">
        <v>0.0</v>
      </c>
      <c r="EW40" s="125">
        <v>0.0</v>
      </c>
      <c r="EX40" s="125">
        <v>0.0</v>
      </c>
      <c r="EY40" s="125">
        <v>0.0</v>
      </c>
      <c r="EZ40" s="125">
        <v>0.0</v>
      </c>
      <c r="FA40" s="126">
        <f t="shared" si="33"/>
        <v>0</v>
      </c>
      <c r="FB40" s="126">
        <f t="shared" si="34"/>
        <v>0</v>
      </c>
      <c r="FC40" s="126">
        <f t="shared" si="35"/>
        <v>0</v>
      </c>
      <c r="FD40" s="126">
        <f t="shared" si="36"/>
        <v>0</v>
      </c>
      <c r="FE40" s="126">
        <f t="shared" si="37"/>
        <v>0</v>
      </c>
      <c r="FF40" s="126">
        <f t="shared" si="38"/>
        <v>0</v>
      </c>
      <c r="FG40" s="126">
        <f t="shared" si="39"/>
        <v>0</v>
      </c>
      <c r="FH40" s="126">
        <f t="shared" si="40"/>
        <v>0</v>
      </c>
      <c r="FI40" s="126">
        <f t="shared" si="41"/>
        <v>0</v>
      </c>
      <c r="FJ40" s="127" t="s">
        <v>13</v>
      </c>
      <c r="FK40" s="128"/>
      <c r="FL40" s="129" t="s">
        <v>12</v>
      </c>
      <c r="FM40" s="129" t="s">
        <v>12</v>
      </c>
      <c r="FN40" s="129" t="s">
        <v>12</v>
      </c>
      <c r="FO40" s="130" t="s">
        <v>12</v>
      </c>
      <c r="FP40" s="130" t="s">
        <v>12</v>
      </c>
      <c r="FQ40" s="130" t="s">
        <v>12</v>
      </c>
      <c r="FR40" s="130" t="s">
        <v>12</v>
      </c>
      <c r="FS40" s="130" t="s">
        <v>12</v>
      </c>
      <c r="FT40" s="130" t="s">
        <v>12</v>
      </c>
      <c r="FU40" s="130" t="s">
        <v>12</v>
      </c>
      <c r="FV40" s="130" t="s">
        <v>12</v>
      </c>
      <c r="FW40" s="130" t="str">
        <f t="shared" si="48"/>
        <v>-</v>
      </c>
      <c r="FX40" s="130" t="s">
        <v>12</v>
      </c>
      <c r="FY40" s="108" t="s">
        <v>12</v>
      </c>
      <c r="FZ40" s="108" t="s">
        <v>12</v>
      </c>
      <c r="GA40" s="108">
        <v>0.0</v>
      </c>
      <c r="GB40" s="131">
        <f t="shared" si="43"/>
        <v>0</v>
      </c>
      <c r="GC40" s="132" t="s">
        <v>12</v>
      </c>
      <c r="GD40" s="132" t="s">
        <v>12</v>
      </c>
      <c r="GE40" s="132" t="s">
        <v>12</v>
      </c>
      <c r="GF40" s="133" t="s">
        <v>12</v>
      </c>
      <c r="GG40" s="133" t="s">
        <v>12</v>
      </c>
      <c r="GH40" s="133" t="s">
        <v>12</v>
      </c>
      <c r="GI40" s="133" t="s">
        <v>12</v>
      </c>
      <c r="GJ40" s="133" t="s">
        <v>12</v>
      </c>
      <c r="GK40" s="133" t="s">
        <v>12</v>
      </c>
      <c r="GL40" s="133" t="s">
        <v>12</v>
      </c>
      <c r="GM40" s="133" t="s">
        <v>12</v>
      </c>
      <c r="GN40" s="134" t="s">
        <v>12</v>
      </c>
      <c r="GO40" s="134">
        <v>0.0</v>
      </c>
      <c r="GP40" s="134">
        <v>0.0</v>
      </c>
      <c r="GQ40" s="135">
        <f t="shared" si="44"/>
        <v>0</v>
      </c>
      <c r="GR40" s="136" t="s">
        <v>161</v>
      </c>
      <c r="GS40" s="137"/>
      <c r="GT40" s="137"/>
      <c r="GU40" s="137"/>
      <c r="GV40" s="137"/>
      <c r="GW40" s="137"/>
      <c r="GX40" s="137"/>
      <c r="GY40" s="137"/>
      <c r="GZ40" s="137"/>
      <c r="HA40" s="137"/>
      <c r="HB40" s="137"/>
      <c r="HC40" s="137"/>
      <c r="HD40" s="137"/>
      <c r="HE40" s="137"/>
      <c r="HF40" s="137"/>
      <c r="HG40" s="137"/>
      <c r="HH40" s="137"/>
      <c r="HI40" s="137"/>
      <c r="HJ40" s="137"/>
      <c r="HK40" s="137"/>
      <c r="HL40" s="137"/>
      <c r="HM40" s="137"/>
      <c r="HN40" s="137"/>
      <c r="HO40" s="137"/>
      <c r="HP40" s="137"/>
      <c r="HQ40" s="137"/>
      <c r="HR40" s="137"/>
      <c r="HS40" s="137"/>
      <c r="HT40" s="137"/>
      <c r="HU40" s="137"/>
      <c r="HV40" s="137"/>
      <c r="HW40" s="137"/>
      <c r="HX40" s="137"/>
      <c r="HY40" s="137"/>
      <c r="HZ40" s="137"/>
      <c r="IA40" s="137"/>
      <c r="IB40" s="137"/>
      <c r="IC40" s="137"/>
      <c r="ID40" s="137"/>
      <c r="IE40" s="137"/>
      <c r="IF40" s="137"/>
      <c r="IG40" s="137"/>
      <c r="IH40" s="137"/>
      <c r="II40" s="137"/>
      <c r="IJ40" s="137"/>
      <c r="IK40" s="137"/>
      <c r="IL40" s="137"/>
      <c r="IM40" s="137"/>
      <c r="IN40" s="137"/>
      <c r="IO40" s="137"/>
      <c r="IP40" s="137"/>
      <c r="IQ40" s="137"/>
      <c r="IR40" s="137"/>
      <c r="IS40" s="137"/>
      <c r="IT40" s="137"/>
      <c r="IU40" s="137"/>
      <c r="IV40" s="137"/>
      <c r="IW40" s="137"/>
      <c r="IX40" s="137"/>
      <c r="IY40" s="137"/>
      <c r="IZ40" s="137"/>
      <c r="JA40" s="137"/>
      <c r="JB40" s="137"/>
      <c r="JC40" s="137"/>
      <c r="JD40" s="137"/>
      <c r="JE40" s="137"/>
      <c r="JF40" s="137"/>
      <c r="JG40" s="137"/>
      <c r="JH40" s="137"/>
      <c r="JI40" s="137"/>
      <c r="JJ40" s="137"/>
      <c r="JK40" s="137"/>
      <c r="JL40" s="137"/>
      <c r="JM40" s="137"/>
      <c r="JN40" s="137"/>
      <c r="JO40" s="137"/>
      <c r="JP40" s="137"/>
      <c r="JQ40" s="137"/>
      <c r="JR40" s="137"/>
      <c r="JS40" s="137"/>
      <c r="JT40" s="137"/>
      <c r="JU40" s="137"/>
      <c r="JV40" s="137"/>
      <c r="JW40" s="137"/>
      <c r="JX40" s="137"/>
      <c r="JY40" s="137"/>
      <c r="JZ40" s="137"/>
      <c r="KA40" s="137"/>
      <c r="KB40" s="137"/>
      <c r="KC40" s="137"/>
      <c r="KD40" s="137"/>
      <c r="KE40" s="137"/>
      <c r="KF40" s="137"/>
      <c r="KG40" s="137"/>
      <c r="KH40" s="137"/>
      <c r="KI40" s="137"/>
      <c r="KJ40" s="137"/>
      <c r="KK40" s="137"/>
      <c r="KL40" s="137"/>
      <c r="KM40" s="137"/>
      <c r="KN40" s="137"/>
      <c r="KO40" s="137"/>
      <c r="KP40" s="137"/>
      <c r="KQ40" s="137"/>
      <c r="KR40" s="137"/>
      <c r="KS40" s="137"/>
      <c r="KT40" s="137"/>
      <c r="KU40" s="137"/>
      <c r="KV40" s="137"/>
      <c r="KW40" s="137"/>
      <c r="KX40" s="137"/>
      <c r="KY40" s="137"/>
      <c r="KZ40" s="137"/>
      <c r="LA40" s="137"/>
      <c r="LB40" s="137"/>
      <c r="LC40" s="137"/>
      <c r="LD40" s="137"/>
      <c r="LE40" s="137"/>
      <c r="LF40" s="137"/>
      <c r="LG40" s="137"/>
      <c r="LH40" s="137"/>
      <c r="LI40" s="137"/>
      <c r="LJ40" s="137"/>
      <c r="LK40" s="137"/>
      <c r="LL40" s="137"/>
      <c r="LM40" s="137"/>
      <c r="LN40" s="137"/>
      <c r="LO40" s="137"/>
      <c r="LP40" s="137"/>
      <c r="LQ40" s="137"/>
      <c r="LR40" s="137"/>
      <c r="LS40" s="137"/>
      <c r="LT40" s="137"/>
      <c r="LU40" s="137"/>
      <c r="LV40" s="137"/>
      <c r="LW40" s="137"/>
      <c r="LX40" s="137"/>
    </row>
    <row r="41" ht="153.75" customHeight="1">
      <c r="B41" s="104" t="s">
        <v>174</v>
      </c>
      <c r="C41" s="105" t="s">
        <v>12</v>
      </c>
      <c r="D41" s="105" t="s">
        <v>175</v>
      </c>
      <c r="E41" s="105" t="s">
        <v>680</v>
      </c>
      <c r="F41" s="105" t="s">
        <v>681</v>
      </c>
      <c r="G41" s="105" t="s">
        <v>735</v>
      </c>
      <c r="H41" s="105" t="s">
        <v>736</v>
      </c>
      <c r="I41" s="107" t="s">
        <v>737</v>
      </c>
      <c r="J41" s="107" t="s">
        <v>738</v>
      </c>
      <c r="K41" s="107" t="s">
        <v>739</v>
      </c>
      <c r="L41" s="108">
        <v>1.0</v>
      </c>
      <c r="M41" s="108">
        <v>1.0</v>
      </c>
      <c r="N41" s="108">
        <v>1.0</v>
      </c>
      <c r="O41" s="108">
        <f t="shared" si="52"/>
        <v>1</v>
      </c>
      <c r="P41" s="108">
        <v>1.0</v>
      </c>
      <c r="Q41" s="108">
        <v>0.0</v>
      </c>
      <c r="R41" s="113" t="s">
        <v>155</v>
      </c>
      <c r="S41" s="111" t="s">
        <v>12</v>
      </c>
      <c r="T41" s="111" t="s">
        <v>12</v>
      </c>
      <c r="U41" s="112" t="s">
        <v>740</v>
      </c>
      <c r="V41" s="111" t="s">
        <v>741</v>
      </c>
      <c r="W41" s="111" t="s">
        <v>742</v>
      </c>
      <c r="X41" s="113" t="s">
        <v>13</v>
      </c>
      <c r="Y41" s="113" t="s">
        <v>353</v>
      </c>
      <c r="Z41" s="113" t="s">
        <v>161</v>
      </c>
      <c r="AA41" s="113" t="s">
        <v>13</v>
      </c>
      <c r="AB41" s="113" t="s">
        <v>354</v>
      </c>
      <c r="AC41" s="113" t="s">
        <v>13</v>
      </c>
      <c r="AD41" s="114" t="s">
        <v>12</v>
      </c>
      <c r="AE41" s="114" t="s">
        <v>12</v>
      </c>
      <c r="AF41" s="114" t="s">
        <v>12</v>
      </c>
      <c r="AG41" s="115" t="s">
        <v>12</v>
      </c>
      <c r="AH41" s="114" t="s">
        <v>12</v>
      </c>
      <c r="AI41" s="114" t="s">
        <v>12</v>
      </c>
      <c r="AJ41" s="114" t="s">
        <v>12</v>
      </c>
      <c r="AK41" s="114" t="s">
        <v>12</v>
      </c>
      <c r="AL41" s="114" t="s">
        <v>12</v>
      </c>
      <c r="AM41" s="114" t="s">
        <v>12</v>
      </c>
      <c r="AN41" s="114" t="s">
        <v>12</v>
      </c>
      <c r="AO41" s="114" t="s">
        <v>12</v>
      </c>
      <c r="AP41" s="116">
        <v>0.0</v>
      </c>
      <c r="AQ41" s="116">
        <v>0.0</v>
      </c>
      <c r="AR41" s="116">
        <v>0.0</v>
      </c>
      <c r="AS41" s="116">
        <v>0.0</v>
      </c>
      <c r="AT41" s="116">
        <v>0.0</v>
      </c>
      <c r="AU41" s="116">
        <v>0.0</v>
      </c>
      <c r="AV41" s="116">
        <v>0.0</v>
      </c>
      <c r="AW41" s="116">
        <v>0.0</v>
      </c>
      <c r="AX41" s="116">
        <v>0.0</v>
      </c>
      <c r="AY41" s="116">
        <v>0.0</v>
      </c>
      <c r="AZ41" s="117">
        <f t="shared" si="3"/>
        <v>0</v>
      </c>
      <c r="BA41" s="117">
        <f t="shared" si="4"/>
        <v>0</v>
      </c>
      <c r="BB41" s="117">
        <f t="shared" si="5"/>
        <v>0</v>
      </c>
      <c r="BC41" s="117">
        <f t="shared" si="6"/>
        <v>0</v>
      </c>
      <c r="BD41" s="117">
        <f t="shared" si="7"/>
        <v>0</v>
      </c>
      <c r="BE41" s="117">
        <f t="shared" si="8"/>
        <v>0</v>
      </c>
      <c r="BF41" s="117">
        <f t="shared" si="9"/>
        <v>0</v>
      </c>
      <c r="BG41" s="117">
        <f t="shared" si="10"/>
        <v>0</v>
      </c>
      <c r="BH41" s="117">
        <f t="shared" si="11"/>
        <v>0</v>
      </c>
      <c r="BI41" s="118" t="s">
        <v>12</v>
      </c>
      <c r="BJ41" s="118" t="s">
        <v>12</v>
      </c>
      <c r="BK41" s="118" t="s">
        <v>12</v>
      </c>
      <c r="BL41" s="115" t="s">
        <v>12</v>
      </c>
      <c r="BM41" s="118" t="s">
        <v>12</v>
      </c>
      <c r="BN41" s="118" t="s">
        <v>12</v>
      </c>
      <c r="BO41" s="118" t="s">
        <v>12</v>
      </c>
      <c r="BP41" s="118" t="s">
        <v>12</v>
      </c>
      <c r="BQ41" s="118" t="s">
        <v>12</v>
      </c>
      <c r="BR41" s="118" t="s">
        <v>12</v>
      </c>
      <c r="BS41" s="118" t="s">
        <v>12</v>
      </c>
      <c r="BT41" s="118" t="s">
        <v>12</v>
      </c>
      <c r="BU41" s="119">
        <v>0.0</v>
      </c>
      <c r="BV41" s="119">
        <v>0.0</v>
      </c>
      <c r="BW41" s="119">
        <v>0.0</v>
      </c>
      <c r="BX41" s="119">
        <v>0.0</v>
      </c>
      <c r="BY41" s="119">
        <v>0.0</v>
      </c>
      <c r="BZ41" s="119">
        <v>0.0</v>
      </c>
      <c r="CA41" s="119">
        <v>0.0</v>
      </c>
      <c r="CB41" s="119">
        <v>0.0</v>
      </c>
      <c r="CC41" s="119">
        <v>0.0</v>
      </c>
      <c r="CD41" s="119">
        <v>0.0</v>
      </c>
      <c r="CE41" s="119">
        <v>0.0</v>
      </c>
      <c r="CF41" s="119">
        <v>0.0</v>
      </c>
      <c r="CG41" s="119">
        <v>0.0</v>
      </c>
      <c r="CH41" s="119">
        <v>0.0</v>
      </c>
      <c r="CI41" s="120">
        <f t="shared" si="13"/>
        <v>0</v>
      </c>
      <c r="CJ41" s="120">
        <f t="shared" si="14"/>
        <v>0</v>
      </c>
      <c r="CK41" s="120">
        <f t="shared" si="15"/>
        <v>0</v>
      </c>
      <c r="CL41" s="120">
        <f t="shared" si="16"/>
        <v>0</v>
      </c>
      <c r="CM41" s="120">
        <f t="shared" si="17"/>
        <v>0</v>
      </c>
      <c r="CN41" s="120">
        <f t="shared" si="18"/>
        <v>0</v>
      </c>
      <c r="CO41" s="120">
        <f t="shared" si="19"/>
        <v>0</v>
      </c>
      <c r="CP41" s="120">
        <f t="shared" si="20"/>
        <v>0</v>
      </c>
      <c r="CQ41" s="120">
        <f t="shared" si="21"/>
        <v>0</v>
      </c>
      <c r="CR41" s="121" t="s">
        <v>12</v>
      </c>
      <c r="CS41" s="121" t="s">
        <v>12</v>
      </c>
      <c r="CT41" s="121" t="s">
        <v>12</v>
      </c>
      <c r="CU41" s="115" t="s">
        <v>12</v>
      </c>
      <c r="CV41" s="121" t="s">
        <v>12</v>
      </c>
      <c r="CW41" s="121" t="s">
        <v>12</v>
      </c>
      <c r="CX41" s="121" t="s">
        <v>12</v>
      </c>
      <c r="CY41" s="121" t="s">
        <v>12</v>
      </c>
      <c r="CZ41" s="121" t="s">
        <v>12</v>
      </c>
      <c r="DA41" s="121" t="s">
        <v>12</v>
      </c>
      <c r="DB41" s="121" t="s">
        <v>12</v>
      </c>
      <c r="DC41" s="121" t="s">
        <v>12</v>
      </c>
      <c r="DD41" s="122">
        <v>0.0</v>
      </c>
      <c r="DE41" s="122">
        <v>0.0</v>
      </c>
      <c r="DF41" s="122">
        <v>0.0</v>
      </c>
      <c r="DG41" s="122">
        <v>0.0</v>
      </c>
      <c r="DH41" s="122">
        <v>0.0</v>
      </c>
      <c r="DI41" s="122">
        <v>0.0</v>
      </c>
      <c r="DJ41" s="122">
        <v>0.0</v>
      </c>
      <c r="DK41" s="122">
        <v>0.0</v>
      </c>
      <c r="DL41" s="122">
        <v>0.0</v>
      </c>
      <c r="DM41" s="122">
        <v>0.0</v>
      </c>
      <c r="DN41" s="122">
        <v>0.0</v>
      </c>
      <c r="DO41" s="122">
        <v>0.0</v>
      </c>
      <c r="DP41" s="122">
        <v>0.0</v>
      </c>
      <c r="DQ41" s="122">
        <v>0.0</v>
      </c>
      <c r="DR41" s="123">
        <f t="shared" si="23"/>
        <v>0</v>
      </c>
      <c r="DS41" s="123">
        <f t="shared" si="24"/>
        <v>0</v>
      </c>
      <c r="DT41" s="123">
        <f t="shared" si="25"/>
        <v>0</v>
      </c>
      <c r="DU41" s="123">
        <f t="shared" si="26"/>
        <v>0</v>
      </c>
      <c r="DV41" s="123">
        <f t="shared" si="27"/>
        <v>0</v>
      </c>
      <c r="DW41" s="123">
        <f t="shared" si="28"/>
        <v>0</v>
      </c>
      <c r="DX41" s="123">
        <f t="shared" si="29"/>
        <v>0</v>
      </c>
      <c r="DY41" s="123">
        <f t="shared" si="30"/>
        <v>0</v>
      </c>
      <c r="DZ41" s="123">
        <f t="shared" si="31"/>
        <v>0</v>
      </c>
      <c r="EA41" s="124" t="s">
        <v>12</v>
      </c>
      <c r="EB41" s="124" t="s">
        <v>12</v>
      </c>
      <c r="EC41" s="124" t="s">
        <v>12</v>
      </c>
      <c r="ED41" s="115" t="s">
        <v>12</v>
      </c>
      <c r="EE41" s="124" t="s">
        <v>12</v>
      </c>
      <c r="EF41" s="124" t="s">
        <v>12</v>
      </c>
      <c r="EG41" s="124" t="s">
        <v>12</v>
      </c>
      <c r="EH41" s="124" t="str">
        <f t="shared" si="51"/>
        <v>-</v>
      </c>
      <c r="EI41" s="124" t="s">
        <v>12</v>
      </c>
      <c r="EJ41" s="124" t="s">
        <v>12</v>
      </c>
      <c r="EK41" s="124" t="s">
        <v>12</v>
      </c>
      <c r="EL41" s="124" t="s">
        <v>12</v>
      </c>
      <c r="EM41" s="125">
        <v>0.0</v>
      </c>
      <c r="EN41" s="125">
        <v>0.0</v>
      </c>
      <c r="EO41" s="125">
        <v>0.0</v>
      </c>
      <c r="EP41" s="125">
        <v>0.0</v>
      </c>
      <c r="EQ41" s="125">
        <v>0.0</v>
      </c>
      <c r="ER41" s="125">
        <v>0.0</v>
      </c>
      <c r="ES41" s="125">
        <v>0.0</v>
      </c>
      <c r="ET41" s="125">
        <v>0.0</v>
      </c>
      <c r="EU41" s="125">
        <v>0.0</v>
      </c>
      <c r="EV41" s="125">
        <v>0.0</v>
      </c>
      <c r="EW41" s="125">
        <v>0.0</v>
      </c>
      <c r="EX41" s="125">
        <v>0.0</v>
      </c>
      <c r="EY41" s="125">
        <v>0.0</v>
      </c>
      <c r="EZ41" s="125">
        <v>0.0</v>
      </c>
      <c r="FA41" s="126">
        <f t="shared" si="33"/>
        <v>0</v>
      </c>
      <c r="FB41" s="126">
        <f t="shared" si="34"/>
        <v>0</v>
      </c>
      <c r="FC41" s="126">
        <f t="shared" si="35"/>
        <v>0</v>
      </c>
      <c r="FD41" s="126">
        <f t="shared" si="36"/>
        <v>0</v>
      </c>
      <c r="FE41" s="126">
        <f t="shared" si="37"/>
        <v>0</v>
      </c>
      <c r="FF41" s="126">
        <f t="shared" si="38"/>
        <v>0</v>
      </c>
      <c r="FG41" s="126">
        <f t="shared" si="39"/>
        <v>0</v>
      </c>
      <c r="FH41" s="126">
        <f t="shared" si="40"/>
        <v>0</v>
      </c>
      <c r="FI41" s="126">
        <f t="shared" si="41"/>
        <v>0</v>
      </c>
      <c r="FJ41" s="127" t="s">
        <v>13</v>
      </c>
      <c r="FK41" s="128"/>
      <c r="FL41" s="129" t="s">
        <v>12</v>
      </c>
      <c r="FM41" s="129" t="s">
        <v>12</v>
      </c>
      <c r="FN41" s="129" t="s">
        <v>12</v>
      </c>
      <c r="FO41" s="130" t="s">
        <v>12</v>
      </c>
      <c r="FP41" s="130" t="s">
        <v>12</v>
      </c>
      <c r="FQ41" s="130" t="s">
        <v>12</v>
      </c>
      <c r="FR41" s="130" t="s">
        <v>12</v>
      </c>
      <c r="FS41" s="130" t="s">
        <v>12</v>
      </c>
      <c r="FT41" s="130" t="s">
        <v>12</v>
      </c>
      <c r="FU41" s="130" t="s">
        <v>12</v>
      </c>
      <c r="FV41" s="130" t="s">
        <v>12</v>
      </c>
      <c r="FW41" s="130" t="str">
        <f t="shared" si="48"/>
        <v>-</v>
      </c>
      <c r="FX41" s="130" t="s">
        <v>12</v>
      </c>
      <c r="FY41" s="108" t="s">
        <v>12</v>
      </c>
      <c r="FZ41" s="108" t="s">
        <v>12</v>
      </c>
      <c r="GA41" s="108">
        <v>0.0</v>
      </c>
      <c r="GB41" s="131">
        <f t="shared" si="43"/>
        <v>0</v>
      </c>
      <c r="GC41" s="132" t="s">
        <v>12</v>
      </c>
      <c r="GD41" s="132" t="s">
        <v>12</v>
      </c>
      <c r="GE41" s="132" t="s">
        <v>12</v>
      </c>
      <c r="GF41" s="133" t="s">
        <v>12</v>
      </c>
      <c r="GG41" s="133" t="s">
        <v>12</v>
      </c>
      <c r="GH41" s="133" t="s">
        <v>12</v>
      </c>
      <c r="GI41" s="133" t="s">
        <v>12</v>
      </c>
      <c r="GJ41" s="133" t="s">
        <v>12</v>
      </c>
      <c r="GK41" s="133" t="s">
        <v>12</v>
      </c>
      <c r="GL41" s="133" t="s">
        <v>12</v>
      </c>
      <c r="GM41" s="133" t="s">
        <v>12</v>
      </c>
      <c r="GN41" s="134" t="s">
        <v>12</v>
      </c>
      <c r="GO41" s="134">
        <v>0.0</v>
      </c>
      <c r="GP41" s="134">
        <v>0.0</v>
      </c>
      <c r="GQ41" s="135">
        <f t="shared" si="44"/>
        <v>0</v>
      </c>
      <c r="GR41" s="136" t="s">
        <v>161</v>
      </c>
      <c r="GS41" s="137"/>
      <c r="GT41" s="137"/>
      <c r="GU41" s="137"/>
      <c r="GV41" s="137"/>
      <c r="GW41" s="137"/>
      <c r="GX41" s="137"/>
      <c r="GY41" s="137"/>
      <c r="GZ41" s="137"/>
      <c r="HA41" s="137"/>
      <c r="HB41" s="137"/>
      <c r="HC41" s="137"/>
      <c r="HD41" s="137"/>
      <c r="HE41" s="137"/>
      <c r="HF41" s="137"/>
      <c r="HG41" s="137"/>
      <c r="HH41" s="137"/>
      <c r="HI41" s="137"/>
      <c r="HJ41" s="137"/>
      <c r="HK41" s="137"/>
      <c r="HL41" s="137"/>
      <c r="HM41" s="137"/>
      <c r="HN41" s="137"/>
      <c r="HO41" s="137"/>
      <c r="HP41" s="137"/>
      <c r="HQ41" s="137"/>
      <c r="HR41" s="137"/>
      <c r="HS41" s="137"/>
      <c r="HT41" s="137"/>
      <c r="HU41" s="137"/>
      <c r="HV41" s="137"/>
      <c r="HW41" s="137"/>
      <c r="HX41" s="137"/>
      <c r="HY41" s="137"/>
      <c r="HZ41" s="137"/>
      <c r="IA41" s="137"/>
      <c r="IB41" s="137"/>
      <c r="IC41" s="137"/>
      <c r="ID41" s="137"/>
      <c r="IE41" s="137"/>
      <c r="IF41" s="137"/>
      <c r="IG41" s="137"/>
      <c r="IH41" s="137"/>
      <c r="II41" s="137"/>
      <c r="IJ41" s="137"/>
      <c r="IK41" s="137"/>
      <c r="IL41" s="137"/>
      <c r="IM41" s="137"/>
      <c r="IN41" s="137"/>
      <c r="IO41" s="137"/>
      <c r="IP41" s="137"/>
      <c r="IQ41" s="137"/>
      <c r="IR41" s="137"/>
      <c r="IS41" s="137"/>
      <c r="IT41" s="137"/>
      <c r="IU41" s="137"/>
      <c r="IV41" s="137"/>
      <c r="IW41" s="137"/>
      <c r="IX41" s="137"/>
      <c r="IY41" s="137"/>
      <c r="IZ41" s="137"/>
      <c r="JA41" s="137"/>
      <c r="JB41" s="137"/>
      <c r="JC41" s="137"/>
      <c r="JD41" s="137"/>
      <c r="JE41" s="137"/>
      <c r="JF41" s="137"/>
      <c r="JG41" s="137"/>
      <c r="JH41" s="137"/>
      <c r="JI41" s="137"/>
      <c r="JJ41" s="137"/>
      <c r="JK41" s="137"/>
      <c r="JL41" s="137"/>
      <c r="JM41" s="137"/>
      <c r="JN41" s="137"/>
      <c r="JO41" s="137"/>
      <c r="JP41" s="137"/>
      <c r="JQ41" s="137"/>
      <c r="JR41" s="137"/>
      <c r="JS41" s="137"/>
      <c r="JT41" s="137"/>
      <c r="JU41" s="137"/>
      <c r="JV41" s="137"/>
      <c r="JW41" s="137"/>
      <c r="JX41" s="137"/>
      <c r="JY41" s="137"/>
      <c r="JZ41" s="137"/>
      <c r="KA41" s="137"/>
      <c r="KB41" s="137"/>
      <c r="KC41" s="137"/>
      <c r="KD41" s="137"/>
      <c r="KE41" s="137"/>
      <c r="KF41" s="137"/>
      <c r="KG41" s="137"/>
      <c r="KH41" s="137"/>
      <c r="KI41" s="137"/>
      <c r="KJ41" s="137"/>
      <c r="KK41" s="137"/>
      <c r="KL41" s="137"/>
      <c r="KM41" s="137"/>
      <c r="KN41" s="137"/>
      <c r="KO41" s="137"/>
      <c r="KP41" s="137"/>
      <c r="KQ41" s="137"/>
      <c r="KR41" s="137"/>
      <c r="KS41" s="137"/>
      <c r="KT41" s="137"/>
      <c r="KU41" s="137"/>
      <c r="KV41" s="137"/>
      <c r="KW41" s="137"/>
      <c r="KX41" s="137"/>
      <c r="KY41" s="137"/>
      <c r="KZ41" s="137"/>
      <c r="LA41" s="137"/>
      <c r="LB41" s="137"/>
      <c r="LC41" s="137"/>
      <c r="LD41" s="137"/>
      <c r="LE41" s="137"/>
      <c r="LF41" s="137"/>
      <c r="LG41" s="137"/>
      <c r="LH41" s="137"/>
      <c r="LI41" s="137"/>
      <c r="LJ41" s="137"/>
      <c r="LK41" s="137"/>
      <c r="LL41" s="137"/>
      <c r="LM41" s="137"/>
      <c r="LN41" s="137"/>
      <c r="LO41" s="137"/>
      <c r="LP41" s="137"/>
      <c r="LQ41" s="137"/>
      <c r="LR41" s="137"/>
      <c r="LS41" s="137"/>
      <c r="LT41" s="137"/>
      <c r="LU41" s="137"/>
      <c r="LV41" s="137"/>
      <c r="LW41" s="137"/>
      <c r="LX41" s="137"/>
    </row>
    <row r="42" ht="153.75" customHeight="1">
      <c r="B42" s="154" t="s">
        <v>537</v>
      </c>
      <c r="C42" s="105" t="s">
        <v>12</v>
      </c>
      <c r="D42" s="105" t="s">
        <v>538</v>
      </c>
      <c r="E42" s="105" t="s">
        <v>743</v>
      </c>
      <c r="F42" s="105" t="s">
        <v>744</v>
      </c>
      <c r="G42" s="105" t="s">
        <v>12</v>
      </c>
      <c r="H42" s="105" t="s">
        <v>12</v>
      </c>
      <c r="I42" s="107" t="s">
        <v>745</v>
      </c>
      <c r="J42" s="107" t="s">
        <v>746</v>
      </c>
      <c r="K42" s="138" t="s">
        <v>747</v>
      </c>
      <c r="L42" s="108">
        <v>15.0</v>
      </c>
      <c r="M42" s="108">
        <v>1.0</v>
      </c>
      <c r="N42" s="108">
        <v>1.0</v>
      </c>
      <c r="O42" s="108">
        <f t="shared" si="52"/>
        <v>1</v>
      </c>
      <c r="P42" s="108">
        <v>1.0</v>
      </c>
      <c r="Q42" s="108">
        <v>0.0</v>
      </c>
      <c r="R42" s="113" t="s">
        <v>160</v>
      </c>
      <c r="S42" s="111" t="s">
        <v>748</v>
      </c>
      <c r="T42" s="111" t="s">
        <v>12</v>
      </c>
      <c r="U42" s="112" t="s">
        <v>749</v>
      </c>
      <c r="V42" s="111" t="s">
        <v>750</v>
      </c>
      <c r="W42" s="111" t="s">
        <v>751</v>
      </c>
      <c r="X42" s="113" t="s">
        <v>13</v>
      </c>
      <c r="Y42" s="113" t="s">
        <v>160</v>
      </c>
      <c r="Z42" s="113" t="s">
        <v>161</v>
      </c>
      <c r="AA42" s="113" t="s">
        <v>13</v>
      </c>
      <c r="AB42" s="113" t="s">
        <v>161</v>
      </c>
      <c r="AC42" s="113" t="s">
        <v>13</v>
      </c>
      <c r="AD42" s="114">
        <v>402.0</v>
      </c>
      <c r="AE42" s="114">
        <v>1.0</v>
      </c>
      <c r="AF42" s="114">
        <v>1.0</v>
      </c>
      <c r="AG42" s="115" t="s">
        <v>12</v>
      </c>
      <c r="AH42" s="114">
        <v>402.0</v>
      </c>
      <c r="AI42" s="114">
        <v>402.0</v>
      </c>
      <c r="AJ42" s="114"/>
      <c r="AK42" s="114">
        <f t="shared" ref="AK42:AK52" si="60">IF(AI42="-",AJ42,AI42)</f>
        <v>402</v>
      </c>
      <c r="AL42" s="114" t="s">
        <v>12</v>
      </c>
      <c r="AM42" s="114">
        <v>402.0</v>
      </c>
      <c r="AN42" s="114" t="s">
        <v>12</v>
      </c>
      <c r="AO42" s="114" t="s">
        <v>12</v>
      </c>
      <c r="AP42" s="116">
        <v>15.0</v>
      </c>
      <c r="AQ42" s="116">
        <v>1.0</v>
      </c>
      <c r="AR42" s="116">
        <v>1.0</v>
      </c>
      <c r="AS42" s="116">
        <v>1.0</v>
      </c>
      <c r="AT42" s="116">
        <v>0.0</v>
      </c>
      <c r="AU42" s="116">
        <v>0.0</v>
      </c>
      <c r="AV42" s="116">
        <v>0.0</v>
      </c>
      <c r="AW42" s="116">
        <v>1.0</v>
      </c>
      <c r="AX42" s="116">
        <v>1.0</v>
      </c>
      <c r="AY42" s="116">
        <v>1.0</v>
      </c>
      <c r="AZ42" s="117">
        <f t="shared" si="3"/>
        <v>1</v>
      </c>
      <c r="BA42" s="117">
        <f t="shared" si="4"/>
        <v>1</v>
      </c>
      <c r="BB42" s="117">
        <f t="shared" si="5"/>
        <v>0</v>
      </c>
      <c r="BC42" s="117">
        <f t="shared" si="6"/>
        <v>1</v>
      </c>
      <c r="BD42" s="117">
        <f t="shared" si="7"/>
        <v>1</v>
      </c>
      <c r="BE42" s="117">
        <f t="shared" si="8"/>
        <v>0</v>
      </c>
      <c r="BF42" s="117">
        <f t="shared" si="9"/>
        <v>1</v>
      </c>
      <c r="BG42" s="117">
        <f t="shared" si="10"/>
        <v>1</v>
      </c>
      <c r="BH42" s="117">
        <f t="shared" si="11"/>
        <v>0</v>
      </c>
      <c r="BI42" s="118">
        <v>402.0</v>
      </c>
      <c r="BJ42" s="118">
        <v>1.0</v>
      </c>
      <c r="BK42" s="118">
        <v>1.0</v>
      </c>
      <c r="BL42" s="115" t="s">
        <v>12</v>
      </c>
      <c r="BM42" s="118">
        <v>402.0</v>
      </c>
      <c r="BN42" s="118">
        <v>402.0</v>
      </c>
      <c r="BO42" s="118" t="s">
        <v>12</v>
      </c>
      <c r="BP42" s="118">
        <f t="shared" ref="BP42:BP55" si="61">IF(BN42="-",BO42,BN42)</f>
        <v>402</v>
      </c>
      <c r="BQ42" s="118" t="s">
        <v>12</v>
      </c>
      <c r="BR42" s="118">
        <v>402.0</v>
      </c>
      <c r="BS42" s="118" t="s">
        <v>12</v>
      </c>
      <c r="BT42" s="118" t="s">
        <v>12</v>
      </c>
      <c r="BU42" s="119">
        <v>14.0</v>
      </c>
      <c r="BV42" s="119">
        <v>1.0</v>
      </c>
      <c r="BW42" s="119">
        <v>1.0</v>
      </c>
      <c r="BX42" s="119">
        <v>1.0</v>
      </c>
      <c r="BY42" s="119">
        <v>0.0</v>
      </c>
      <c r="BZ42" s="119">
        <v>1.0</v>
      </c>
      <c r="CA42" s="119">
        <v>0.0</v>
      </c>
      <c r="CB42" s="119">
        <v>0.0</v>
      </c>
      <c r="CC42" s="119">
        <v>0.0</v>
      </c>
      <c r="CD42" s="119">
        <v>1.0</v>
      </c>
      <c r="CE42" s="119">
        <v>1.0</v>
      </c>
      <c r="CF42" s="119">
        <v>1.0</v>
      </c>
      <c r="CG42" s="119">
        <v>0.0</v>
      </c>
      <c r="CH42" s="119">
        <v>1.0</v>
      </c>
      <c r="CI42" s="120">
        <f t="shared" si="13"/>
        <v>1</v>
      </c>
      <c r="CJ42" s="120">
        <f t="shared" si="14"/>
        <v>1</v>
      </c>
      <c r="CK42" s="120">
        <f t="shared" si="15"/>
        <v>0</v>
      </c>
      <c r="CL42" s="120">
        <f t="shared" si="16"/>
        <v>1</v>
      </c>
      <c r="CM42" s="120">
        <f t="shared" si="17"/>
        <v>1</v>
      </c>
      <c r="CN42" s="120">
        <f t="shared" si="18"/>
        <v>0</v>
      </c>
      <c r="CO42" s="120">
        <f t="shared" si="19"/>
        <v>1</v>
      </c>
      <c r="CP42" s="120">
        <f t="shared" si="20"/>
        <v>1</v>
      </c>
      <c r="CQ42" s="120">
        <f t="shared" si="21"/>
        <v>0</v>
      </c>
      <c r="CR42" s="121" t="s">
        <v>752</v>
      </c>
      <c r="CS42" s="121">
        <v>3.0</v>
      </c>
      <c r="CT42" s="121">
        <v>6.0</v>
      </c>
      <c r="CU42" s="115" t="s">
        <v>12</v>
      </c>
      <c r="CV42" s="121" t="s">
        <v>753</v>
      </c>
      <c r="CW42" s="121" t="s">
        <v>754</v>
      </c>
      <c r="CX42" s="121" t="s">
        <v>12</v>
      </c>
      <c r="CY42" s="121" t="str">
        <f t="shared" ref="CY42:CY65" si="62">IF(CW42="-",CX42,CW42)</f>
        <v>44489, 402</v>
      </c>
      <c r="CZ42" s="121" t="s">
        <v>12</v>
      </c>
      <c r="DA42" s="121" t="s">
        <v>754</v>
      </c>
      <c r="DB42" s="121">
        <v>38319.0</v>
      </c>
      <c r="DC42" s="121" t="s">
        <v>12</v>
      </c>
      <c r="DD42" s="122">
        <v>15.0</v>
      </c>
      <c r="DE42" s="122">
        <v>2.0</v>
      </c>
      <c r="DF42" s="122">
        <v>3.0</v>
      </c>
      <c r="DG42" s="122">
        <v>6.0</v>
      </c>
      <c r="DH42" s="122">
        <v>0.0</v>
      </c>
      <c r="DI42" s="122">
        <v>6.0</v>
      </c>
      <c r="DJ42" s="122">
        <v>1.0</v>
      </c>
      <c r="DK42" s="122">
        <v>1.0</v>
      </c>
      <c r="DL42" s="122">
        <v>1.0</v>
      </c>
      <c r="DM42" s="122">
        <v>2.0</v>
      </c>
      <c r="DN42" s="122">
        <v>3.0</v>
      </c>
      <c r="DO42" s="122">
        <v>6.0</v>
      </c>
      <c r="DP42" s="122">
        <v>0.0</v>
      </c>
      <c r="DQ42" s="122">
        <v>6.0</v>
      </c>
      <c r="DR42" s="123">
        <f t="shared" si="23"/>
        <v>2</v>
      </c>
      <c r="DS42" s="123">
        <f t="shared" si="24"/>
        <v>2</v>
      </c>
      <c r="DT42" s="123">
        <f t="shared" si="25"/>
        <v>1</v>
      </c>
      <c r="DU42" s="123">
        <f t="shared" si="26"/>
        <v>3</v>
      </c>
      <c r="DV42" s="123">
        <f t="shared" si="27"/>
        <v>3</v>
      </c>
      <c r="DW42" s="123">
        <f t="shared" si="28"/>
        <v>1</v>
      </c>
      <c r="DX42" s="123">
        <f t="shared" si="29"/>
        <v>6</v>
      </c>
      <c r="DY42" s="123">
        <f t="shared" si="30"/>
        <v>6</v>
      </c>
      <c r="DZ42" s="123">
        <f t="shared" si="31"/>
        <v>1</v>
      </c>
      <c r="EA42" s="124" t="s">
        <v>755</v>
      </c>
      <c r="EB42" s="124">
        <v>8.0</v>
      </c>
      <c r="EC42" s="156">
        <v>17.0</v>
      </c>
      <c r="ED42" s="157" t="s">
        <v>162</v>
      </c>
      <c r="EE42" s="124" t="s">
        <v>756</v>
      </c>
      <c r="EF42" s="124" t="s">
        <v>757</v>
      </c>
      <c r="EG42" s="124" t="s">
        <v>162</v>
      </c>
      <c r="EH42" s="124" t="str">
        <f t="shared" si="51"/>
        <v>44489, 402, 2002752, 2002749, 2100402, 2044666, 2051116</v>
      </c>
      <c r="EI42" s="124" t="s">
        <v>12</v>
      </c>
      <c r="EJ42" s="124" t="s">
        <v>757</v>
      </c>
      <c r="EK42" s="124">
        <v>38319.0</v>
      </c>
      <c r="EL42" s="124" t="s">
        <v>12</v>
      </c>
      <c r="EM42" s="125">
        <v>14.0</v>
      </c>
      <c r="EN42" s="125">
        <v>9.0</v>
      </c>
      <c r="EO42" s="125">
        <v>10.0</v>
      </c>
      <c r="EP42" s="125">
        <v>6.0</v>
      </c>
      <c r="EQ42" s="125">
        <v>11.0</v>
      </c>
      <c r="ER42" s="125">
        <v>17.0</v>
      </c>
      <c r="ES42" s="125">
        <v>1.0</v>
      </c>
      <c r="ET42" s="125">
        <v>1.0</v>
      </c>
      <c r="EU42" s="125">
        <v>1.0</v>
      </c>
      <c r="EV42" s="125">
        <v>7.0</v>
      </c>
      <c r="EW42" s="125">
        <v>8.0</v>
      </c>
      <c r="EX42" s="125">
        <v>6.0</v>
      </c>
      <c r="EY42" s="125">
        <v>6.0</v>
      </c>
      <c r="EZ42" s="125">
        <v>12.0</v>
      </c>
      <c r="FA42" s="126">
        <f t="shared" si="33"/>
        <v>9</v>
      </c>
      <c r="FB42" s="126">
        <f t="shared" si="34"/>
        <v>7</v>
      </c>
      <c r="FC42" s="126">
        <f t="shared" si="35"/>
        <v>1</v>
      </c>
      <c r="FD42" s="126">
        <f t="shared" si="36"/>
        <v>10</v>
      </c>
      <c r="FE42" s="126">
        <f t="shared" si="37"/>
        <v>8</v>
      </c>
      <c r="FF42" s="126">
        <f t="shared" si="38"/>
        <v>1</v>
      </c>
      <c r="FG42" s="126">
        <f t="shared" si="39"/>
        <v>17</v>
      </c>
      <c r="FH42" s="126">
        <f t="shared" si="40"/>
        <v>12</v>
      </c>
      <c r="FI42" s="126">
        <f t="shared" si="41"/>
        <v>1</v>
      </c>
      <c r="FJ42" s="127" t="s">
        <v>13</v>
      </c>
      <c r="FK42" s="128" t="s">
        <v>758</v>
      </c>
      <c r="FL42" s="129" t="s">
        <v>12</v>
      </c>
      <c r="FM42" s="129" t="s">
        <v>12</v>
      </c>
      <c r="FN42" s="129" t="s">
        <v>12</v>
      </c>
      <c r="FO42" s="130" t="s">
        <v>12</v>
      </c>
      <c r="FP42" s="130" t="s">
        <v>12</v>
      </c>
      <c r="FQ42" s="130" t="s">
        <v>12</v>
      </c>
      <c r="FR42" s="130" t="s">
        <v>12</v>
      </c>
      <c r="FS42" s="130" t="s">
        <v>12</v>
      </c>
      <c r="FT42" s="130" t="s">
        <v>12</v>
      </c>
      <c r="FU42" s="130" t="s">
        <v>12</v>
      </c>
      <c r="FV42" s="130" t="s">
        <v>729</v>
      </c>
      <c r="FW42" s="130" t="str">
        <f t="shared" si="48"/>
        <v>-</v>
      </c>
      <c r="FX42" s="130" t="s">
        <v>12</v>
      </c>
      <c r="FY42" s="108" t="s">
        <v>12</v>
      </c>
      <c r="FZ42" s="108">
        <v>5.0</v>
      </c>
      <c r="GA42" s="108">
        <v>0.0</v>
      </c>
      <c r="GB42" s="131">
        <f t="shared" si="43"/>
        <v>0</v>
      </c>
      <c r="GC42" s="132" t="s">
        <v>759</v>
      </c>
      <c r="GD42" s="132">
        <v>3.0</v>
      </c>
      <c r="GE42" s="132">
        <v>6.0</v>
      </c>
      <c r="GF42" s="133" t="s">
        <v>12</v>
      </c>
      <c r="GG42" s="133" t="s">
        <v>12</v>
      </c>
      <c r="GH42" s="133" t="s">
        <v>12</v>
      </c>
      <c r="GI42" s="133" t="s">
        <v>12</v>
      </c>
      <c r="GJ42" s="133" t="s">
        <v>12</v>
      </c>
      <c r="GK42" s="133" t="s">
        <v>759</v>
      </c>
      <c r="GL42" s="133" t="s">
        <v>12</v>
      </c>
      <c r="GM42" s="133" t="s">
        <v>12</v>
      </c>
      <c r="GN42" s="134" t="s">
        <v>760</v>
      </c>
      <c r="GO42" s="134">
        <v>8.0</v>
      </c>
      <c r="GP42" s="134">
        <v>0.0</v>
      </c>
      <c r="GQ42" s="135">
        <f t="shared" si="44"/>
        <v>0</v>
      </c>
      <c r="GR42" s="136" t="s">
        <v>13</v>
      </c>
      <c r="GS42" s="137"/>
      <c r="GT42" s="137"/>
      <c r="GU42" s="137"/>
      <c r="GV42" s="137"/>
      <c r="GW42" s="137"/>
      <c r="GX42" s="137"/>
      <c r="GY42" s="137"/>
      <c r="GZ42" s="137"/>
      <c r="HA42" s="137"/>
      <c r="HB42" s="137"/>
      <c r="HC42" s="137"/>
      <c r="HD42" s="137"/>
      <c r="HE42" s="137"/>
      <c r="HF42" s="137"/>
      <c r="HG42" s="137"/>
      <c r="HH42" s="137"/>
      <c r="HI42" s="137"/>
      <c r="HJ42" s="137"/>
      <c r="HK42" s="137"/>
      <c r="HL42" s="137"/>
      <c r="HM42" s="137"/>
      <c r="HN42" s="137"/>
      <c r="HO42" s="137"/>
      <c r="HP42" s="137"/>
      <c r="HQ42" s="137"/>
      <c r="HR42" s="137"/>
      <c r="HS42" s="137"/>
      <c r="HT42" s="137"/>
      <c r="HU42" s="137"/>
      <c r="HV42" s="137"/>
      <c r="HW42" s="137"/>
      <c r="HX42" s="137"/>
      <c r="HY42" s="137"/>
      <c r="HZ42" s="137"/>
      <c r="IA42" s="137"/>
      <c r="IB42" s="137"/>
      <c r="IC42" s="137"/>
      <c r="ID42" s="137"/>
      <c r="IE42" s="137"/>
      <c r="IF42" s="137"/>
      <c r="IG42" s="137"/>
      <c r="IH42" s="137"/>
      <c r="II42" s="137"/>
      <c r="IJ42" s="137"/>
      <c r="IK42" s="137"/>
      <c r="IL42" s="137"/>
      <c r="IM42" s="137"/>
      <c r="IN42" s="137"/>
      <c r="IO42" s="137"/>
      <c r="IP42" s="137"/>
      <c r="IQ42" s="137"/>
      <c r="IR42" s="137"/>
      <c r="IS42" s="137"/>
      <c r="IT42" s="137"/>
      <c r="IU42" s="137"/>
      <c r="IV42" s="137"/>
      <c r="IW42" s="137"/>
      <c r="IX42" s="137"/>
      <c r="IY42" s="137"/>
      <c r="IZ42" s="137"/>
      <c r="JA42" s="137"/>
      <c r="JB42" s="137"/>
      <c r="JC42" s="137"/>
      <c r="JD42" s="137"/>
      <c r="JE42" s="137"/>
      <c r="JF42" s="137"/>
      <c r="JG42" s="137"/>
      <c r="JH42" s="137"/>
      <c r="JI42" s="137"/>
      <c r="JJ42" s="137"/>
      <c r="JK42" s="137"/>
      <c r="JL42" s="137"/>
      <c r="JM42" s="137"/>
      <c r="JN42" s="137"/>
      <c r="JO42" s="137"/>
      <c r="JP42" s="137"/>
      <c r="JQ42" s="137"/>
      <c r="JR42" s="137"/>
      <c r="JS42" s="137"/>
      <c r="JT42" s="137"/>
      <c r="JU42" s="137"/>
      <c r="JV42" s="137"/>
      <c r="JW42" s="137"/>
      <c r="JX42" s="137"/>
      <c r="JY42" s="137"/>
      <c r="JZ42" s="137"/>
      <c r="KA42" s="137"/>
      <c r="KB42" s="137"/>
      <c r="KC42" s="137"/>
      <c r="KD42" s="137"/>
      <c r="KE42" s="137"/>
      <c r="KF42" s="137"/>
      <c r="KG42" s="137"/>
      <c r="KH42" s="137"/>
      <c r="KI42" s="137"/>
      <c r="KJ42" s="137"/>
      <c r="KK42" s="137"/>
      <c r="KL42" s="137"/>
      <c r="KM42" s="137"/>
      <c r="KN42" s="137"/>
      <c r="KO42" s="137"/>
      <c r="KP42" s="137"/>
      <c r="KQ42" s="137"/>
      <c r="KR42" s="137"/>
      <c r="KS42" s="137"/>
      <c r="KT42" s="137"/>
      <c r="KU42" s="137"/>
      <c r="KV42" s="137"/>
      <c r="KW42" s="137"/>
      <c r="KX42" s="137"/>
      <c r="KY42" s="137"/>
      <c r="KZ42" s="137"/>
      <c r="LA42" s="137"/>
      <c r="LB42" s="137"/>
      <c r="LC42" s="137"/>
      <c r="LD42" s="137"/>
      <c r="LE42" s="137"/>
      <c r="LF42" s="137"/>
      <c r="LG42" s="137"/>
      <c r="LH42" s="137"/>
      <c r="LI42" s="137"/>
      <c r="LJ42" s="137"/>
      <c r="LK42" s="137"/>
      <c r="LL42" s="137"/>
      <c r="LM42" s="137"/>
      <c r="LN42" s="137"/>
      <c r="LO42" s="137"/>
      <c r="LP42" s="137"/>
      <c r="LQ42" s="137"/>
      <c r="LR42" s="137"/>
      <c r="LS42" s="137"/>
      <c r="LT42" s="137"/>
      <c r="LU42" s="137"/>
      <c r="LV42" s="137"/>
      <c r="LW42" s="137"/>
      <c r="LX42" s="137"/>
    </row>
    <row r="43" ht="153.75" customHeight="1">
      <c r="B43" s="104" t="s">
        <v>329</v>
      </c>
      <c r="C43" s="105" t="s">
        <v>12</v>
      </c>
      <c r="D43" s="105" t="s">
        <v>330</v>
      </c>
      <c r="E43" s="105" t="s">
        <v>761</v>
      </c>
      <c r="F43" s="105" t="s">
        <v>762</v>
      </c>
      <c r="G43" s="105" t="s">
        <v>763</v>
      </c>
      <c r="H43" s="105" t="s">
        <v>764</v>
      </c>
      <c r="I43" s="107" t="s">
        <v>765</v>
      </c>
      <c r="J43" s="107" t="s">
        <v>766</v>
      </c>
      <c r="K43" s="107" t="s">
        <v>767</v>
      </c>
      <c r="L43" s="108">
        <v>10.0</v>
      </c>
      <c r="M43" s="108">
        <v>3.0</v>
      </c>
      <c r="N43" s="108">
        <v>3.0</v>
      </c>
      <c r="O43" s="108">
        <f t="shared" si="52"/>
        <v>3</v>
      </c>
      <c r="P43" s="108">
        <v>3.0</v>
      </c>
      <c r="Q43" s="108">
        <v>0.0</v>
      </c>
      <c r="R43" s="109" t="s">
        <v>160</v>
      </c>
      <c r="S43" s="110" t="s">
        <v>768</v>
      </c>
      <c r="T43" s="111" t="s">
        <v>12</v>
      </c>
      <c r="U43" s="112" t="s">
        <v>769</v>
      </c>
      <c r="V43" s="111" t="s">
        <v>770</v>
      </c>
      <c r="W43" s="111" t="s">
        <v>771</v>
      </c>
      <c r="X43" s="113" t="s">
        <v>13</v>
      </c>
      <c r="Y43" s="113" t="s">
        <v>160</v>
      </c>
      <c r="Z43" s="113" t="s">
        <v>161</v>
      </c>
      <c r="AA43" s="113" t="s">
        <v>13</v>
      </c>
      <c r="AB43" s="113" t="s">
        <v>161</v>
      </c>
      <c r="AC43" s="113" t="s">
        <v>13</v>
      </c>
      <c r="AD43" s="114" t="s">
        <v>12</v>
      </c>
      <c r="AE43" s="114" t="s">
        <v>12</v>
      </c>
      <c r="AF43" s="114" t="s">
        <v>12</v>
      </c>
      <c r="AG43" s="115" t="s">
        <v>12</v>
      </c>
      <c r="AH43" s="114" t="s">
        <v>12</v>
      </c>
      <c r="AI43" s="114" t="s">
        <v>12</v>
      </c>
      <c r="AJ43" s="114" t="s">
        <v>12</v>
      </c>
      <c r="AK43" s="114" t="str">
        <f t="shared" si="60"/>
        <v>-</v>
      </c>
      <c r="AL43" s="114" t="s">
        <v>12</v>
      </c>
      <c r="AM43" s="114" t="s">
        <v>12</v>
      </c>
      <c r="AN43" s="114" t="s">
        <v>12</v>
      </c>
      <c r="AO43" s="114" t="s">
        <v>12</v>
      </c>
      <c r="AP43" s="116">
        <v>10.0</v>
      </c>
      <c r="AQ43" s="116">
        <v>0.0</v>
      </c>
      <c r="AR43" s="116">
        <v>0.0</v>
      </c>
      <c r="AS43" s="116">
        <v>0.0</v>
      </c>
      <c r="AT43" s="116">
        <v>0.0</v>
      </c>
      <c r="AU43" s="116">
        <v>0.0</v>
      </c>
      <c r="AV43" s="116">
        <v>0.0</v>
      </c>
      <c r="AW43" s="116">
        <v>0.0</v>
      </c>
      <c r="AX43" s="116">
        <v>0.0</v>
      </c>
      <c r="AY43" s="116">
        <v>0.0</v>
      </c>
      <c r="AZ43" s="117">
        <f t="shared" si="3"/>
        <v>0</v>
      </c>
      <c r="BA43" s="117">
        <f t="shared" si="4"/>
        <v>0</v>
      </c>
      <c r="BB43" s="117">
        <f t="shared" si="5"/>
        <v>0</v>
      </c>
      <c r="BC43" s="117">
        <f t="shared" si="6"/>
        <v>0</v>
      </c>
      <c r="BD43" s="117">
        <f t="shared" si="7"/>
        <v>0</v>
      </c>
      <c r="BE43" s="117">
        <f t="shared" si="8"/>
        <v>0</v>
      </c>
      <c r="BF43" s="117">
        <f t="shared" si="9"/>
        <v>0</v>
      </c>
      <c r="BG43" s="117">
        <f t="shared" si="10"/>
        <v>0</v>
      </c>
      <c r="BH43" s="117">
        <f t="shared" si="11"/>
        <v>0</v>
      </c>
      <c r="BI43" s="118">
        <v>2026850.0</v>
      </c>
      <c r="BJ43" s="118">
        <v>1.0</v>
      </c>
      <c r="BK43" s="118">
        <v>19.0</v>
      </c>
      <c r="BL43" s="115" t="s">
        <v>12</v>
      </c>
      <c r="BM43" s="118">
        <v>2026850.0</v>
      </c>
      <c r="BN43" s="118">
        <v>2026850.0</v>
      </c>
      <c r="BO43" s="118" t="s">
        <v>12</v>
      </c>
      <c r="BP43" s="118">
        <f t="shared" si="61"/>
        <v>2026850</v>
      </c>
      <c r="BQ43" s="118" t="s">
        <v>12</v>
      </c>
      <c r="BR43" s="118">
        <v>2026850.0</v>
      </c>
      <c r="BS43" s="118" t="s">
        <v>12</v>
      </c>
      <c r="BT43" s="118" t="s">
        <v>12</v>
      </c>
      <c r="BU43" s="119">
        <v>10.0</v>
      </c>
      <c r="BV43" s="119">
        <v>4.0</v>
      </c>
      <c r="BW43" s="119">
        <v>19.0</v>
      </c>
      <c r="BX43" s="119">
        <v>0.0</v>
      </c>
      <c r="BY43" s="119">
        <v>19.0</v>
      </c>
      <c r="BZ43" s="119">
        <v>19.0</v>
      </c>
      <c r="CA43" s="119">
        <v>0.0</v>
      </c>
      <c r="CB43" s="119">
        <v>0.0</v>
      </c>
      <c r="CC43" s="119">
        <v>0.0</v>
      </c>
      <c r="CD43" s="119">
        <v>4.0</v>
      </c>
      <c r="CE43" s="119">
        <v>19.0</v>
      </c>
      <c r="CF43" s="119">
        <v>0.0</v>
      </c>
      <c r="CG43" s="119">
        <v>19.0</v>
      </c>
      <c r="CH43" s="119">
        <v>19.0</v>
      </c>
      <c r="CI43" s="120">
        <f t="shared" si="13"/>
        <v>1.333333333</v>
      </c>
      <c r="CJ43" s="120">
        <f t="shared" si="14"/>
        <v>1.333333333</v>
      </c>
      <c r="CK43" s="120">
        <f t="shared" si="15"/>
        <v>0</v>
      </c>
      <c r="CL43" s="120">
        <f t="shared" si="16"/>
        <v>6.333333333</v>
      </c>
      <c r="CM43" s="120">
        <f t="shared" si="17"/>
        <v>6.333333333</v>
      </c>
      <c r="CN43" s="120">
        <f t="shared" si="18"/>
        <v>0</v>
      </c>
      <c r="CO43" s="120">
        <f t="shared" si="19"/>
        <v>6.333333333</v>
      </c>
      <c r="CP43" s="120">
        <f t="shared" si="20"/>
        <v>6.333333333</v>
      </c>
      <c r="CQ43" s="120">
        <f t="shared" si="21"/>
        <v>0</v>
      </c>
      <c r="CR43" s="121" t="s">
        <v>772</v>
      </c>
      <c r="CS43" s="121">
        <v>4.0</v>
      </c>
      <c r="CT43" s="121">
        <v>24.0</v>
      </c>
      <c r="CU43" s="115" t="s">
        <v>12</v>
      </c>
      <c r="CV43" s="121" t="s">
        <v>772</v>
      </c>
      <c r="CW43" s="121" t="s">
        <v>772</v>
      </c>
      <c r="CX43" s="121" t="s">
        <v>12</v>
      </c>
      <c r="CY43" s="121" t="str">
        <f t="shared" si="62"/>
        <v>44604, 44489, 15935, 202685</v>
      </c>
      <c r="CZ43" s="121">
        <v>44604.0</v>
      </c>
      <c r="DA43" s="121" t="s">
        <v>773</v>
      </c>
      <c r="DB43" s="121" t="s">
        <v>12</v>
      </c>
      <c r="DC43" s="121" t="s">
        <v>12</v>
      </c>
      <c r="DD43" s="122">
        <v>10.0</v>
      </c>
      <c r="DE43" s="122">
        <v>9.0</v>
      </c>
      <c r="DF43" s="122">
        <v>24.0</v>
      </c>
      <c r="DG43" s="122">
        <v>5.0</v>
      </c>
      <c r="DH43" s="122">
        <v>19.0</v>
      </c>
      <c r="DI43" s="122">
        <v>24.0</v>
      </c>
      <c r="DJ43" s="122">
        <v>0.0</v>
      </c>
      <c r="DK43" s="122">
        <v>0.0</v>
      </c>
      <c r="DL43" s="122">
        <v>0.0</v>
      </c>
      <c r="DM43" s="122">
        <v>9.0</v>
      </c>
      <c r="DN43" s="122">
        <v>24.0</v>
      </c>
      <c r="DO43" s="122">
        <v>5.0</v>
      </c>
      <c r="DP43" s="122">
        <v>19.0</v>
      </c>
      <c r="DQ43" s="122">
        <v>24.0</v>
      </c>
      <c r="DR43" s="123">
        <f t="shared" si="23"/>
        <v>3</v>
      </c>
      <c r="DS43" s="123">
        <f t="shared" si="24"/>
        <v>3</v>
      </c>
      <c r="DT43" s="123">
        <f t="shared" si="25"/>
        <v>0</v>
      </c>
      <c r="DU43" s="123">
        <f t="shared" si="26"/>
        <v>8</v>
      </c>
      <c r="DV43" s="123">
        <f t="shared" si="27"/>
        <v>8</v>
      </c>
      <c r="DW43" s="123">
        <f t="shared" si="28"/>
        <v>0</v>
      </c>
      <c r="DX43" s="123">
        <f t="shared" si="29"/>
        <v>8</v>
      </c>
      <c r="DY43" s="123">
        <f t="shared" si="30"/>
        <v>8</v>
      </c>
      <c r="DZ43" s="123">
        <f t="shared" si="31"/>
        <v>0</v>
      </c>
      <c r="EA43" s="124" t="s">
        <v>774</v>
      </c>
      <c r="EB43" s="124">
        <v>9.0</v>
      </c>
      <c r="EC43" s="124">
        <v>34.0</v>
      </c>
      <c r="ED43" s="115" t="s">
        <v>162</v>
      </c>
      <c r="EE43" s="124" t="s">
        <v>775</v>
      </c>
      <c r="EF43" s="124" t="s">
        <v>774</v>
      </c>
      <c r="EG43" s="124" t="s">
        <v>162</v>
      </c>
      <c r="EH43" s="124" t="str">
        <f t="shared" si="51"/>
        <v>44604, 44489, 15935, 2002752, 2002749, 2044666, 2026850, 2036224, 2009345</v>
      </c>
      <c r="EI43" s="124">
        <v>44604.0</v>
      </c>
      <c r="EJ43" s="124" t="s">
        <v>776</v>
      </c>
      <c r="EK43" s="124" t="s">
        <v>12</v>
      </c>
      <c r="EL43" s="124" t="s">
        <v>12</v>
      </c>
      <c r="EM43" s="125">
        <v>10.0</v>
      </c>
      <c r="EN43" s="125">
        <v>9.0</v>
      </c>
      <c r="EO43" s="125">
        <v>30.0</v>
      </c>
      <c r="EP43" s="125">
        <v>5.0</v>
      </c>
      <c r="EQ43" s="125">
        <v>29.0</v>
      </c>
      <c r="ER43" s="125">
        <v>30.0</v>
      </c>
      <c r="ES43" s="125">
        <v>0.0</v>
      </c>
      <c r="ET43" s="125">
        <v>0.0</v>
      </c>
      <c r="EU43" s="125">
        <v>0.0</v>
      </c>
      <c r="EV43" s="125">
        <v>9.0</v>
      </c>
      <c r="EW43" s="125">
        <v>27.0</v>
      </c>
      <c r="EX43" s="125">
        <v>5.0</v>
      </c>
      <c r="EY43" s="125">
        <v>23.0</v>
      </c>
      <c r="EZ43" s="125">
        <v>27.0</v>
      </c>
      <c r="FA43" s="126">
        <f t="shared" si="33"/>
        <v>3</v>
      </c>
      <c r="FB43" s="126">
        <f t="shared" si="34"/>
        <v>3</v>
      </c>
      <c r="FC43" s="126">
        <f t="shared" si="35"/>
        <v>0</v>
      </c>
      <c r="FD43" s="126">
        <f t="shared" si="36"/>
        <v>10</v>
      </c>
      <c r="FE43" s="126">
        <f t="shared" si="37"/>
        <v>9</v>
      </c>
      <c r="FF43" s="126">
        <f t="shared" si="38"/>
        <v>0</v>
      </c>
      <c r="FG43" s="126">
        <f t="shared" si="39"/>
        <v>10</v>
      </c>
      <c r="FH43" s="126">
        <f t="shared" si="40"/>
        <v>9</v>
      </c>
      <c r="FI43" s="126">
        <f t="shared" si="41"/>
        <v>0</v>
      </c>
      <c r="FJ43" s="127" t="s">
        <v>13</v>
      </c>
      <c r="FK43" s="128"/>
      <c r="FL43" s="129" t="s">
        <v>12</v>
      </c>
      <c r="FM43" s="129" t="s">
        <v>12</v>
      </c>
      <c r="FN43" s="129" t="s">
        <v>12</v>
      </c>
      <c r="FO43" s="130" t="s">
        <v>12</v>
      </c>
      <c r="FP43" s="130" t="s">
        <v>12</v>
      </c>
      <c r="FQ43" s="130" t="s">
        <v>12</v>
      </c>
      <c r="FR43" s="130" t="s">
        <v>12</v>
      </c>
      <c r="FS43" s="130" t="s">
        <v>12</v>
      </c>
      <c r="FT43" s="130" t="s">
        <v>12</v>
      </c>
      <c r="FU43" s="130" t="s">
        <v>12</v>
      </c>
      <c r="FV43" s="130" t="s">
        <v>12</v>
      </c>
      <c r="FW43" s="130" t="str">
        <f t="shared" si="48"/>
        <v>-</v>
      </c>
      <c r="FX43" s="130" t="s">
        <v>12</v>
      </c>
      <c r="FY43" s="108" t="s">
        <v>12</v>
      </c>
      <c r="FZ43" s="108">
        <v>9.0</v>
      </c>
      <c r="GA43" s="108">
        <v>0.0</v>
      </c>
      <c r="GB43" s="131">
        <f t="shared" si="43"/>
        <v>0</v>
      </c>
      <c r="GC43" s="132" t="s">
        <v>777</v>
      </c>
      <c r="GD43" s="132">
        <v>2.0</v>
      </c>
      <c r="GE43" s="132">
        <v>6.0</v>
      </c>
      <c r="GF43" s="133" t="s">
        <v>12</v>
      </c>
      <c r="GG43" s="133" t="s">
        <v>12</v>
      </c>
      <c r="GH43" s="133" t="s">
        <v>12</v>
      </c>
      <c r="GI43" s="133" t="s">
        <v>12</v>
      </c>
      <c r="GJ43" s="133" t="s">
        <v>12</v>
      </c>
      <c r="GK43" s="133" t="s">
        <v>777</v>
      </c>
      <c r="GL43" s="133" t="s">
        <v>12</v>
      </c>
      <c r="GM43" s="133" t="s">
        <v>12</v>
      </c>
      <c r="GN43" s="134" t="s">
        <v>778</v>
      </c>
      <c r="GO43" s="134">
        <v>13.0</v>
      </c>
      <c r="GP43" s="134">
        <v>0.0</v>
      </c>
      <c r="GQ43" s="135">
        <f t="shared" si="44"/>
        <v>0</v>
      </c>
      <c r="GR43" s="136" t="s">
        <v>161</v>
      </c>
      <c r="GS43" s="137"/>
      <c r="GT43" s="137"/>
      <c r="GU43" s="137"/>
      <c r="GV43" s="137"/>
      <c r="GW43" s="137"/>
      <c r="GX43" s="137"/>
      <c r="GY43" s="137"/>
      <c r="GZ43" s="137"/>
      <c r="HA43" s="137"/>
      <c r="HB43" s="137"/>
      <c r="HC43" s="137"/>
      <c r="HD43" s="137"/>
      <c r="HE43" s="137"/>
      <c r="HF43" s="137"/>
      <c r="HG43" s="137"/>
      <c r="HH43" s="137"/>
      <c r="HI43" s="137"/>
      <c r="HJ43" s="137"/>
      <c r="HK43" s="137"/>
      <c r="HL43" s="137"/>
      <c r="HM43" s="137"/>
      <c r="HN43" s="137"/>
      <c r="HO43" s="137"/>
      <c r="HP43" s="137"/>
      <c r="HQ43" s="137"/>
      <c r="HR43" s="137"/>
      <c r="HS43" s="137"/>
      <c r="HT43" s="137"/>
      <c r="HU43" s="137"/>
      <c r="HV43" s="137"/>
      <c r="HW43" s="137"/>
      <c r="HX43" s="137"/>
      <c r="HY43" s="137"/>
      <c r="HZ43" s="137"/>
      <c r="IA43" s="137"/>
      <c r="IB43" s="137"/>
      <c r="IC43" s="137"/>
      <c r="ID43" s="137"/>
      <c r="IE43" s="137"/>
      <c r="IF43" s="137"/>
      <c r="IG43" s="137"/>
      <c r="IH43" s="137"/>
      <c r="II43" s="137"/>
      <c r="IJ43" s="137"/>
      <c r="IK43" s="137"/>
      <c r="IL43" s="137"/>
      <c r="IM43" s="137"/>
      <c r="IN43" s="137"/>
      <c r="IO43" s="137"/>
      <c r="IP43" s="137"/>
      <c r="IQ43" s="137"/>
      <c r="IR43" s="137"/>
      <c r="IS43" s="137"/>
      <c r="IT43" s="137"/>
      <c r="IU43" s="137"/>
      <c r="IV43" s="137"/>
      <c r="IW43" s="137"/>
      <c r="IX43" s="137"/>
      <c r="IY43" s="137"/>
      <c r="IZ43" s="137"/>
      <c r="JA43" s="137"/>
      <c r="JB43" s="137"/>
      <c r="JC43" s="137"/>
      <c r="JD43" s="137"/>
      <c r="JE43" s="137"/>
      <c r="JF43" s="137"/>
      <c r="JG43" s="137"/>
      <c r="JH43" s="137"/>
      <c r="JI43" s="137"/>
      <c r="JJ43" s="137"/>
      <c r="JK43" s="137"/>
      <c r="JL43" s="137"/>
      <c r="JM43" s="137"/>
      <c r="JN43" s="137"/>
      <c r="JO43" s="137"/>
      <c r="JP43" s="137"/>
      <c r="JQ43" s="137"/>
      <c r="JR43" s="137"/>
      <c r="JS43" s="137"/>
      <c r="JT43" s="137"/>
      <c r="JU43" s="137"/>
      <c r="JV43" s="137"/>
      <c r="JW43" s="137"/>
      <c r="JX43" s="137"/>
      <c r="JY43" s="137"/>
      <c r="JZ43" s="137"/>
      <c r="KA43" s="137"/>
      <c r="KB43" s="137"/>
      <c r="KC43" s="137"/>
      <c r="KD43" s="137"/>
      <c r="KE43" s="137"/>
      <c r="KF43" s="137"/>
      <c r="KG43" s="137"/>
      <c r="KH43" s="137"/>
      <c r="KI43" s="137"/>
      <c r="KJ43" s="137"/>
      <c r="KK43" s="137"/>
      <c r="KL43" s="137"/>
      <c r="KM43" s="137"/>
      <c r="KN43" s="137"/>
      <c r="KO43" s="137"/>
      <c r="KP43" s="137"/>
      <c r="KQ43" s="137"/>
      <c r="KR43" s="137"/>
      <c r="KS43" s="137"/>
      <c r="KT43" s="137"/>
      <c r="KU43" s="137"/>
      <c r="KV43" s="137"/>
      <c r="KW43" s="137"/>
      <c r="KX43" s="137"/>
      <c r="KY43" s="137"/>
      <c r="KZ43" s="137"/>
      <c r="LA43" s="137"/>
      <c r="LB43" s="137"/>
      <c r="LC43" s="137"/>
      <c r="LD43" s="137"/>
      <c r="LE43" s="137"/>
      <c r="LF43" s="137"/>
      <c r="LG43" s="137"/>
      <c r="LH43" s="137"/>
      <c r="LI43" s="137"/>
      <c r="LJ43" s="137"/>
      <c r="LK43" s="137"/>
      <c r="LL43" s="137"/>
      <c r="LM43" s="137"/>
      <c r="LN43" s="137"/>
      <c r="LO43" s="137"/>
      <c r="LP43" s="137"/>
      <c r="LQ43" s="137"/>
      <c r="LR43" s="137"/>
      <c r="LS43" s="137"/>
      <c r="LT43" s="137"/>
      <c r="LU43" s="137"/>
      <c r="LV43" s="137"/>
      <c r="LW43" s="137"/>
      <c r="LX43" s="137"/>
    </row>
    <row r="44" ht="153.75" customHeight="1">
      <c r="B44" s="104" t="s">
        <v>146</v>
      </c>
      <c r="C44" s="105" t="s">
        <v>12</v>
      </c>
      <c r="D44" s="105" t="s">
        <v>147</v>
      </c>
      <c r="E44" s="105" t="s">
        <v>779</v>
      </c>
      <c r="F44" s="105" t="s">
        <v>780</v>
      </c>
      <c r="G44" s="105" t="s">
        <v>781</v>
      </c>
      <c r="H44" s="105" t="s">
        <v>782</v>
      </c>
      <c r="I44" s="107" t="s">
        <v>783</v>
      </c>
      <c r="J44" s="107" t="s">
        <v>784</v>
      </c>
      <c r="K44" s="138" t="s">
        <v>785</v>
      </c>
      <c r="L44" s="108">
        <v>10.0</v>
      </c>
      <c r="M44" s="108">
        <v>5.0</v>
      </c>
      <c r="N44" s="108">
        <v>5.0</v>
      </c>
      <c r="O44" s="108">
        <v>5.0</v>
      </c>
      <c r="P44" s="108">
        <v>5.0</v>
      </c>
      <c r="Q44" s="108">
        <v>0.0</v>
      </c>
      <c r="R44" s="113" t="s">
        <v>155</v>
      </c>
      <c r="S44" s="111" t="s">
        <v>786</v>
      </c>
      <c r="T44" s="111" t="s">
        <v>787</v>
      </c>
      <c r="U44" s="110" t="s">
        <v>788</v>
      </c>
      <c r="V44" s="110" t="s">
        <v>789</v>
      </c>
      <c r="W44" s="142" t="s">
        <v>790</v>
      </c>
      <c r="X44" s="113" t="s">
        <v>13</v>
      </c>
      <c r="Y44" s="113" t="s">
        <v>160</v>
      </c>
      <c r="Z44" s="113" t="s">
        <v>161</v>
      </c>
      <c r="AA44" s="113" t="s">
        <v>13</v>
      </c>
      <c r="AB44" s="113" t="s">
        <v>161</v>
      </c>
      <c r="AC44" s="113" t="s">
        <v>13</v>
      </c>
      <c r="AD44" s="114" t="s">
        <v>12</v>
      </c>
      <c r="AE44" s="114" t="s">
        <v>12</v>
      </c>
      <c r="AF44" s="114" t="s">
        <v>12</v>
      </c>
      <c r="AG44" s="115" t="s">
        <v>12</v>
      </c>
      <c r="AH44" s="114" t="s">
        <v>12</v>
      </c>
      <c r="AI44" s="114" t="s">
        <v>12</v>
      </c>
      <c r="AJ44" s="114" t="s">
        <v>12</v>
      </c>
      <c r="AK44" s="114" t="str">
        <f t="shared" si="60"/>
        <v>-</v>
      </c>
      <c r="AL44" s="114" t="s">
        <v>12</v>
      </c>
      <c r="AM44" s="114" t="s">
        <v>12</v>
      </c>
      <c r="AN44" s="114" t="s">
        <v>12</v>
      </c>
      <c r="AO44" s="114" t="s">
        <v>12</v>
      </c>
      <c r="AP44" s="116">
        <v>10.0</v>
      </c>
      <c r="AQ44" s="116">
        <v>0.0</v>
      </c>
      <c r="AR44" s="116">
        <v>0.0</v>
      </c>
      <c r="AS44" s="116">
        <v>0.0</v>
      </c>
      <c r="AT44" s="116">
        <v>0.0</v>
      </c>
      <c r="AU44" s="116">
        <v>0.0</v>
      </c>
      <c r="AV44" s="116">
        <v>0.0</v>
      </c>
      <c r="AW44" s="116">
        <v>0.0</v>
      </c>
      <c r="AX44" s="116">
        <v>0.0</v>
      </c>
      <c r="AY44" s="116">
        <v>0.0</v>
      </c>
      <c r="AZ44" s="117">
        <f t="shared" si="3"/>
        <v>0</v>
      </c>
      <c r="BA44" s="117">
        <f t="shared" si="4"/>
        <v>0</v>
      </c>
      <c r="BB44" s="117">
        <f t="shared" si="5"/>
        <v>0</v>
      </c>
      <c r="BC44" s="117">
        <f t="shared" si="6"/>
        <v>0</v>
      </c>
      <c r="BD44" s="117">
        <f t="shared" si="7"/>
        <v>0</v>
      </c>
      <c r="BE44" s="117">
        <f t="shared" si="8"/>
        <v>0</v>
      </c>
      <c r="BF44" s="117">
        <f t="shared" si="9"/>
        <v>0</v>
      </c>
      <c r="BG44" s="117">
        <f t="shared" si="10"/>
        <v>0</v>
      </c>
      <c r="BH44" s="117">
        <f t="shared" si="11"/>
        <v>0</v>
      </c>
      <c r="BI44" s="118" t="s">
        <v>791</v>
      </c>
      <c r="BJ44" s="118">
        <v>3.0</v>
      </c>
      <c r="BK44" s="118">
        <v>11.0</v>
      </c>
      <c r="BL44" s="115" t="s">
        <v>12</v>
      </c>
      <c r="BM44" s="118" t="s">
        <v>791</v>
      </c>
      <c r="BN44" s="118" t="s">
        <v>791</v>
      </c>
      <c r="BO44" s="118" t="s">
        <v>12</v>
      </c>
      <c r="BP44" s="118" t="str">
        <f t="shared" si="61"/>
        <v>2000418, 2034567, 2013028</v>
      </c>
      <c r="BQ44" s="118" t="s">
        <v>12</v>
      </c>
      <c r="BR44" s="118" t="s">
        <v>791</v>
      </c>
      <c r="BS44" s="118" t="s">
        <v>12</v>
      </c>
      <c r="BT44" s="118" t="s">
        <v>12</v>
      </c>
      <c r="BU44" s="119">
        <v>9.0</v>
      </c>
      <c r="BV44" s="119">
        <v>6.0</v>
      </c>
      <c r="BW44" s="119">
        <v>6.0</v>
      </c>
      <c r="BX44" s="119">
        <v>0.0</v>
      </c>
      <c r="BY44" s="119">
        <v>11.0</v>
      </c>
      <c r="BZ44" s="119">
        <v>11.0</v>
      </c>
      <c r="CA44" s="119">
        <v>0.0</v>
      </c>
      <c r="CB44" s="119">
        <v>0.0</v>
      </c>
      <c r="CC44" s="119">
        <v>0.0</v>
      </c>
      <c r="CD44" s="119">
        <v>6.0</v>
      </c>
      <c r="CE44" s="119">
        <v>6.0</v>
      </c>
      <c r="CF44" s="119">
        <v>0.0</v>
      </c>
      <c r="CG44" s="119">
        <v>11.0</v>
      </c>
      <c r="CH44" s="119">
        <v>11.0</v>
      </c>
      <c r="CI44" s="120">
        <f t="shared" si="13"/>
        <v>1.2</v>
      </c>
      <c r="CJ44" s="120">
        <f t="shared" si="14"/>
        <v>1.2</v>
      </c>
      <c r="CK44" s="120">
        <f t="shared" si="15"/>
        <v>0</v>
      </c>
      <c r="CL44" s="120">
        <f t="shared" si="16"/>
        <v>1.2</v>
      </c>
      <c r="CM44" s="120">
        <f t="shared" si="17"/>
        <v>1.2</v>
      </c>
      <c r="CN44" s="120">
        <f t="shared" si="18"/>
        <v>0</v>
      </c>
      <c r="CO44" s="120">
        <f t="shared" si="19"/>
        <v>2.2</v>
      </c>
      <c r="CP44" s="120">
        <f t="shared" si="20"/>
        <v>2.2</v>
      </c>
      <c r="CQ44" s="120">
        <f t="shared" si="21"/>
        <v>0</v>
      </c>
      <c r="CR44" s="121" t="s">
        <v>792</v>
      </c>
      <c r="CS44" s="121">
        <v>4.0</v>
      </c>
      <c r="CT44" s="121">
        <v>16.0</v>
      </c>
      <c r="CU44" s="115" t="s">
        <v>12</v>
      </c>
      <c r="CV44" s="121" t="s">
        <v>792</v>
      </c>
      <c r="CW44" s="121" t="s">
        <v>792</v>
      </c>
      <c r="CX44" s="121" t="s">
        <v>12</v>
      </c>
      <c r="CY44" s="121" t="str">
        <f t="shared" si="62"/>
        <v>2000418, 2034567, 2013028, 50447</v>
      </c>
      <c r="CZ44" s="121" t="s">
        <v>12</v>
      </c>
      <c r="DA44" s="121" t="s">
        <v>792</v>
      </c>
      <c r="DB44" s="121" t="s">
        <v>12</v>
      </c>
      <c r="DC44" s="121" t="s">
        <v>12</v>
      </c>
      <c r="DD44" s="122">
        <v>10.0</v>
      </c>
      <c r="DE44" s="122">
        <v>6.0</v>
      </c>
      <c r="DF44" s="122">
        <v>7.0</v>
      </c>
      <c r="DG44" s="122">
        <v>5.0</v>
      </c>
      <c r="DH44" s="122">
        <v>11.0</v>
      </c>
      <c r="DI44" s="122">
        <v>16.0</v>
      </c>
      <c r="DJ44" s="122">
        <v>0.0</v>
      </c>
      <c r="DK44" s="122">
        <v>0.0</v>
      </c>
      <c r="DL44" s="122">
        <v>0.0</v>
      </c>
      <c r="DM44" s="122">
        <v>6.0</v>
      </c>
      <c r="DN44" s="122">
        <v>7.0</v>
      </c>
      <c r="DO44" s="122">
        <v>5.0</v>
      </c>
      <c r="DP44" s="122">
        <v>11.0</v>
      </c>
      <c r="DQ44" s="122">
        <v>16.0</v>
      </c>
      <c r="DR44" s="123">
        <f t="shared" si="23"/>
        <v>1.2</v>
      </c>
      <c r="DS44" s="123">
        <f t="shared" si="24"/>
        <v>1.2</v>
      </c>
      <c r="DT44" s="123">
        <f t="shared" si="25"/>
        <v>0</v>
      </c>
      <c r="DU44" s="123">
        <f t="shared" si="26"/>
        <v>1.4</v>
      </c>
      <c r="DV44" s="123">
        <f t="shared" si="27"/>
        <v>1.4</v>
      </c>
      <c r="DW44" s="123">
        <f t="shared" si="28"/>
        <v>0</v>
      </c>
      <c r="DX44" s="123">
        <f t="shared" si="29"/>
        <v>3.2</v>
      </c>
      <c r="DY44" s="123">
        <f t="shared" si="30"/>
        <v>3.2</v>
      </c>
      <c r="DZ44" s="123">
        <f t="shared" si="31"/>
        <v>0</v>
      </c>
      <c r="EA44" s="124" t="s">
        <v>793</v>
      </c>
      <c r="EB44" s="124">
        <v>9.0</v>
      </c>
      <c r="EC44" s="124">
        <v>29.0</v>
      </c>
      <c r="ED44" s="115" t="s">
        <v>459</v>
      </c>
      <c r="EE44" s="124" t="s">
        <v>794</v>
      </c>
      <c r="EF44" s="124" t="s">
        <v>793</v>
      </c>
      <c r="EG44" s="124" t="s">
        <v>459</v>
      </c>
      <c r="EH44" s="124" t="str">
        <f t="shared" si="51"/>
        <v>50447, 2002752, 2002749, 2000418, 2011803, 2101620, 2034567, 2013028, 2002824
</v>
      </c>
      <c r="EI44" s="124" t="s">
        <v>12</v>
      </c>
      <c r="EJ44" s="124" t="s">
        <v>793</v>
      </c>
      <c r="EK44" s="124" t="s">
        <v>12</v>
      </c>
      <c r="EL44" s="124" t="s">
        <v>12</v>
      </c>
      <c r="EM44" s="125">
        <v>9.0</v>
      </c>
      <c r="EN44" s="125">
        <v>6.0</v>
      </c>
      <c r="EO44" s="125">
        <v>13.0</v>
      </c>
      <c r="EP44" s="125">
        <v>5.0</v>
      </c>
      <c r="EQ44" s="125">
        <v>24.0</v>
      </c>
      <c r="ER44" s="125">
        <v>29.0</v>
      </c>
      <c r="ES44" s="125">
        <v>0.0</v>
      </c>
      <c r="ET44" s="125">
        <v>0.0</v>
      </c>
      <c r="EU44" s="125">
        <v>0.0</v>
      </c>
      <c r="EV44" s="125">
        <v>6.0</v>
      </c>
      <c r="EW44" s="125">
        <v>10.0</v>
      </c>
      <c r="EX44" s="125">
        <v>5.0</v>
      </c>
      <c r="EY44" s="125">
        <v>19.0</v>
      </c>
      <c r="EZ44" s="125">
        <v>24.0</v>
      </c>
      <c r="FA44" s="126">
        <f t="shared" si="33"/>
        <v>1.2</v>
      </c>
      <c r="FB44" s="126">
        <f t="shared" si="34"/>
        <v>1.2</v>
      </c>
      <c r="FC44" s="126">
        <f t="shared" si="35"/>
        <v>0</v>
      </c>
      <c r="FD44" s="126">
        <f t="shared" si="36"/>
        <v>2.6</v>
      </c>
      <c r="FE44" s="126">
        <f t="shared" si="37"/>
        <v>2</v>
      </c>
      <c r="FF44" s="126">
        <f t="shared" si="38"/>
        <v>0</v>
      </c>
      <c r="FG44" s="126">
        <f t="shared" si="39"/>
        <v>5.8</v>
      </c>
      <c r="FH44" s="126">
        <f t="shared" si="40"/>
        <v>4.8</v>
      </c>
      <c r="FI44" s="126">
        <f t="shared" si="41"/>
        <v>0</v>
      </c>
      <c r="FJ44" s="127" t="s">
        <v>13</v>
      </c>
      <c r="FK44" s="128" t="s">
        <v>795</v>
      </c>
      <c r="FL44" s="129" t="s">
        <v>12</v>
      </c>
      <c r="FM44" s="129" t="s">
        <v>12</v>
      </c>
      <c r="FN44" s="129" t="s">
        <v>12</v>
      </c>
      <c r="FO44" s="130" t="s">
        <v>12</v>
      </c>
      <c r="FP44" s="130" t="s">
        <v>12</v>
      </c>
      <c r="FQ44" s="130" t="s">
        <v>12</v>
      </c>
      <c r="FR44" s="130" t="s">
        <v>12</v>
      </c>
      <c r="FS44" s="130" t="s">
        <v>12</v>
      </c>
      <c r="FT44" s="130" t="s">
        <v>12</v>
      </c>
      <c r="FU44" s="130" t="s">
        <v>12</v>
      </c>
      <c r="FV44" s="130" t="s">
        <v>12</v>
      </c>
      <c r="FW44" s="130" t="str">
        <f t="shared" si="48"/>
        <v>-</v>
      </c>
      <c r="FX44" s="130" t="s">
        <v>12</v>
      </c>
      <c r="FY44" s="108" t="s">
        <v>12</v>
      </c>
      <c r="FZ44" s="108">
        <v>7.0</v>
      </c>
      <c r="GA44" s="108">
        <v>0.0</v>
      </c>
      <c r="GB44" s="131">
        <f t="shared" si="43"/>
        <v>0</v>
      </c>
      <c r="GC44" s="132">
        <v>9999.0</v>
      </c>
      <c r="GD44" s="132">
        <v>1.0</v>
      </c>
      <c r="GE44" s="132">
        <v>5.0</v>
      </c>
      <c r="GF44" s="133" t="s">
        <v>12</v>
      </c>
      <c r="GG44" s="133" t="s">
        <v>12</v>
      </c>
      <c r="GH44" s="133" t="s">
        <v>12</v>
      </c>
      <c r="GI44" s="133" t="s">
        <v>12</v>
      </c>
      <c r="GJ44" s="133">
        <v>9999.0</v>
      </c>
      <c r="GK44" s="133" t="s">
        <v>12</v>
      </c>
      <c r="GL44" s="133" t="s">
        <v>12</v>
      </c>
      <c r="GM44" s="133" t="s">
        <v>12</v>
      </c>
      <c r="GN44" s="134" t="s">
        <v>796</v>
      </c>
      <c r="GO44" s="134">
        <v>5.0</v>
      </c>
      <c r="GP44" s="134">
        <v>5.0</v>
      </c>
      <c r="GQ44" s="135">
        <f t="shared" si="44"/>
        <v>1</v>
      </c>
      <c r="GR44" s="136" t="s">
        <v>161</v>
      </c>
      <c r="GS44" s="137"/>
      <c r="GT44" s="137"/>
      <c r="GU44" s="137"/>
      <c r="GV44" s="137"/>
      <c r="GW44" s="137"/>
      <c r="GX44" s="137"/>
      <c r="GY44" s="137"/>
      <c r="GZ44" s="137"/>
      <c r="HA44" s="137"/>
      <c r="HB44" s="137"/>
      <c r="HC44" s="137"/>
      <c r="HD44" s="137"/>
      <c r="HE44" s="137"/>
      <c r="HF44" s="137"/>
      <c r="HG44" s="137"/>
      <c r="HH44" s="137"/>
      <c r="HI44" s="137"/>
      <c r="HJ44" s="137"/>
      <c r="HK44" s="137"/>
      <c r="HL44" s="137"/>
      <c r="HM44" s="137"/>
      <c r="HN44" s="137"/>
      <c r="HO44" s="137"/>
      <c r="HP44" s="137"/>
      <c r="HQ44" s="137"/>
      <c r="HR44" s="137"/>
      <c r="HS44" s="137"/>
      <c r="HT44" s="137"/>
      <c r="HU44" s="137"/>
      <c r="HV44" s="137"/>
      <c r="HW44" s="137"/>
      <c r="HX44" s="137"/>
      <c r="HY44" s="137"/>
      <c r="HZ44" s="137"/>
      <c r="IA44" s="137"/>
      <c r="IB44" s="137"/>
      <c r="IC44" s="137"/>
      <c r="ID44" s="137"/>
      <c r="IE44" s="137"/>
      <c r="IF44" s="137"/>
      <c r="IG44" s="137"/>
      <c r="IH44" s="137"/>
      <c r="II44" s="137"/>
      <c r="IJ44" s="137"/>
      <c r="IK44" s="137"/>
      <c r="IL44" s="137"/>
      <c r="IM44" s="137"/>
      <c r="IN44" s="137"/>
      <c r="IO44" s="137"/>
      <c r="IP44" s="137"/>
      <c r="IQ44" s="137"/>
      <c r="IR44" s="137"/>
      <c r="IS44" s="137"/>
      <c r="IT44" s="137"/>
      <c r="IU44" s="137"/>
      <c r="IV44" s="137"/>
      <c r="IW44" s="137"/>
      <c r="IX44" s="137"/>
      <c r="IY44" s="137"/>
      <c r="IZ44" s="137"/>
      <c r="JA44" s="137"/>
      <c r="JB44" s="137"/>
      <c r="JC44" s="137"/>
      <c r="JD44" s="137"/>
      <c r="JE44" s="137"/>
      <c r="JF44" s="137"/>
      <c r="JG44" s="137"/>
      <c r="JH44" s="137"/>
      <c r="JI44" s="137"/>
      <c r="JJ44" s="137"/>
      <c r="JK44" s="137"/>
      <c r="JL44" s="137"/>
      <c r="JM44" s="137"/>
      <c r="JN44" s="137"/>
      <c r="JO44" s="137"/>
      <c r="JP44" s="137"/>
      <c r="JQ44" s="137"/>
      <c r="JR44" s="137"/>
      <c r="JS44" s="137"/>
      <c r="JT44" s="137"/>
      <c r="JU44" s="137"/>
      <c r="JV44" s="137"/>
      <c r="JW44" s="137"/>
      <c r="JX44" s="137"/>
      <c r="JY44" s="137"/>
      <c r="JZ44" s="137"/>
      <c r="KA44" s="137"/>
      <c r="KB44" s="137"/>
      <c r="KC44" s="137"/>
      <c r="KD44" s="137"/>
      <c r="KE44" s="137"/>
      <c r="KF44" s="137"/>
      <c r="KG44" s="137"/>
      <c r="KH44" s="137"/>
      <c r="KI44" s="137"/>
      <c r="KJ44" s="137"/>
      <c r="KK44" s="137"/>
      <c r="KL44" s="137"/>
      <c r="KM44" s="137"/>
      <c r="KN44" s="137"/>
      <c r="KO44" s="137"/>
      <c r="KP44" s="137"/>
      <c r="KQ44" s="137"/>
      <c r="KR44" s="137"/>
      <c r="KS44" s="137"/>
      <c r="KT44" s="137"/>
      <c r="KU44" s="137"/>
      <c r="KV44" s="137"/>
      <c r="KW44" s="137"/>
      <c r="KX44" s="137"/>
      <c r="KY44" s="137"/>
      <c r="KZ44" s="137"/>
      <c r="LA44" s="137"/>
      <c r="LB44" s="137"/>
      <c r="LC44" s="137"/>
      <c r="LD44" s="137"/>
      <c r="LE44" s="137"/>
      <c r="LF44" s="137"/>
      <c r="LG44" s="137"/>
      <c r="LH44" s="137"/>
      <c r="LI44" s="137"/>
      <c r="LJ44" s="137"/>
      <c r="LK44" s="137"/>
      <c r="LL44" s="137"/>
      <c r="LM44" s="137"/>
      <c r="LN44" s="137"/>
      <c r="LO44" s="137"/>
      <c r="LP44" s="137"/>
      <c r="LQ44" s="137"/>
      <c r="LR44" s="137"/>
      <c r="LS44" s="137"/>
      <c r="LT44" s="137"/>
      <c r="LU44" s="137"/>
      <c r="LV44" s="137"/>
      <c r="LW44" s="137"/>
      <c r="LX44" s="137"/>
    </row>
    <row r="45" ht="153.75" customHeight="1">
      <c r="B45" s="104" t="s">
        <v>797</v>
      </c>
      <c r="C45" s="105" t="s">
        <v>508</v>
      </c>
      <c r="D45" s="105" t="s">
        <v>798</v>
      </c>
      <c r="E45" s="105" t="s">
        <v>799</v>
      </c>
      <c r="F45" s="105" t="s">
        <v>800</v>
      </c>
      <c r="G45" s="105" t="s">
        <v>12</v>
      </c>
      <c r="H45" s="158" t="s">
        <v>12</v>
      </c>
      <c r="I45" s="107" t="s">
        <v>801</v>
      </c>
      <c r="J45" s="107" t="s">
        <v>802</v>
      </c>
      <c r="K45" s="138" t="s">
        <v>803</v>
      </c>
      <c r="L45" s="108">
        <v>32.0</v>
      </c>
      <c r="M45" s="108">
        <v>1.0</v>
      </c>
      <c r="N45" s="108">
        <v>1.0</v>
      </c>
      <c r="O45" s="108">
        <f t="shared" ref="O45:O51" si="63">P45+Q45</f>
        <v>1</v>
      </c>
      <c r="P45" s="108">
        <v>1.0</v>
      </c>
      <c r="Q45" s="108">
        <v>0.0</v>
      </c>
      <c r="R45" s="113" t="s">
        <v>804</v>
      </c>
      <c r="S45" s="111" t="s">
        <v>805</v>
      </c>
      <c r="T45" s="111" t="s">
        <v>806</v>
      </c>
      <c r="U45" s="112" t="s">
        <v>807</v>
      </c>
      <c r="V45" s="111" t="s">
        <v>808</v>
      </c>
      <c r="W45" s="111" t="s">
        <v>809</v>
      </c>
      <c r="X45" s="113" t="s">
        <v>13</v>
      </c>
      <c r="Y45" s="113" t="s">
        <v>160</v>
      </c>
      <c r="Z45" s="113" t="s">
        <v>161</v>
      </c>
      <c r="AA45" s="113" t="s">
        <v>13</v>
      </c>
      <c r="AB45" s="113" t="s">
        <v>161</v>
      </c>
      <c r="AC45" s="113" t="s">
        <v>13</v>
      </c>
      <c r="AD45" s="114" t="s">
        <v>810</v>
      </c>
      <c r="AE45" s="114">
        <v>2.0</v>
      </c>
      <c r="AF45" s="114">
        <v>14.0</v>
      </c>
      <c r="AG45" s="115" t="s">
        <v>12</v>
      </c>
      <c r="AH45" s="114" t="s">
        <v>810</v>
      </c>
      <c r="AI45" s="114" t="s">
        <v>810</v>
      </c>
      <c r="AJ45" s="114" t="s">
        <v>12</v>
      </c>
      <c r="AK45" s="114" t="str">
        <f t="shared" si="60"/>
        <v>1917, 254</v>
      </c>
      <c r="AL45" s="114" t="s">
        <v>12</v>
      </c>
      <c r="AM45" s="114" t="s">
        <v>810</v>
      </c>
      <c r="AN45" s="114" t="s">
        <v>12</v>
      </c>
      <c r="AO45" s="114" t="s">
        <v>12</v>
      </c>
      <c r="AP45" s="116">
        <v>33.0</v>
      </c>
      <c r="AQ45" s="116">
        <v>5.0</v>
      </c>
      <c r="AR45" s="116">
        <v>14.0</v>
      </c>
      <c r="AS45" s="116">
        <v>14.0</v>
      </c>
      <c r="AT45" s="116">
        <v>0.0</v>
      </c>
      <c r="AU45" s="116">
        <v>0.0</v>
      </c>
      <c r="AV45" s="116">
        <v>0.0</v>
      </c>
      <c r="AW45" s="116">
        <v>5.0</v>
      </c>
      <c r="AX45" s="116">
        <v>14.0</v>
      </c>
      <c r="AY45" s="116">
        <v>14.0</v>
      </c>
      <c r="AZ45" s="117">
        <f t="shared" si="3"/>
        <v>5</v>
      </c>
      <c r="BA45" s="117">
        <f t="shared" si="4"/>
        <v>5</v>
      </c>
      <c r="BB45" s="117">
        <f t="shared" si="5"/>
        <v>0</v>
      </c>
      <c r="BC45" s="117">
        <f t="shared" si="6"/>
        <v>14</v>
      </c>
      <c r="BD45" s="117">
        <f t="shared" si="7"/>
        <v>14</v>
      </c>
      <c r="BE45" s="117">
        <f t="shared" si="8"/>
        <v>0</v>
      </c>
      <c r="BF45" s="117">
        <f t="shared" si="9"/>
        <v>14</v>
      </c>
      <c r="BG45" s="117">
        <f t="shared" si="10"/>
        <v>14</v>
      </c>
      <c r="BH45" s="117">
        <f t="shared" si="11"/>
        <v>0</v>
      </c>
      <c r="BI45" s="118" t="s">
        <v>810</v>
      </c>
      <c r="BJ45" s="118">
        <v>2.0</v>
      </c>
      <c r="BK45" s="118">
        <v>14.0</v>
      </c>
      <c r="BL45" s="115" t="s">
        <v>12</v>
      </c>
      <c r="BM45" s="118" t="s">
        <v>810</v>
      </c>
      <c r="BN45" s="118" t="s">
        <v>810</v>
      </c>
      <c r="BO45" s="118" t="s">
        <v>12</v>
      </c>
      <c r="BP45" s="118" t="str">
        <f t="shared" si="61"/>
        <v>1917, 254</v>
      </c>
      <c r="BQ45" s="118" t="s">
        <v>12</v>
      </c>
      <c r="BR45" s="118" t="s">
        <v>810</v>
      </c>
      <c r="BS45" s="118" t="s">
        <v>12</v>
      </c>
      <c r="BT45" s="118" t="s">
        <v>12</v>
      </c>
      <c r="BU45" s="119">
        <v>23.0</v>
      </c>
      <c r="BV45" s="119">
        <v>5.0</v>
      </c>
      <c r="BW45" s="119">
        <v>14.0</v>
      </c>
      <c r="BX45" s="119">
        <v>14.0</v>
      </c>
      <c r="BY45" s="119">
        <v>0.0</v>
      </c>
      <c r="BZ45" s="119">
        <v>14.0</v>
      </c>
      <c r="CA45" s="119">
        <v>0.0</v>
      </c>
      <c r="CB45" s="119">
        <v>0.0</v>
      </c>
      <c r="CC45" s="119">
        <v>0.0</v>
      </c>
      <c r="CD45" s="119">
        <v>5.0</v>
      </c>
      <c r="CE45" s="119">
        <v>14.0</v>
      </c>
      <c r="CF45" s="119">
        <v>14.0</v>
      </c>
      <c r="CG45" s="119">
        <v>0.0</v>
      </c>
      <c r="CH45" s="119">
        <v>14.0</v>
      </c>
      <c r="CI45" s="120">
        <f t="shared" si="13"/>
        <v>5</v>
      </c>
      <c r="CJ45" s="120">
        <f t="shared" si="14"/>
        <v>5</v>
      </c>
      <c r="CK45" s="120">
        <f t="shared" si="15"/>
        <v>0</v>
      </c>
      <c r="CL45" s="120">
        <f t="shared" si="16"/>
        <v>14</v>
      </c>
      <c r="CM45" s="120">
        <f t="shared" si="17"/>
        <v>14</v>
      </c>
      <c r="CN45" s="120">
        <f t="shared" si="18"/>
        <v>0</v>
      </c>
      <c r="CO45" s="120">
        <f t="shared" si="19"/>
        <v>14</v>
      </c>
      <c r="CP45" s="120">
        <f t="shared" si="20"/>
        <v>14</v>
      </c>
      <c r="CQ45" s="120">
        <f t="shared" si="21"/>
        <v>0</v>
      </c>
      <c r="CR45" s="121" t="s">
        <v>811</v>
      </c>
      <c r="CS45" s="121">
        <v>4.0</v>
      </c>
      <c r="CT45" s="121">
        <v>20.0</v>
      </c>
      <c r="CU45" s="115" t="s">
        <v>12</v>
      </c>
      <c r="CV45" s="121" t="s">
        <v>812</v>
      </c>
      <c r="CW45" s="121" t="s">
        <v>812</v>
      </c>
      <c r="CX45" s="121" t="s">
        <v>12</v>
      </c>
      <c r="CY45" s="121" t="str">
        <f t="shared" si="62"/>
        <v>24303, 27611, 1917, 254</v>
      </c>
      <c r="CZ45" s="121" t="s">
        <v>12</v>
      </c>
      <c r="DA45" s="121" t="s">
        <v>812</v>
      </c>
      <c r="DB45" s="121" t="s">
        <v>12</v>
      </c>
      <c r="DC45" s="121" t="s">
        <v>12</v>
      </c>
      <c r="DD45" s="122">
        <v>33.0</v>
      </c>
      <c r="DE45" s="122">
        <v>5.0</v>
      </c>
      <c r="DF45" s="122">
        <v>15.0</v>
      </c>
      <c r="DG45" s="122">
        <v>20.0</v>
      </c>
      <c r="DH45" s="122">
        <v>0.0</v>
      </c>
      <c r="DI45" s="122">
        <v>20.0</v>
      </c>
      <c r="DJ45" s="122">
        <v>0.0</v>
      </c>
      <c r="DK45" s="122">
        <v>0.0</v>
      </c>
      <c r="DL45" s="122">
        <v>0.0</v>
      </c>
      <c r="DM45" s="122">
        <v>5.0</v>
      </c>
      <c r="DN45" s="122">
        <v>15.0</v>
      </c>
      <c r="DO45" s="122">
        <v>20.0</v>
      </c>
      <c r="DP45" s="122">
        <v>0.0</v>
      </c>
      <c r="DQ45" s="122">
        <v>20.0</v>
      </c>
      <c r="DR45" s="123">
        <f t="shared" si="23"/>
        <v>5</v>
      </c>
      <c r="DS45" s="123">
        <f t="shared" si="24"/>
        <v>5</v>
      </c>
      <c r="DT45" s="123">
        <f t="shared" si="25"/>
        <v>0</v>
      </c>
      <c r="DU45" s="123">
        <f t="shared" si="26"/>
        <v>15</v>
      </c>
      <c r="DV45" s="123">
        <f t="shared" si="27"/>
        <v>15</v>
      </c>
      <c r="DW45" s="123">
        <f t="shared" si="28"/>
        <v>0</v>
      </c>
      <c r="DX45" s="123">
        <f t="shared" si="29"/>
        <v>20</v>
      </c>
      <c r="DY45" s="123">
        <f t="shared" si="30"/>
        <v>20</v>
      </c>
      <c r="DZ45" s="123">
        <f t="shared" si="31"/>
        <v>0</v>
      </c>
      <c r="EA45" s="124" t="s">
        <v>813</v>
      </c>
      <c r="EB45" s="124">
        <v>9.0</v>
      </c>
      <c r="EC45" s="124">
        <v>67.0</v>
      </c>
      <c r="ED45" s="115" t="s">
        <v>814</v>
      </c>
      <c r="EE45" s="124" t="s">
        <v>812</v>
      </c>
      <c r="EF45" s="124" t="s">
        <v>815</v>
      </c>
      <c r="EG45" s="124" t="s">
        <v>12</v>
      </c>
      <c r="EH45" s="124" t="str">
        <f t="shared" si="51"/>
        <v>24303, 27611, 1917, 254, 2101620, 2100527, 2002749, 2001117, 2101917</v>
      </c>
      <c r="EI45" s="124" t="s">
        <v>12</v>
      </c>
      <c r="EJ45" s="124" t="s">
        <v>816</v>
      </c>
      <c r="EK45" s="124" t="s">
        <v>12</v>
      </c>
      <c r="EL45" s="124" t="s">
        <v>12</v>
      </c>
      <c r="EM45" s="125">
        <v>23.0</v>
      </c>
      <c r="EN45" s="125">
        <v>9.0</v>
      </c>
      <c r="EO45" s="125">
        <v>21.0</v>
      </c>
      <c r="EP45" s="125">
        <v>20.0</v>
      </c>
      <c r="EQ45" s="125">
        <v>47.0</v>
      </c>
      <c r="ER45" s="125">
        <v>54.0</v>
      </c>
      <c r="ES45" s="125">
        <v>0.0</v>
      </c>
      <c r="ET45" s="125">
        <v>0.0</v>
      </c>
      <c r="EU45" s="125">
        <v>0.0</v>
      </c>
      <c r="EV45" s="125">
        <v>5.0</v>
      </c>
      <c r="EW45" s="125">
        <v>15.0</v>
      </c>
      <c r="EX45" s="125">
        <v>20.0</v>
      </c>
      <c r="EY45" s="125">
        <v>0.0</v>
      </c>
      <c r="EZ45" s="125">
        <v>20.0</v>
      </c>
      <c r="FA45" s="126">
        <f t="shared" si="33"/>
        <v>9</v>
      </c>
      <c r="FB45" s="126">
        <f t="shared" si="34"/>
        <v>5</v>
      </c>
      <c r="FC45" s="126">
        <f t="shared" si="35"/>
        <v>0</v>
      </c>
      <c r="FD45" s="126">
        <f t="shared" si="36"/>
        <v>21</v>
      </c>
      <c r="FE45" s="126">
        <f t="shared" si="37"/>
        <v>15</v>
      </c>
      <c r="FF45" s="126">
        <f t="shared" si="38"/>
        <v>0</v>
      </c>
      <c r="FG45" s="126">
        <f t="shared" si="39"/>
        <v>54</v>
      </c>
      <c r="FH45" s="126">
        <f t="shared" si="40"/>
        <v>20</v>
      </c>
      <c r="FI45" s="126">
        <f t="shared" si="41"/>
        <v>0</v>
      </c>
      <c r="FJ45" s="127" t="s">
        <v>13</v>
      </c>
      <c r="FK45" s="128" t="s">
        <v>817</v>
      </c>
      <c r="FL45" s="129" t="s">
        <v>12</v>
      </c>
      <c r="FM45" s="129" t="s">
        <v>12</v>
      </c>
      <c r="FN45" s="129" t="s">
        <v>12</v>
      </c>
      <c r="FO45" s="130" t="s">
        <v>12</v>
      </c>
      <c r="FP45" s="130" t="s">
        <v>12</v>
      </c>
      <c r="FQ45" s="130" t="s">
        <v>12</v>
      </c>
      <c r="FR45" s="130" t="s">
        <v>12</v>
      </c>
      <c r="FS45" s="130" t="s">
        <v>12</v>
      </c>
      <c r="FT45" s="130" t="s">
        <v>12</v>
      </c>
      <c r="FU45" s="130" t="s">
        <v>12</v>
      </c>
      <c r="FV45" s="130" t="s">
        <v>12</v>
      </c>
      <c r="FW45" s="130" t="str">
        <f t="shared" si="48"/>
        <v>-</v>
      </c>
      <c r="FX45" s="130" t="s">
        <v>12</v>
      </c>
      <c r="FY45" s="108" t="s">
        <v>12</v>
      </c>
      <c r="FZ45" s="108">
        <v>22.0</v>
      </c>
      <c r="GA45" s="108">
        <v>0.0</v>
      </c>
      <c r="GB45" s="131">
        <f t="shared" si="43"/>
        <v>0</v>
      </c>
      <c r="GC45" s="132" t="s">
        <v>12</v>
      </c>
      <c r="GD45" s="132" t="s">
        <v>12</v>
      </c>
      <c r="GE45" s="132" t="s">
        <v>12</v>
      </c>
      <c r="GF45" s="133" t="s">
        <v>12</v>
      </c>
      <c r="GG45" s="133" t="s">
        <v>12</v>
      </c>
      <c r="GH45" s="133" t="s">
        <v>12</v>
      </c>
      <c r="GI45" s="133" t="s">
        <v>12</v>
      </c>
      <c r="GJ45" s="133" t="s">
        <v>12</v>
      </c>
      <c r="GK45" s="133" t="s">
        <v>12</v>
      </c>
      <c r="GL45" s="133" t="s">
        <v>12</v>
      </c>
      <c r="GM45" s="133" t="s">
        <v>12</v>
      </c>
      <c r="GN45" s="134" t="s">
        <v>818</v>
      </c>
      <c r="GO45" s="134">
        <v>18.0</v>
      </c>
      <c r="GP45" s="134">
        <v>0.0</v>
      </c>
      <c r="GQ45" s="135">
        <f t="shared" si="44"/>
        <v>0</v>
      </c>
      <c r="GR45" s="136" t="s">
        <v>161</v>
      </c>
      <c r="GS45" s="137"/>
      <c r="GT45" s="137"/>
      <c r="GU45" s="137"/>
      <c r="GV45" s="137"/>
      <c r="GW45" s="137"/>
      <c r="GX45" s="137"/>
      <c r="GY45" s="137"/>
      <c r="GZ45" s="137"/>
      <c r="HA45" s="137"/>
      <c r="HB45" s="137"/>
      <c r="HC45" s="137"/>
      <c r="HD45" s="137"/>
      <c r="HE45" s="137"/>
      <c r="HF45" s="137"/>
      <c r="HG45" s="137"/>
      <c r="HH45" s="137"/>
      <c r="HI45" s="137"/>
      <c r="HJ45" s="137"/>
      <c r="HK45" s="137"/>
      <c r="HL45" s="137"/>
      <c r="HM45" s="137"/>
      <c r="HN45" s="137"/>
      <c r="HO45" s="137"/>
      <c r="HP45" s="137"/>
      <c r="HQ45" s="137"/>
      <c r="HR45" s="137"/>
      <c r="HS45" s="137"/>
      <c r="HT45" s="137"/>
      <c r="HU45" s="137"/>
      <c r="HV45" s="137"/>
      <c r="HW45" s="137"/>
      <c r="HX45" s="137"/>
      <c r="HY45" s="137"/>
      <c r="HZ45" s="137"/>
      <c r="IA45" s="137"/>
      <c r="IB45" s="137"/>
      <c r="IC45" s="137"/>
      <c r="ID45" s="137"/>
      <c r="IE45" s="137"/>
      <c r="IF45" s="137"/>
      <c r="IG45" s="137"/>
      <c r="IH45" s="137"/>
      <c r="II45" s="137"/>
      <c r="IJ45" s="137"/>
      <c r="IK45" s="137"/>
      <c r="IL45" s="137"/>
      <c r="IM45" s="137"/>
      <c r="IN45" s="137"/>
      <c r="IO45" s="137"/>
      <c r="IP45" s="137"/>
      <c r="IQ45" s="137"/>
      <c r="IR45" s="137"/>
      <c r="IS45" s="137"/>
      <c r="IT45" s="137"/>
      <c r="IU45" s="137"/>
      <c r="IV45" s="137"/>
      <c r="IW45" s="137"/>
      <c r="IX45" s="137"/>
      <c r="IY45" s="137"/>
      <c r="IZ45" s="137"/>
      <c r="JA45" s="137"/>
      <c r="JB45" s="137"/>
      <c r="JC45" s="137"/>
      <c r="JD45" s="137"/>
      <c r="JE45" s="137"/>
      <c r="JF45" s="137"/>
      <c r="JG45" s="137"/>
      <c r="JH45" s="137"/>
      <c r="JI45" s="137"/>
      <c r="JJ45" s="137"/>
      <c r="JK45" s="137"/>
      <c r="JL45" s="137"/>
      <c r="JM45" s="137"/>
      <c r="JN45" s="137"/>
      <c r="JO45" s="137"/>
      <c r="JP45" s="137"/>
      <c r="JQ45" s="137"/>
      <c r="JR45" s="137"/>
      <c r="JS45" s="137"/>
      <c r="JT45" s="137"/>
      <c r="JU45" s="137"/>
      <c r="JV45" s="137"/>
      <c r="JW45" s="137"/>
      <c r="JX45" s="137"/>
      <c r="JY45" s="137"/>
      <c r="JZ45" s="137"/>
      <c r="KA45" s="137"/>
      <c r="KB45" s="137"/>
      <c r="KC45" s="137"/>
      <c r="KD45" s="137"/>
      <c r="KE45" s="137"/>
      <c r="KF45" s="137"/>
      <c r="KG45" s="137"/>
      <c r="KH45" s="137"/>
      <c r="KI45" s="137"/>
      <c r="KJ45" s="137"/>
      <c r="KK45" s="137"/>
      <c r="KL45" s="137"/>
      <c r="KM45" s="137"/>
      <c r="KN45" s="137"/>
      <c r="KO45" s="137"/>
      <c r="KP45" s="137"/>
      <c r="KQ45" s="137"/>
      <c r="KR45" s="137"/>
      <c r="KS45" s="137"/>
      <c r="KT45" s="137"/>
      <c r="KU45" s="137"/>
      <c r="KV45" s="137"/>
      <c r="KW45" s="137"/>
      <c r="KX45" s="137"/>
      <c r="KY45" s="137"/>
      <c r="KZ45" s="137"/>
      <c r="LA45" s="137"/>
      <c r="LB45" s="137"/>
      <c r="LC45" s="137"/>
      <c r="LD45" s="137"/>
      <c r="LE45" s="137"/>
      <c r="LF45" s="137"/>
      <c r="LG45" s="137"/>
      <c r="LH45" s="137"/>
      <c r="LI45" s="137"/>
      <c r="LJ45" s="137"/>
      <c r="LK45" s="137"/>
      <c r="LL45" s="137"/>
      <c r="LM45" s="137"/>
      <c r="LN45" s="137"/>
      <c r="LO45" s="137"/>
      <c r="LP45" s="137"/>
      <c r="LQ45" s="137"/>
      <c r="LR45" s="137"/>
      <c r="LS45" s="137"/>
      <c r="LT45" s="137"/>
      <c r="LU45" s="137"/>
      <c r="LV45" s="137"/>
      <c r="LW45" s="137"/>
      <c r="LX45" s="137"/>
    </row>
    <row r="46" ht="153.75" customHeight="1">
      <c r="B46" s="154" t="s">
        <v>508</v>
      </c>
      <c r="C46" s="105" t="s">
        <v>12</v>
      </c>
      <c r="D46" s="105" t="s">
        <v>510</v>
      </c>
      <c r="E46" s="105" t="s">
        <v>819</v>
      </c>
      <c r="F46" s="105" t="s">
        <v>820</v>
      </c>
      <c r="G46" s="105" t="s">
        <v>12</v>
      </c>
      <c r="H46" s="105" t="s">
        <v>12</v>
      </c>
      <c r="I46" s="107" t="s">
        <v>821</v>
      </c>
      <c r="J46" s="159" t="s">
        <v>822</v>
      </c>
      <c r="K46" s="138" t="s">
        <v>823</v>
      </c>
      <c r="L46" s="108">
        <v>217.0</v>
      </c>
      <c r="M46" s="108">
        <v>212.0</v>
      </c>
      <c r="N46" s="108">
        <v>212.0</v>
      </c>
      <c r="O46" s="108">
        <f t="shared" si="63"/>
        <v>212</v>
      </c>
      <c r="P46" s="108">
        <v>212.0</v>
      </c>
      <c r="Q46" s="108">
        <v>0.0</v>
      </c>
      <c r="R46" s="113" t="s">
        <v>155</v>
      </c>
      <c r="S46" s="111" t="s">
        <v>824</v>
      </c>
      <c r="T46" s="111" t="s">
        <v>12</v>
      </c>
      <c r="U46" s="112" t="s">
        <v>825</v>
      </c>
      <c r="V46" s="111" t="s">
        <v>826</v>
      </c>
      <c r="W46" s="111" t="s">
        <v>827</v>
      </c>
      <c r="X46" s="113" t="s">
        <v>13</v>
      </c>
      <c r="Y46" s="113" t="s">
        <v>160</v>
      </c>
      <c r="Z46" s="113" t="s">
        <v>161</v>
      </c>
      <c r="AA46" s="113" t="s">
        <v>13</v>
      </c>
      <c r="AB46" s="113" t="s">
        <v>161</v>
      </c>
      <c r="AC46" s="113" t="s">
        <v>13</v>
      </c>
      <c r="AD46" s="114">
        <v>1917.0</v>
      </c>
      <c r="AE46" s="114">
        <v>1.0</v>
      </c>
      <c r="AF46" s="114">
        <v>8.0</v>
      </c>
      <c r="AG46" s="115" t="s">
        <v>12</v>
      </c>
      <c r="AH46" s="114">
        <v>1917.0</v>
      </c>
      <c r="AI46" s="114">
        <v>1917.0</v>
      </c>
      <c r="AJ46" s="114" t="s">
        <v>12</v>
      </c>
      <c r="AK46" s="114">
        <f t="shared" si="60"/>
        <v>1917</v>
      </c>
      <c r="AL46" s="114" t="s">
        <v>12</v>
      </c>
      <c r="AM46" s="114">
        <v>1917.0</v>
      </c>
      <c r="AN46" s="114" t="s">
        <v>12</v>
      </c>
      <c r="AO46" s="114" t="s">
        <v>12</v>
      </c>
      <c r="AP46" s="116">
        <v>217.0</v>
      </c>
      <c r="AQ46" s="116">
        <v>2.0</v>
      </c>
      <c r="AR46" s="116">
        <v>8.0</v>
      </c>
      <c r="AS46" s="116">
        <v>8.0</v>
      </c>
      <c r="AT46" s="116">
        <v>0.0</v>
      </c>
      <c r="AU46" s="116">
        <v>0.0</v>
      </c>
      <c r="AV46" s="116">
        <v>0.0</v>
      </c>
      <c r="AW46" s="116">
        <v>2.0</v>
      </c>
      <c r="AX46" s="116">
        <v>8.0</v>
      </c>
      <c r="AY46" s="116">
        <v>8.0</v>
      </c>
      <c r="AZ46" s="117">
        <f t="shared" si="3"/>
        <v>0.009433962264</v>
      </c>
      <c r="BA46" s="117">
        <f t="shared" si="4"/>
        <v>0.009433962264</v>
      </c>
      <c r="BB46" s="117">
        <f t="shared" si="5"/>
        <v>0</v>
      </c>
      <c r="BC46" s="117">
        <f t="shared" si="6"/>
        <v>0.03773584906</v>
      </c>
      <c r="BD46" s="117">
        <f t="shared" si="7"/>
        <v>0.03773584906</v>
      </c>
      <c r="BE46" s="117">
        <f t="shared" si="8"/>
        <v>0</v>
      </c>
      <c r="BF46" s="117">
        <f t="shared" si="9"/>
        <v>0.03773584906</v>
      </c>
      <c r="BG46" s="117">
        <f t="shared" si="10"/>
        <v>0.03773584906</v>
      </c>
      <c r="BH46" s="117">
        <f t="shared" si="11"/>
        <v>0</v>
      </c>
      <c r="BI46" s="118">
        <v>1917.0</v>
      </c>
      <c r="BJ46" s="118">
        <v>1.0</v>
      </c>
      <c r="BK46" s="118">
        <v>8.0</v>
      </c>
      <c r="BL46" s="115" t="s">
        <v>12</v>
      </c>
      <c r="BM46" s="118">
        <v>1917.0</v>
      </c>
      <c r="BN46" s="118">
        <v>1917.0</v>
      </c>
      <c r="BO46" s="118" t="s">
        <v>12</v>
      </c>
      <c r="BP46" s="118">
        <f t="shared" si="61"/>
        <v>1917</v>
      </c>
      <c r="BQ46" s="118" t="s">
        <v>12</v>
      </c>
      <c r="BR46" s="118">
        <v>1917.0</v>
      </c>
      <c r="BS46" s="118" t="s">
        <v>12</v>
      </c>
      <c r="BT46" s="118" t="s">
        <v>12</v>
      </c>
      <c r="BU46" s="119">
        <v>215.0</v>
      </c>
      <c r="BV46" s="119">
        <v>2.0</v>
      </c>
      <c r="BW46" s="119">
        <v>8.0</v>
      </c>
      <c r="BX46" s="119">
        <v>8.0</v>
      </c>
      <c r="BY46" s="119">
        <v>0.0</v>
      </c>
      <c r="BZ46" s="119">
        <v>8.0</v>
      </c>
      <c r="CA46" s="119">
        <v>0.0</v>
      </c>
      <c r="CB46" s="119">
        <v>0.0</v>
      </c>
      <c r="CC46" s="119">
        <v>0.0</v>
      </c>
      <c r="CD46" s="119">
        <v>2.0</v>
      </c>
      <c r="CE46" s="119">
        <v>8.0</v>
      </c>
      <c r="CF46" s="119">
        <v>8.0</v>
      </c>
      <c r="CG46" s="119">
        <v>0.0</v>
      </c>
      <c r="CH46" s="119">
        <v>8.0</v>
      </c>
      <c r="CI46" s="120">
        <f t="shared" si="13"/>
        <v>0.009433962264</v>
      </c>
      <c r="CJ46" s="120">
        <f t="shared" si="14"/>
        <v>0.009433962264</v>
      </c>
      <c r="CK46" s="120">
        <f t="shared" si="15"/>
        <v>0</v>
      </c>
      <c r="CL46" s="120">
        <f t="shared" si="16"/>
        <v>0.03773584906</v>
      </c>
      <c r="CM46" s="120">
        <f t="shared" si="17"/>
        <v>0.03773584906</v>
      </c>
      <c r="CN46" s="120">
        <f t="shared" si="18"/>
        <v>0</v>
      </c>
      <c r="CO46" s="120">
        <f t="shared" si="19"/>
        <v>0.03773584906</v>
      </c>
      <c r="CP46" s="120">
        <f t="shared" si="20"/>
        <v>0.03773584906</v>
      </c>
      <c r="CQ46" s="120">
        <f t="shared" si="21"/>
        <v>0</v>
      </c>
      <c r="CR46" s="121">
        <v>1917.0</v>
      </c>
      <c r="CS46" s="121">
        <v>1.0</v>
      </c>
      <c r="CT46" s="121">
        <v>8.0</v>
      </c>
      <c r="CU46" s="115" t="s">
        <v>12</v>
      </c>
      <c r="CV46" s="121">
        <v>1917.0</v>
      </c>
      <c r="CW46" s="121">
        <v>1917.0</v>
      </c>
      <c r="CX46" s="121" t="s">
        <v>12</v>
      </c>
      <c r="CY46" s="121">
        <f t="shared" si="62"/>
        <v>1917</v>
      </c>
      <c r="CZ46" s="121" t="s">
        <v>12</v>
      </c>
      <c r="DA46" s="121">
        <v>1917.0</v>
      </c>
      <c r="DB46" s="121" t="s">
        <v>12</v>
      </c>
      <c r="DC46" s="121" t="s">
        <v>12</v>
      </c>
      <c r="DD46" s="122">
        <v>217.0</v>
      </c>
      <c r="DE46" s="122">
        <v>2.0</v>
      </c>
      <c r="DF46" s="122">
        <v>8.0</v>
      </c>
      <c r="DG46" s="122">
        <v>8.0</v>
      </c>
      <c r="DH46" s="122">
        <v>0.0</v>
      </c>
      <c r="DI46" s="122">
        <v>8.0</v>
      </c>
      <c r="DJ46" s="122">
        <v>0.0</v>
      </c>
      <c r="DK46" s="122">
        <v>0.0</v>
      </c>
      <c r="DL46" s="122">
        <v>0.0</v>
      </c>
      <c r="DM46" s="122">
        <v>2.0</v>
      </c>
      <c r="DN46" s="122">
        <v>8.0</v>
      </c>
      <c r="DO46" s="122">
        <v>8.0</v>
      </c>
      <c r="DP46" s="122">
        <v>0.0</v>
      </c>
      <c r="DQ46" s="122">
        <v>8.0</v>
      </c>
      <c r="DR46" s="123">
        <f t="shared" si="23"/>
        <v>0.009433962264</v>
      </c>
      <c r="DS46" s="123">
        <f t="shared" si="24"/>
        <v>0.009433962264</v>
      </c>
      <c r="DT46" s="123">
        <f t="shared" si="25"/>
        <v>0</v>
      </c>
      <c r="DU46" s="123">
        <f t="shared" si="26"/>
        <v>0.03773584906</v>
      </c>
      <c r="DV46" s="123">
        <f t="shared" si="27"/>
        <v>0.03773584906</v>
      </c>
      <c r="DW46" s="123">
        <f t="shared" si="28"/>
        <v>0</v>
      </c>
      <c r="DX46" s="123">
        <f t="shared" si="29"/>
        <v>0.03773584906</v>
      </c>
      <c r="DY46" s="123">
        <f t="shared" si="30"/>
        <v>0.03773584906</v>
      </c>
      <c r="DZ46" s="123">
        <f t="shared" si="31"/>
        <v>0</v>
      </c>
      <c r="EA46" s="124" t="s">
        <v>828</v>
      </c>
      <c r="EB46" s="124">
        <v>5.0</v>
      </c>
      <c r="EC46" s="124">
        <v>20.0</v>
      </c>
      <c r="ED46" s="115" t="s">
        <v>829</v>
      </c>
      <c r="EE46" s="124">
        <v>1917.0</v>
      </c>
      <c r="EF46" s="124" t="s">
        <v>828</v>
      </c>
      <c r="EG46" s="124" t="s">
        <v>829</v>
      </c>
      <c r="EH46" s="124" t="s">
        <v>12</v>
      </c>
      <c r="EI46" s="124" t="s">
        <v>12</v>
      </c>
      <c r="EJ46" s="124" t="s">
        <v>828</v>
      </c>
      <c r="EK46" s="124" t="s">
        <v>12</v>
      </c>
      <c r="EL46" s="124" t="s">
        <v>12</v>
      </c>
      <c r="EM46" s="125">
        <v>214.0</v>
      </c>
      <c r="EN46" s="125">
        <v>3.0</v>
      </c>
      <c r="EO46" s="125">
        <v>10.0</v>
      </c>
      <c r="EP46" s="125">
        <v>8.0</v>
      </c>
      <c r="EQ46" s="125">
        <v>12.0</v>
      </c>
      <c r="ER46" s="125">
        <v>12.0</v>
      </c>
      <c r="ES46" s="125">
        <v>0.0</v>
      </c>
      <c r="ET46" s="125">
        <v>0.0</v>
      </c>
      <c r="EU46" s="125">
        <v>0.0</v>
      </c>
      <c r="EV46" s="125">
        <v>2.0</v>
      </c>
      <c r="EW46" s="125">
        <v>8.0</v>
      </c>
      <c r="EX46" s="125">
        <v>8.0</v>
      </c>
      <c r="EY46" s="125">
        <v>0.0</v>
      </c>
      <c r="EZ46" s="125">
        <v>8.0</v>
      </c>
      <c r="FA46" s="126">
        <f t="shared" si="33"/>
        <v>0.0141509434</v>
      </c>
      <c r="FB46" s="126">
        <f t="shared" si="34"/>
        <v>0.009433962264</v>
      </c>
      <c r="FC46" s="126">
        <f t="shared" si="35"/>
        <v>0</v>
      </c>
      <c r="FD46" s="126">
        <f t="shared" si="36"/>
        <v>0.04716981132</v>
      </c>
      <c r="FE46" s="126">
        <f t="shared" si="37"/>
        <v>0.03773584906</v>
      </c>
      <c r="FF46" s="126">
        <f t="shared" si="38"/>
        <v>0</v>
      </c>
      <c r="FG46" s="126">
        <f t="shared" si="39"/>
        <v>0.05660377358</v>
      </c>
      <c r="FH46" s="126">
        <f t="shared" si="40"/>
        <v>0.03773584906</v>
      </c>
      <c r="FI46" s="126">
        <f t="shared" si="41"/>
        <v>0</v>
      </c>
      <c r="FJ46" s="127" t="s">
        <v>13</v>
      </c>
      <c r="FK46" s="128" t="s">
        <v>830</v>
      </c>
      <c r="FL46" s="129" t="s">
        <v>12</v>
      </c>
      <c r="FM46" s="129" t="s">
        <v>12</v>
      </c>
      <c r="FN46" s="129" t="s">
        <v>12</v>
      </c>
      <c r="FO46" s="130" t="s">
        <v>12</v>
      </c>
      <c r="FP46" s="130" t="s">
        <v>12</v>
      </c>
      <c r="FQ46" s="130" t="s">
        <v>12</v>
      </c>
      <c r="FR46" s="130" t="s">
        <v>12</v>
      </c>
      <c r="FS46" s="130" t="s">
        <v>12</v>
      </c>
      <c r="FT46" s="130" t="s">
        <v>12</v>
      </c>
      <c r="FU46" s="130" t="s">
        <v>12</v>
      </c>
      <c r="FV46" s="130" t="s">
        <v>12</v>
      </c>
      <c r="FW46" s="130" t="str">
        <f t="shared" si="48"/>
        <v>-</v>
      </c>
      <c r="FX46" s="130" t="s">
        <v>12</v>
      </c>
      <c r="FY46" s="108" t="s">
        <v>12</v>
      </c>
      <c r="FZ46" s="108">
        <v>185.0</v>
      </c>
      <c r="GA46" s="108">
        <v>0.0</v>
      </c>
      <c r="GB46" s="131">
        <f t="shared" si="43"/>
        <v>0</v>
      </c>
      <c r="GC46" s="132">
        <v>9999.0</v>
      </c>
      <c r="GD46" s="132">
        <v>1.0</v>
      </c>
      <c r="GE46" s="132">
        <v>212.0</v>
      </c>
      <c r="GF46" s="133" t="s">
        <v>12</v>
      </c>
      <c r="GG46" s="133" t="s">
        <v>12</v>
      </c>
      <c r="GH46" s="133" t="s">
        <v>12</v>
      </c>
      <c r="GI46" s="133" t="s">
        <v>12</v>
      </c>
      <c r="GJ46" s="133" t="s">
        <v>12</v>
      </c>
      <c r="GK46" s="133">
        <v>9999.0</v>
      </c>
      <c r="GL46" s="133" t="s">
        <v>12</v>
      </c>
      <c r="GM46" s="133" t="s">
        <v>12</v>
      </c>
      <c r="GN46" s="134" t="s">
        <v>12</v>
      </c>
      <c r="GO46" s="134">
        <v>212.0</v>
      </c>
      <c r="GP46" s="134">
        <v>0.0</v>
      </c>
      <c r="GQ46" s="135">
        <f t="shared" si="44"/>
        <v>0</v>
      </c>
      <c r="GR46" s="136" t="s">
        <v>161</v>
      </c>
      <c r="GS46" s="137"/>
      <c r="GT46" s="137"/>
      <c r="GU46" s="137"/>
      <c r="GV46" s="137"/>
      <c r="GW46" s="137"/>
      <c r="GX46" s="137"/>
      <c r="GY46" s="137"/>
      <c r="GZ46" s="137"/>
      <c r="HA46" s="137"/>
      <c r="HB46" s="137"/>
      <c r="HC46" s="137"/>
      <c r="HD46" s="137"/>
      <c r="HE46" s="137"/>
      <c r="HF46" s="137"/>
      <c r="HG46" s="137"/>
      <c r="HH46" s="137"/>
      <c r="HI46" s="137"/>
      <c r="HJ46" s="137"/>
      <c r="HK46" s="137"/>
      <c r="HL46" s="137"/>
      <c r="HM46" s="137"/>
      <c r="HN46" s="137"/>
      <c r="HO46" s="137"/>
      <c r="HP46" s="137"/>
      <c r="HQ46" s="137"/>
      <c r="HR46" s="137"/>
      <c r="HS46" s="137"/>
      <c r="HT46" s="137"/>
      <c r="HU46" s="137"/>
      <c r="HV46" s="137"/>
      <c r="HW46" s="137"/>
      <c r="HX46" s="137"/>
      <c r="HY46" s="137"/>
      <c r="HZ46" s="137"/>
      <c r="IA46" s="137"/>
      <c r="IB46" s="137"/>
      <c r="IC46" s="137"/>
      <c r="ID46" s="137"/>
      <c r="IE46" s="137"/>
      <c r="IF46" s="137"/>
      <c r="IG46" s="137"/>
      <c r="IH46" s="137"/>
      <c r="II46" s="137"/>
      <c r="IJ46" s="137"/>
      <c r="IK46" s="137"/>
      <c r="IL46" s="137"/>
      <c r="IM46" s="137"/>
      <c r="IN46" s="137"/>
      <c r="IO46" s="137"/>
      <c r="IP46" s="137"/>
      <c r="IQ46" s="137"/>
      <c r="IR46" s="137"/>
      <c r="IS46" s="137"/>
      <c r="IT46" s="137"/>
      <c r="IU46" s="137"/>
      <c r="IV46" s="137"/>
      <c r="IW46" s="137"/>
      <c r="IX46" s="137"/>
      <c r="IY46" s="137"/>
      <c r="IZ46" s="137"/>
      <c r="JA46" s="137"/>
      <c r="JB46" s="137"/>
      <c r="JC46" s="137"/>
      <c r="JD46" s="137"/>
      <c r="JE46" s="137"/>
      <c r="JF46" s="137"/>
      <c r="JG46" s="137"/>
      <c r="JH46" s="137"/>
      <c r="JI46" s="137"/>
      <c r="JJ46" s="137"/>
      <c r="JK46" s="137"/>
      <c r="JL46" s="137"/>
      <c r="JM46" s="137"/>
      <c r="JN46" s="137"/>
      <c r="JO46" s="137"/>
      <c r="JP46" s="137"/>
      <c r="JQ46" s="137"/>
      <c r="JR46" s="137"/>
      <c r="JS46" s="137"/>
      <c r="JT46" s="137"/>
      <c r="JU46" s="137"/>
      <c r="JV46" s="137"/>
      <c r="JW46" s="137"/>
      <c r="JX46" s="137"/>
      <c r="JY46" s="137"/>
      <c r="JZ46" s="137"/>
      <c r="KA46" s="137"/>
      <c r="KB46" s="137"/>
      <c r="KC46" s="137"/>
      <c r="KD46" s="137"/>
      <c r="KE46" s="137"/>
      <c r="KF46" s="137"/>
      <c r="KG46" s="137"/>
      <c r="KH46" s="137"/>
      <c r="KI46" s="137"/>
      <c r="KJ46" s="137"/>
      <c r="KK46" s="137"/>
      <c r="KL46" s="137"/>
      <c r="KM46" s="137"/>
      <c r="KN46" s="137"/>
      <c r="KO46" s="137"/>
      <c r="KP46" s="137"/>
      <c r="KQ46" s="137"/>
      <c r="KR46" s="137"/>
      <c r="KS46" s="137"/>
      <c r="KT46" s="137"/>
      <c r="KU46" s="137"/>
      <c r="KV46" s="137"/>
      <c r="KW46" s="137"/>
      <c r="KX46" s="137"/>
      <c r="KY46" s="137"/>
      <c r="KZ46" s="137"/>
      <c r="LA46" s="137"/>
      <c r="LB46" s="137"/>
      <c r="LC46" s="137"/>
      <c r="LD46" s="137"/>
      <c r="LE46" s="137"/>
      <c r="LF46" s="137"/>
      <c r="LG46" s="137"/>
      <c r="LH46" s="137"/>
      <c r="LI46" s="137"/>
      <c r="LJ46" s="137"/>
      <c r="LK46" s="137"/>
      <c r="LL46" s="137"/>
      <c r="LM46" s="137"/>
      <c r="LN46" s="137"/>
      <c r="LO46" s="137"/>
      <c r="LP46" s="137"/>
      <c r="LQ46" s="137"/>
      <c r="LR46" s="137"/>
      <c r="LS46" s="137"/>
      <c r="LT46" s="137"/>
      <c r="LU46" s="137"/>
      <c r="LV46" s="137"/>
      <c r="LW46" s="137"/>
      <c r="LX46" s="137"/>
    </row>
    <row r="47" ht="194.25" customHeight="1">
      <c r="B47" s="104" t="s">
        <v>174</v>
      </c>
      <c r="C47" s="105" t="s">
        <v>12</v>
      </c>
      <c r="D47" s="105" t="s">
        <v>175</v>
      </c>
      <c r="E47" s="105" t="s">
        <v>831</v>
      </c>
      <c r="F47" s="105" t="s">
        <v>832</v>
      </c>
      <c r="G47" s="106" t="s">
        <v>12</v>
      </c>
      <c r="H47" s="105" t="s">
        <v>12</v>
      </c>
      <c r="I47" s="107" t="s">
        <v>833</v>
      </c>
      <c r="J47" s="107" t="s">
        <v>834</v>
      </c>
      <c r="K47" s="107" t="s">
        <v>835</v>
      </c>
      <c r="L47" s="108">
        <v>8.0</v>
      </c>
      <c r="M47" s="108">
        <v>1.0</v>
      </c>
      <c r="N47" s="108">
        <v>1.0</v>
      </c>
      <c r="O47" s="108">
        <f t="shared" si="63"/>
        <v>3</v>
      </c>
      <c r="P47" s="108">
        <v>3.0</v>
      </c>
      <c r="Q47" s="108">
        <v>0.0</v>
      </c>
      <c r="R47" s="113" t="s">
        <v>160</v>
      </c>
      <c r="S47" s="111" t="s">
        <v>836</v>
      </c>
      <c r="T47" s="111" t="s">
        <v>837</v>
      </c>
      <c r="U47" s="110" t="s">
        <v>838</v>
      </c>
      <c r="V47" s="110" t="s">
        <v>839</v>
      </c>
      <c r="W47" s="142" t="s">
        <v>840</v>
      </c>
      <c r="X47" s="113" t="s">
        <v>13</v>
      </c>
      <c r="Y47" s="113" t="s">
        <v>160</v>
      </c>
      <c r="Z47" s="113" t="s">
        <v>161</v>
      </c>
      <c r="AA47" s="113" t="s">
        <v>13</v>
      </c>
      <c r="AB47" s="113" t="s">
        <v>161</v>
      </c>
      <c r="AC47" s="113" t="s">
        <v>13</v>
      </c>
      <c r="AD47" s="114" t="s">
        <v>12</v>
      </c>
      <c r="AE47" s="114" t="s">
        <v>12</v>
      </c>
      <c r="AF47" s="114" t="s">
        <v>12</v>
      </c>
      <c r="AG47" s="115" t="s">
        <v>12</v>
      </c>
      <c r="AH47" s="114" t="s">
        <v>12</v>
      </c>
      <c r="AI47" s="114" t="s">
        <v>12</v>
      </c>
      <c r="AJ47" s="114" t="s">
        <v>12</v>
      </c>
      <c r="AK47" s="114" t="str">
        <f t="shared" si="60"/>
        <v>-</v>
      </c>
      <c r="AL47" s="114" t="s">
        <v>12</v>
      </c>
      <c r="AM47" s="114" t="s">
        <v>12</v>
      </c>
      <c r="AN47" s="114" t="s">
        <v>12</v>
      </c>
      <c r="AO47" s="114" t="s">
        <v>12</v>
      </c>
      <c r="AP47" s="116">
        <v>8.0</v>
      </c>
      <c r="AQ47" s="116">
        <v>0.0</v>
      </c>
      <c r="AR47" s="116">
        <v>0.0</v>
      </c>
      <c r="AS47" s="116">
        <v>0.0</v>
      </c>
      <c r="AT47" s="116">
        <v>0.0</v>
      </c>
      <c r="AU47" s="116">
        <v>0.0</v>
      </c>
      <c r="AV47" s="116">
        <v>0.0</v>
      </c>
      <c r="AW47" s="116">
        <v>0.0</v>
      </c>
      <c r="AX47" s="116">
        <v>0.0</v>
      </c>
      <c r="AY47" s="116">
        <v>0.0</v>
      </c>
      <c r="AZ47" s="117">
        <f t="shared" si="3"/>
        <v>0</v>
      </c>
      <c r="BA47" s="117">
        <f t="shared" si="4"/>
        <v>0</v>
      </c>
      <c r="BB47" s="117">
        <f t="shared" si="5"/>
        <v>0</v>
      </c>
      <c r="BC47" s="117">
        <f t="shared" si="6"/>
        <v>0</v>
      </c>
      <c r="BD47" s="117">
        <f t="shared" si="7"/>
        <v>0</v>
      </c>
      <c r="BE47" s="117">
        <f t="shared" si="8"/>
        <v>0</v>
      </c>
      <c r="BF47" s="117">
        <f t="shared" si="9"/>
        <v>0</v>
      </c>
      <c r="BG47" s="117">
        <f t="shared" si="10"/>
        <v>0</v>
      </c>
      <c r="BH47" s="117">
        <f t="shared" si="11"/>
        <v>0</v>
      </c>
      <c r="BI47" s="118" t="s">
        <v>12</v>
      </c>
      <c r="BJ47" s="118" t="s">
        <v>12</v>
      </c>
      <c r="BK47" s="118" t="s">
        <v>12</v>
      </c>
      <c r="BL47" s="115" t="s">
        <v>12</v>
      </c>
      <c r="BM47" s="119" t="s">
        <v>12</v>
      </c>
      <c r="BN47" s="119" t="s">
        <v>12</v>
      </c>
      <c r="BO47" s="119" t="s">
        <v>12</v>
      </c>
      <c r="BP47" s="118" t="str">
        <f t="shared" si="61"/>
        <v>-</v>
      </c>
      <c r="BQ47" s="119" t="s">
        <v>12</v>
      </c>
      <c r="BR47" s="119" t="s">
        <v>12</v>
      </c>
      <c r="BS47" s="119" t="s">
        <v>12</v>
      </c>
      <c r="BT47" s="119" t="s">
        <v>12</v>
      </c>
      <c r="BU47" s="119">
        <v>8.0</v>
      </c>
      <c r="BV47" s="119">
        <v>0.0</v>
      </c>
      <c r="BW47" s="119">
        <v>0.0</v>
      </c>
      <c r="BX47" s="119">
        <v>0.0</v>
      </c>
      <c r="BY47" s="119">
        <v>0.0</v>
      </c>
      <c r="BZ47" s="119">
        <v>0.0</v>
      </c>
      <c r="CA47" s="119">
        <v>0.0</v>
      </c>
      <c r="CB47" s="119">
        <v>0.0</v>
      </c>
      <c r="CC47" s="119">
        <v>0.0</v>
      </c>
      <c r="CD47" s="119">
        <v>0.0</v>
      </c>
      <c r="CE47" s="119">
        <v>0.0</v>
      </c>
      <c r="CF47" s="119">
        <v>0.0</v>
      </c>
      <c r="CG47" s="119">
        <v>0.0</v>
      </c>
      <c r="CH47" s="119">
        <v>0.0</v>
      </c>
      <c r="CI47" s="120">
        <f t="shared" si="13"/>
        <v>0</v>
      </c>
      <c r="CJ47" s="120">
        <f t="shared" si="14"/>
        <v>0</v>
      </c>
      <c r="CK47" s="120">
        <f t="shared" si="15"/>
        <v>0</v>
      </c>
      <c r="CL47" s="120">
        <f t="shared" si="16"/>
        <v>0</v>
      </c>
      <c r="CM47" s="120">
        <f t="shared" si="17"/>
        <v>0</v>
      </c>
      <c r="CN47" s="120">
        <f t="shared" si="18"/>
        <v>0</v>
      </c>
      <c r="CO47" s="120">
        <f t="shared" si="19"/>
        <v>0</v>
      </c>
      <c r="CP47" s="120">
        <f t="shared" si="20"/>
        <v>0</v>
      </c>
      <c r="CQ47" s="120">
        <f t="shared" si="21"/>
        <v>0</v>
      </c>
      <c r="CR47" s="121" t="s">
        <v>841</v>
      </c>
      <c r="CS47" s="121">
        <v>3.0</v>
      </c>
      <c r="CT47" s="121">
        <v>6.0</v>
      </c>
      <c r="CU47" s="115" t="s">
        <v>12</v>
      </c>
      <c r="CV47" s="121" t="s">
        <v>841</v>
      </c>
      <c r="CW47" s="121" t="s">
        <v>841</v>
      </c>
      <c r="CX47" s="121" t="s">
        <v>12</v>
      </c>
      <c r="CY47" s="121" t="str">
        <f t="shared" si="62"/>
        <v>44486, 44484, 44488</v>
      </c>
      <c r="CZ47" s="121" t="s">
        <v>12</v>
      </c>
      <c r="DA47" s="121" t="s">
        <v>841</v>
      </c>
      <c r="DB47" s="121" t="s">
        <v>12</v>
      </c>
      <c r="DC47" s="121" t="s">
        <v>12</v>
      </c>
      <c r="DD47" s="122">
        <v>8.0</v>
      </c>
      <c r="DE47" s="122">
        <v>2.0</v>
      </c>
      <c r="DF47" s="122">
        <v>2.0</v>
      </c>
      <c r="DG47" s="122">
        <v>6.0</v>
      </c>
      <c r="DH47" s="122">
        <v>0.0</v>
      </c>
      <c r="DI47" s="122">
        <v>6.0</v>
      </c>
      <c r="DJ47" s="122">
        <v>0.0</v>
      </c>
      <c r="DK47" s="122">
        <v>0.0</v>
      </c>
      <c r="DL47" s="122">
        <v>0.0</v>
      </c>
      <c r="DM47" s="122">
        <v>2.0</v>
      </c>
      <c r="DN47" s="122">
        <v>2.0</v>
      </c>
      <c r="DO47" s="122">
        <v>6.0</v>
      </c>
      <c r="DP47" s="122">
        <v>0.0</v>
      </c>
      <c r="DQ47" s="122">
        <v>6.0</v>
      </c>
      <c r="DR47" s="123">
        <f t="shared" si="23"/>
        <v>2</v>
      </c>
      <c r="DS47" s="123">
        <f t="shared" si="24"/>
        <v>2</v>
      </c>
      <c r="DT47" s="123">
        <f t="shared" si="25"/>
        <v>0</v>
      </c>
      <c r="DU47" s="123">
        <f t="shared" si="26"/>
        <v>2</v>
      </c>
      <c r="DV47" s="123">
        <f t="shared" si="27"/>
        <v>2</v>
      </c>
      <c r="DW47" s="123">
        <f t="shared" si="28"/>
        <v>0</v>
      </c>
      <c r="DX47" s="123">
        <f t="shared" si="29"/>
        <v>2</v>
      </c>
      <c r="DY47" s="123">
        <f t="shared" si="30"/>
        <v>2</v>
      </c>
      <c r="DZ47" s="123">
        <f t="shared" si="31"/>
        <v>0</v>
      </c>
      <c r="EA47" s="124" t="s">
        <v>842</v>
      </c>
      <c r="EB47" s="124">
        <v>5.0</v>
      </c>
      <c r="EC47" s="124">
        <v>8.0</v>
      </c>
      <c r="ED47" s="115" t="s">
        <v>162</v>
      </c>
      <c r="EE47" s="124" t="s">
        <v>841</v>
      </c>
      <c r="EF47" s="124" t="s">
        <v>843</v>
      </c>
      <c r="EG47" s="124" t="s">
        <v>162</v>
      </c>
      <c r="EH47" s="124" t="str">
        <f t="shared" ref="EH47:EH71" si="64">IF(EF47="-",EG47,EF47)</f>
        <v>2002752, 2002749, 44486, 44484, 44488</v>
      </c>
      <c r="EI47" s="124" t="s">
        <v>12</v>
      </c>
      <c r="EJ47" s="124" t="s">
        <v>844</v>
      </c>
      <c r="EK47" s="124" t="s">
        <v>12</v>
      </c>
      <c r="EL47" s="124" t="s">
        <v>12</v>
      </c>
      <c r="EM47" s="125">
        <v>8.0</v>
      </c>
      <c r="EN47" s="125">
        <v>3.0</v>
      </c>
      <c r="EO47" s="125">
        <v>3.0</v>
      </c>
      <c r="EP47" s="125">
        <v>6.0</v>
      </c>
      <c r="EQ47" s="125">
        <v>2.0</v>
      </c>
      <c r="ER47" s="125">
        <v>8.0</v>
      </c>
      <c r="ES47" s="125">
        <v>0.0</v>
      </c>
      <c r="ET47" s="125">
        <v>0.0</v>
      </c>
      <c r="EU47" s="125">
        <v>0.0</v>
      </c>
      <c r="EV47" s="125">
        <v>2.0</v>
      </c>
      <c r="EW47" s="125">
        <v>2.0</v>
      </c>
      <c r="EX47" s="125">
        <v>6.0</v>
      </c>
      <c r="EY47" s="125">
        <v>0.0</v>
      </c>
      <c r="EZ47" s="125">
        <v>6.0</v>
      </c>
      <c r="FA47" s="126">
        <f t="shared" si="33"/>
        <v>3</v>
      </c>
      <c r="FB47" s="126">
        <f t="shared" si="34"/>
        <v>2</v>
      </c>
      <c r="FC47" s="126">
        <f t="shared" si="35"/>
        <v>0</v>
      </c>
      <c r="FD47" s="126">
        <f t="shared" si="36"/>
        <v>3</v>
      </c>
      <c r="FE47" s="126">
        <f t="shared" si="37"/>
        <v>2</v>
      </c>
      <c r="FF47" s="126">
        <f t="shared" si="38"/>
        <v>0</v>
      </c>
      <c r="FG47" s="126">
        <f t="shared" si="39"/>
        <v>2.666666667</v>
      </c>
      <c r="FH47" s="126">
        <f t="shared" si="40"/>
        <v>2</v>
      </c>
      <c r="FI47" s="126">
        <f t="shared" si="41"/>
        <v>0</v>
      </c>
      <c r="FJ47" s="127" t="s">
        <v>13</v>
      </c>
      <c r="FK47" s="128" t="s">
        <v>845</v>
      </c>
      <c r="FL47" s="129" t="s">
        <v>12</v>
      </c>
      <c r="FM47" s="129" t="s">
        <v>12</v>
      </c>
      <c r="FN47" s="129" t="s">
        <v>12</v>
      </c>
      <c r="FO47" s="130" t="s">
        <v>12</v>
      </c>
      <c r="FP47" s="130" t="s">
        <v>12</v>
      </c>
      <c r="FQ47" s="130" t="s">
        <v>12</v>
      </c>
      <c r="FR47" s="130" t="s">
        <v>12</v>
      </c>
      <c r="FS47" s="130" t="s">
        <v>12</v>
      </c>
      <c r="FT47" s="130" t="s">
        <v>12</v>
      </c>
      <c r="FU47" s="130" t="s">
        <v>12</v>
      </c>
      <c r="FV47" s="130" t="s">
        <v>12</v>
      </c>
      <c r="FW47" s="130" t="str">
        <f t="shared" si="48"/>
        <v>-</v>
      </c>
      <c r="FX47" s="130" t="s">
        <v>12</v>
      </c>
      <c r="FY47" s="108" t="s">
        <v>12</v>
      </c>
      <c r="FZ47" s="108">
        <v>7.0</v>
      </c>
      <c r="GA47" s="108">
        <v>0.0</v>
      </c>
      <c r="GB47" s="131">
        <f t="shared" si="43"/>
        <v>0</v>
      </c>
      <c r="GC47" s="132" t="s">
        <v>846</v>
      </c>
      <c r="GD47" s="132">
        <v>2.0</v>
      </c>
      <c r="GE47" s="132">
        <v>10.0</v>
      </c>
      <c r="GF47" s="133" t="s">
        <v>12</v>
      </c>
      <c r="GG47" s="133" t="s">
        <v>12</v>
      </c>
      <c r="GH47" s="133" t="s">
        <v>12</v>
      </c>
      <c r="GI47" s="133" t="s">
        <v>12</v>
      </c>
      <c r="GJ47" s="133">
        <v>31696.0</v>
      </c>
      <c r="GK47" s="133">
        <v>92322.0</v>
      </c>
      <c r="GL47" s="133" t="s">
        <v>12</v>
      </c>
      <c r="GM47" s="133" t="s">
        <v>12</v>
      </c>
      <c r="GN47" s="134" t="s">
        <v>847</v>
      </c>
      <c r="GO47" s="134">
        <v>5.0</v>
      </c>
      <c r="GP47" s="134">
        <v>1.0</v>
      </c>
      <c r="GQ47" s="135">
        <f t="shared" si="44"/>
        <v>1</v>
      </c>
      <c r="GR47" s="136" t="s">
        <v>13</v>
      </c>
      <c r="GS47" s="137"/>
      <c r="GT47" s="137"/>
      <c r="GU47" s="137"/>
      <c r="GV47" s="137"/>
      <c r="GW47" s="137"/>
      <c r="GX47" s="137"/>
      <c r="GY47" s="137"/>
      <c r="GZ47" s="137"/>
      <c r="HA47" s="137"/>
      <c r="HB47" s="137"/>
      <c r="HC47" s="137"/>
      <c r="HD47" s="137"/>
      <c r="HE47" s="137"/>
      <c r="HF47" s="137"/>
      <c r="HG47" s="137"/>
      <c r="HH47" s="137"/>
      <c r="HI47" s="137"/>
      <c r="HJ47" s="137"/>
      <c r="HK47" s="137"/>
      <c r="HL47" s="137"/>
      <c r="HM47" s="137"/>
      <c r="HN47" s="137"/>
      <c r="HO47" s="137"/>
      <c r="HP47" s="137"/>
      <c r="HQ47" s="137"/>
      <c r="HR47" s="137"/>
      <c r="HS47" s="137"/>
      <c r="HT47" s="137"/>
      <c r="HU47" s="137"/>
      <c r="HV47" s="137"/>
      <c r="HW47" s="137"/>
      <c r="HX47" s="137"/>
      <c r="HY47" s="137"/>
      <c r="HZ47" s="137"/>
      <c r="IA47" s="137"/>
      <c r="IB47" s="137"/>
      <c r="IC47" s="137"/>
      <c r="ID47" s="137"/>
      <c r="IE47" s="137"/>
      <c r="IF47" s="137"/>
      <c r="IG47" s="137"/>
      <c r="IH47" s="137"/>
      <c r="II47" s="137"/>
      <c r="IJ47" s="137"/>
      <c r="IK47" s="137"/>
      <c r="IL47" s="137"/>
      <c r="IM47" s="137"/>
      <c r="IN47" s="137"/>
      <c r="IO47" s="137"/>
      <c r="IP47" s="137"/>
      <c r="IQ47" s="137"/>
      <c r="IR47" s="137"/>
      <c r="IS47" s="137"/>
      <c r="IT47" s="137"/>
      <c r="IU47" s="137"/>
      <c r="IV47" s="137"/>
      <c r="IW47" s="137"/>
      <c r="IX47" s="137"/>
      <c r="IY47" s="137"/>
      <c r="IZ47" s="137"/>
      <c r="JA47" s="137"/>
      <c r="JB47" s="137"/>
      <c r="JC47" s="137"/>
      <c r="JD47" s="137"/>
      <c r="JE47" s="137"/>
      <c r="JF47" s="137"/>
      <c r="JG47" s="137"/>
      <c r="JH47" s="137"/>
      <c r="JI47" s="137"/>
      <c r="JJ47" s="137"/>
      <c r="JK47" s="137"/>
      <c r="JL47" s="137"/>
      <c r="JM47" s="137"/>
      <c r="JN47" s="137"/>
      <c r="JO47" s="137"/>
      <c r="JP47" s="137"/>
      <c r="JQ47" s="137"/>
      <c r="JR47" s="137"/>
      <c r="JS47" s="137"/>
      <c r="JT47" s="137"/>
      <c r="JU47" s="137"/>
      <c r="JV47" s="137"/>
      <c r="JW47" s="137"/>
      <c r="JX47" s="137"/>
      <c r="JY47" s="137"/>
      <c r="JZ47" s="137"/>
      <c r="KA47" s="137"/>
      <c r="KB47" s="137"/>
      <c r="KC47" s="137"/>
      <c r="KD47" s="137"/>
      <c r="KE47" s="137"/>
      <c r="KF47" s="137"/>
      <c r="KG47" s="137"/>
      <c r="KH47" s="137"/>
      <c r="KI47" s="137"/>
      <c r="KJ47" s="137"/>
      <c r="KK47" s="137"/>
      <c r="KL47" s="137"/>
      <c r="KM47" s="137"/>
      <c r="KN47" s="137"/>
      <c r="KO47" s="137"/>
      <c r="KP47" s="137"/>
      <c r="KQ47" s="137"/>
      <c r="KR47" s="137"/>
      <c r="KS47" s="137"/>
      <c r="KT47" s="137"/>
      <c r="KU47" s="137"/>
      <c r="KV47" s="137"/>
      <c r="KW47" s="137"/>
      <c r="KX47" s="137"/>
      <c r="KY47" s="137"/>
      <c r="KZ47" s="137"/>
      <c r="LA47" s="137"/>
      <c r="LB47" s="137"/>
      <c r="LC47" s="137"/>
      <c r="LD47" s="137"/>
      <c r="LE47" s="137"/>
      <c r="LF47" s="137"/>
      <c r="LG47" s="137"/>
      <c r="LH47" s="137"/>
      <c r="LI47" s="137"/>
      <c r="LJ47" s="137"/>
      <c r="LK47" s="137"/>
      <c r="LL47" s="137"/>
      <c r="LM47" s="137"/>
      <c r="LN47" s="137"/>
      <c r="LO47" s="137"/>
      <c r="LP47" s="137"/>
      <c r="LQ47" s="137"/>
      <c r="LR47" s="137"/>
      <c r="LS47" s="137"/>
      <c r="LT47" s="137"/>
      <c r="LU47" s="137"/>
      <c r="LV47" s="137"/>
      <c r="LW47" s="137"/>
      <c r="LX47" s="137"/>
    </row>
    <row r="48" ht="153.75" customHeight="1">
      <c r="B48" s="104" t="s">
        <v>174</v>
      </c>
      <c r="C48" s="105" t="s">
        <v>12</v>
      </c>
      <c r="D48" s="105" t="s">
        <v>175</v>
      </c>
      <c r="E48" s="105" t="s">
        <v>831</v>
      </c>
      <c r="F48" s="105" t="s">
        <v>832</v>
      </c>
      <c r="G48" s="106" t="s">
        <v>12</v>
      </c>
      <c r="H48" s="105" t="s">
        <v>12</v>
      </c>
      <c r="I48" s="107" t="s">
        <v>833</v>
      </c>
      <c r="J48" s="107" t="s">
        <v>834</v>
      </c>
      <c r="K48" s="107" t="s">
        <v>848</v>
      </c>
      <c r="L48" s="108">
        <v>3.0</v>
      </c>
      <c r="M48" s="108">
        <v>1.0</v>
      </c>
      <c r="N48" s="108">
        <v>1.0</v>
      </c>
      <c r="O48" s="108">
        <f t="shared" si="63"/>
        <v>3</v>
      </c>
      <c r="P48" s="108">
        <v>3.0</v>
      </c>
      <c r="Q48" s="108">
        <v>0.0</v>
      </c>
      <c r="R48" s="113" t="s">
        <v>160</v>
      </c>
      <c r="S48" s="111" t="s">
        <v>836</v>
      </c>
      <c r="T48" s="111" t="s">
        <v>837</v>
      </c>
      <c r="U48" s="110" t="s">
        <v>838</v>
      </c>
      <c r="V48" s="110" t="s">
        <v>839</v>
      </c>
      <c r="W48" s="142" t="s">
        <v>840</v>
      </c>
      <c r="X48" s="113" t="s">
        <v>13</v>
      </c>
      <c r="Y48" s="113" t="s">
        <v>160</v>
      </c>
      <c r="Z48" s="113" t="s">
        <v>161</v>
      </c>
      <c r="AA48" s="113" t="s">
        <v>13</v>
      </c>
      <c r="AB48" s="113" t="s">
        <v>161</v>
      </c>
      <c r="AC48" s="113" t="s">
        <v>13</v>
      </c>
      <c r="AD48" s="114" t="s">
        <v>12</v>
      </c>
      <c r="AE48" s="114" t="s">
        <v>12</v>
      </c>
      <c r="AF48" s="114" t="s">
        <v>12</v>
      </c>
      <c r="AG48" s="115" t="s">
        <v>12</v>
      </c>
      <c r="AH48" s="114" t="s">
        <v>12</v>
      </c>
      <c r="AI48" s="114" t="s">
        <v>12</v>
      </c>
      <c r="AJ48" s="114" t="s">
        <v>12</v>
      </c>
      <c r="AK48" s="114" t="str">
        <f t="shared" si="60"/>
        <v>-</v>
      </c>
      <c r="AL48" s="114" t="s">
        <v>12</v>
      </c>
      <c r="AM48" s="114" t="s">
        <v>12</v>
      </c>
      <c r="AN48" s="114" t="s">
        <v>12</v>
      </c>
      <c r="AO48" s="114" t="s">
        <v>12</v>
      </c>
      <c r="AP48" s="116">
        <v>3.0</v>
      </c>
      <c r="AQ48" s="116">
        <v>0.0</v>
      </c>
      <c r="AR48" s="116">
        <v>0.0</v>
      </c>
      <c r="AS48" s="116">
        <v>0.0</v>
      </c>
      <c r="AT48" s="116">
        <v>0.0</v>
      </c>
      <c r="AU48" s="116">
        <v>0.0</v>
      </c>
      <c r="AV48" s="116">
        <v>0.0</v>
      </c>
      <c r="AW48" s="116">
        <v>0.0</v>
      </c>
      <c r="AX48" s="116">
        <v>0.0</v>
      </c>
      <c r="AY48" s="116">
        <v>0.0</v>
      </c>
      <c r="AZ48" s="117">
        <f t="shared" si="3"/>
        <v>0</v>
      </c>
      <c r="BA48" s="117">
        <f t="shared" si="4"/>
        <v>0</v>
      </c>
      <c r="BB48" s="117">
        <f t="shared" si="5"/>
        <v>0</v>
      </c>
      <c r="BC48" s="117">
        <f t="shared" si="6"/>
        <v>0</v>
      </c>
      <c r="BD48" s="117">
        <f t="shared" si="7"/>
        <v>0</v>
      </c>
      <c r="BE48" s="117">
        <f t="shared" si="8"/>
        <v>0</v>
      </c>
      <c r="BF48" s="117">
        <f t="shared" si="9"/>
        <v>0</v>
      </c>
      <c r="BG48" s="117">
        <f t="shared" si="10"/>
        <v>0</v>
      </c>
      <c r="BH48" s="117">
        <f t="shared" si="11"/>
        <v>0</v>
      </c>
      <c r="BI48" s="118" t="s">
        <v>12</v>
      </c>
      <c r="BJ48" s="118" t="s">
        <v>12</v>
      </c>
      <c r="BK48" s="118" t="s">
        <v>12</v>
      </c>
      <c r="BL48" s="115" t="s">
        <v>12</v>
      </c>
      <c r="BM48" s="119" t="s">
        <v>12</v>
      </c>
      <c r="BN48" s="119" t="s">
        <v>12</v>
      </c>
      <c r="BO48" s="119" t="s">
        <v>12</v>
      </c>
      <c r="BP48" s="118" t="str">
        <f t="shared" si="61"/>
        <v>-</v>
      </c>
      <c r="BQ48" s="119" t="s">
        <v>12</v>
      </c>
      <c r="BR48" s="119" t="s">
        <v>12</v>
      </c>
      <c r="BS48" s="119" t="s">
        <v>12</v>
      </c>
      <c r="BT48" s="119" t="s">
        <v>12</v>
      </c>
      <c r="BU48" s="119">
        <v>3.0</v>
      </c>
      <c r="BV48" s="119">
        <v>0.0</v>
      </c>
      <c r="BW48" s="119">
        <v>0.0</v>
      </c>
      <c r="BX48" s="119">
        <v>0.0</v>
      </c>
      <c r="BY48" s="119">
        <v>0.0</v>
      </c>
      <c r="BZ48" s="119">
        <v>0.0</v>
      </c>
      <c r="CA48" s="119">
        <v>0.0</v>
      </c>
      <c r="CB48" s="119">
        <v>0.0</v>
      </c>
      <c r="CC48" s="119">
        <v>0.0</v>
      </c>
      <c r="CD48" s="119">
        <v>0.0</v>
      </c>
      <c r="CE48" s="119">
        <v>0.0</v>
      </c>
      <c r="CF48" s="119">
        <v>0.0</v>
      </c>
      <c r="CG48" s="119">
        <v>0.0</v>
      </c>
      <c r="CH48" s="119">
        <v>0.0</v>
      </c>
      <c r="CI48" s="120">
        <f t="shared" si="13"/>
        <v>0</v>
      </c>
      <c r="CJ48" s="120">
        <f t="shared" si="14"/>
        <v>0</v>
      </c>
      <c r="CK48" s="120">
        <f t="shared" si="15"/>
        <v>0</v>
      </c>
      <c r="CL48" s="120">
        <f t="shared" si="16"/>
        <v>0</v>
      </c>
      <c r="CM48" s="120">
        <f t="shared" si="17"/>
        <v>0</v>
      </c>
      <c r="CN48" s="120">
        <f t="shared" si="18"/>
        <v>0</v>
      </c>
      <c r="CO48" s="120">
        <f t="shared" si="19"/>
        <v>0</v>
      </c>
      <c r="CP48" s="120">
        <f t="shared" si="20"/>
        <v>0</v>
      </c>
      <c r="CQ48" s="120">
        <f t="shared" si="21"/>
        <v>0</v>
      </c>
      <c r="CR48" s="121" t="s">
        <v>841</v>
      </c>
      <c r="CS48" s="121">
        <v>3.0</v>
      </c>
      <c r="CT48" s="121">
        <v>3.0</v>
      </c>
      <c r="CU48" s="115" t="s">
        <v>12</v>
      </c>
      <c r="CV48" s="121" t="s">
        <v>841</v>
      </c>
      <c r="CW48" s="121" t="s">
        <v>841</v>
      </c>
      <c r="CX48" s="121" t="s">
        <v>12</v>
      </c>
      <c r="CY48" s="121" t="str">
        <f t="shared" si="62"/>
        <v>44486, 44484, 44488</v>
      </c>
      <c r="CZ48" s="121" t="s">
        <v>12</v>
      </c>
      <c r="DA48" s="121" t="s">
        <v>841</v>
      </c>
      <c r="DB48" s="121" t="s">
        <v>12</v>
      </c>
      <c r="DC48" s="121" t="s">
        <v>12</v>
      </c>
      <c r="DD48" s="122">
        <v>3.0</v>
      </c>
      <c r="DE48" s="122">
        <v>1.0</v>
      </c>
      <c r="DF48" s="122">
        <v>1.0</v>
      </c>
      <c r="DG48" s="122">
        <v>3.0</v>
      </c>
      <c r="DH48" s="122">
        <v>0.0</v>
      </c>
      <c r="DI48" s="122">
        <v>3.0</v>
      </c>
      <c r="DJ48" s="122">
        <v>0.0</v>
      </c>
      <c r="DK48" s="122">
        <v>0.0</v>
      </c>
      <c r="DL48" s="122">
        <v>0.0</v>
      </c>
      <c r="DM48" s="122">
        <v>1.0</v>
      </c>
      <c r="DN48" s="122">
        <v>1.0</v>
      </c>
      <c r="DO48" s="122">
        <v>3.0</v>
      </c>
      <c r="DP48" s="122">
        <v>0.0</v>
      </c>
      <c r="DQ48" s="122">
        <v>3.0</v>
      </c>
      <c r="DR48" s="123">
        <f t="shared" si="23"/>
        <v>1</v>
      </c>
      <c r="DS48" s="123">
        <f t="shared" si="24"/>
        <v>1</v>
      </c>
      <c r="DT48" s="123">
        <f t="shared" si="25"/>
        <v>0</v>
      </c>
      <c r="DU48" s="123">
        <f t="shared" si="26"/>
        <v>1</v>
      </c>
      <c r="DV48" s="123">
        <f t="shared" si="27"/>
        <v>1</v>
      </c>
      <c r="DW48" s="123">
        <f t="shared" si="28"/>
        <v>0</v>
      </c>
      <c r="DX48" s="123">
        <f t="shared" si="29"/>
        <v>1</v>
      </c>
      <c r="DY48" s="123">
        <f t="shared" si="30"/>
        <v>1</v>
      </c>
      <c r="DZ48" s="123">
        <f t="shared" si="31"/>
        <v>0</v>
      </c>
      <c r="EA48" s="124" t="s">
        <v>849</v>
      </c>
      <c r="EB48" s="124">
        <v>5.0</v>
      </c>
      <c r="EC48" s="124">
        <v>5.0</v>
      </c>
      <c r="ED48" s="115" t="s">
        <v>162</v>
      </c>
      <c r="EE48" s="124" t="s">
        <v>841</v>
      </c>
      <c r="EF48" s="124" t="s">
        <v>850</v>
      </c>
      <c r="EG48" s="124" t="s">
        <v>162</v>
      </c>
      <c r="EH48" s="124" t="str">
        <f t="shared" si="64"/>
        <v>2002752, 2002749, 44486, 44484, 44488</v>
      </c>
      <c r="EI48" s="124" t="s">
        <v>12</v>
      </c>
      <c r="EJ48" s="124" t="s">
        <v>851</v>
      </c>
      <c r="EK48" s="124" t="s">
        <v>12</v>
      </c>
      <c r="EL48" s="124" t="s">
        <v>12</v>
      </c>
      <c r="EM48" s="125">
        <v>3.0</v>
      </c>
      <c r="EN48" s="125">
        <v>1.0</v>
      </c>
      <c r="EO48" s="125">
        <v>2.0</v>
      </c>
      <c r="EP48" s="125">
        <v>3.0</v>
      </c>
      <c r="EQ48" s="125">
        <v>2.0</v>
      </c>
      <c r="ER48" s="125">
        <v>5.0</v>
      </c>
      <c r="ES48" s="125">
        <v>0.0</v>
      </c>
      <c r="ET48" s="125">
        <v>0.0</v>
      </c>
      <c r="EU48" s="125">
        <v>0.0</v>
      </c>
      <c r="EV48" s="125">
        <v>1.0</v>
      </c>
      <c r="EW48" s="125">
        <v>1.0</v>
      </c>
      <c r="EX48" s="125">
        <v>3.0</v>
      </c>
      <c r="EY48" s="125">
        <v>0.0</v>
      </c>
      <c r="EZ48" s="125">
        <v>3.0</v>
      </c>
      <c r="FA48" s="126">
        <f t="shared" si="33"/>
        <v>1</v>
      </c>
      <c r="FB48" s="126">
        <f t="shared" si="34"/>
        <v>1</v>
      </c>
      <c r="FC48" s="126">
        <f t="shared" si="35"/>
        <v>0</v>
      </c>
      <c r="FD48" s="126">
        <f t="shared" si="36"/>
        <v>2</v>
      </c>
      <c r="FE48" s="126">
        <f t="shared" si="37"/>
        <v>1</v>
      </c>
      <c r="FF48" s="126">
        <f t="shared" si="38"/>
        <v>0</v>
      </c>
      <c r="FG48" s="126">
        <f t="shared" si="39"/>
        <v>1.666666667</v>
      </c>
      <c r="FH48" s="126">
        <f t="shared" si="40"/>
        <v>1</v>
      </c>
      <c r="FI48" s="126">
        <f t="shared" si="41"/>
        <v>0</v>
      </c>
      <c r="FJ48" s="127" t="s">
        <v>13</v>
      </c>
      <c r="FK48" s="128" t="s">
        <v>852</v>
      </c>
      <c r="FL48" s="129" t="s">
        <v>12</v>
      </c>
      <c r="FM48" s="129" t="s">
        <v>12</v>
      </c>
      <c r="FN48" s="129" t="s">
        <v>12</v>
      </c>
      <c r="FO48" s="130" t="s">
        <v>12</v>
      </c>
      <c r="FP48" s="130" t="s">
        <v>12</v>
      </c>
      <c r="FQ48" s="130" t="s">
        <v>12</v>
      </c>
      <c r="FR48" s="130" t="s">
        <v>12</v>
      </c>
      <c r="FS48" s="130" t="s">
        <v>12</v>
      </c>
      <c r="FT48" s="130" t="s">
        <v>12</v>
      </c>
      <c r="FU48" s="130" t="s">
        <v>12</v>
      </c>
      <c r="FV48" s="130" t="s">
        <v>12</v>
      </c>
      <c r="FW48" s="130" t="str">
        <f t="shared" si="48"/>
        <v>-</v>
      </c>
      <c r="FX48" s="130" t="s">
        <v>12</v>
      </c>
      <c r="FY48" s="108" t="s">
        <v>12</v>
      </c>
      <c r="FZ48" s="108">
        <v>3.0</v>
      </c>
      <c r="GA48" s="108">
        <v>0.0</v>
      </c>
      <c r="GB48" s="131">
        <f t="shared" si="43"/>
        <v>0</v>
      </c>
      <c r="GC48" s="132" t="s">
        <v>846</v>
      </c>
      <c r="GD48" s="132">
        <v>2.0</v>
      </c>
      <c r="GE48" s="132">
        <v>6.0</v>
      </c>
      <c r="GF48" s="133" t="s">
        <v>12</v>
      </c>
      <c r="GG48" s="133" t="s">
        <v>12</v>
      </c>
      <c r="GH48" s="133" t="s">
        <v>12</v>
      </c>
      <c r="GI48" s="133" t="s">
        <v>12</v>
      </c>
      <c r="GJ48" s="133">
        <v>31696.0</v>
      </c>
      <c r="GK48" s="133">
        <v>92322.0</v>
      </c>
      <c r="GL48" s="133" t="s">
        <v>12</v>
      </c>
      <c r="GM48" s="133" t="s">
        <v>12</v>
      </c>
      <c r="GN48" s="134" t="s">
        <v>847</v>
      </c>
      <c r="GO48" s="134">
        <v>3.0</v>
      </c>
      <c r="GP48" s="134">
        <v>1.0</v>
      </c>
      <c r="GQ48" s="135">
        <f t="shared" si="44"/>
        <v>1</v>
      </c>
      <c r="GR48" s="136" t="s">
        <v>13</v>
      </c>
      <c r="GS48" s="137"/>
      <c r="GT48" s="137"/>
      <c r="GU48" s="137"/>
      <c r="GV48" s="137"/>
      <c r="GW48" s="137"/>
      <c r="GX48" s="137"/>
      <c r="GY48" s="137"/>
      <c r="GZ48" s="137"/>
      <c r="HA48" s="137"/>
      <c r="HB48" s="137"/>
      <c r="HC48" s="137"/>
      <c r="HD48" s="137"/>
      <c r="HE48" s="137"/>
      <c r="HF48" s="137"/>
      <c r="HG48" s="137"/>
      <c r="HH48" s="137"/>
      <c r="HI48" s="137"/>
      <c r="HJ48" s="137"/>
      <c r="HK48" s="137"/>
      <c r="HL48" s="137"/>
      <c r="HM48" s="137"/>
      <c r="HN48" s="137"/>
      <c r="HO48" s="137"/>
      <c r="HP48" s="137"/>
      <c r="HQ48" s="137"/>
      <c r="HR48" s="137"/>
      <c r="HS48" s="137"/>
      <c r="HT48" s="137"/>
      <c r="HU48" s="137"/>
      <c r="HV48" s="137"/>
      <c r="HW48" s="137"/>
      <c r="HX48" s="137"/>
      <c r="HY48" s="137"/>
      <c r="HZ48" s="137"/>
      <c r="IA48" s="137"/>
      <c r="IB48" s="137"/>
      <c r="IC48" s="137"/>
      <c r="ID48" s="137"/>
      <c r="IE48" s="137"/>
      <c r="IF48" s="137"/>
      <c r="IG48" s="137"/>
      <c r="IH48" s="137"/>
      <c r="II48" s="137"/>
      <c r="IJ48" s="137"/>
      <c r="IK48" s="137"/>
      <c r="IL48" s="137"/>
      <c r="IM48" s="137"/>
      <c r="IN48" s="137"/>
      <c r="IO48" s="137"/>
      <c r="IP48" s="137"/>
      <c r="IQ48" s="137"/>
      <c r="IR48" s="137"/>
      <c r="IS48" s="137"/>
      <c r="IT48" s="137"/>
      <c r="IU48" s="137"/>
      <c r="IV48" s="137"/>
      <c r="IW48" s="137"/>
      <c r="IX48" s="137"/>
      <c r="IY48" s="137"/>
      <c r="IZ48" s="137"/>
      <c r="JA48" s="137"/>
      <c r="JB48" s="137"/>
      <c r="JC48" s="137"/>
      <c r="JD48" s="137"/>
      <c r="JE48" s="137"/>
      <c r="JF48" s="137"/>
      <c r="JG48" s="137"/>
      <c r="JH48" s="137"/>
      <c r="JI48" s="137"/>
      <c r="JJ48" s="137"/>
      <c r="JK48" s="137"/>
      <c r="JL48" s="137"/>
      <c r="JM48" s="137"/>
      <c r="JN48" s="137"/>
      <c r="JO48" s="137"/>
      <c r="JP48" s="137"/>
      <c r="JQ48" s="137"/>
      <c r="JR48" s="137"/>
      <c r="JS48" s="137"/>
      <c r="JT48" s="137"/>
      <c r="JU48" s="137"/>
      <c r="JV48" s="137"/>
      <c r="JW48" s="137"/>
      <c r="JX48" s="137"/>
      <c r="JY48" s="137"/>
      <c r="JZ48" s="137"/>
      <c r="KA48" s="137"/>
      <c r="KB48" s="137"/>
      <c r="KC48" s="137"/>
      <c r="KD48" s="137"/>
      <c r="KE48" s="137"/>
      <c r="KF48" s="137"/>
      <c r="KG48" s="137"/>
      <c r="KH48" s="137"/>
      <c r="KI48" s="137"/>
      <c r="KJ48" s="137"/>
      <c r="KK48" s="137"/>
      <c r="KL48" s="137"/>
      <c r="KM48" s="137"/>
      <c r="KN48" s="137"/>
      <c r="KO48" s="137"/>
      <c r="KP48" s="137"/>
      <c r="KQ48" s="137"/>
      <c r="KR48" s="137"/>
      <c r="KS48" s="137"/>
      <c r="KT48" s="137"/>
      <c r="KU48" s="137"/>
      <c r="KV48" s="137"/>
      <c r="KW48" s="137"/>
      <c r="KX48" s="137"/>
      <c r="KY48" s="137"/>
      <c r="KZ48" s="137"/>
      <c r="LA48" s="137"/>
      <c r="LB48" s="137"/>
      <c r="LC48" s="137"/>
      <c r="LD48" s="137"/>
      <c r="LE48" s="137"/>
      <c r="LF48" s="137"/>
      <c r="LG48" s="137"/>
      <c r="LH48" s="137"/>
      <c r="LI48" s="137"/>
      <c r="LJ48" s="137"/>
      <c r="LK48" s="137"/>
      <c r="LL48" s="137"/>
      <c r="LM48" s="137"/>
      <c r="LN48" s="137"/>
      <c r="LO48" s="137"/>
      <c r="LP48" s="137"/>
      <c r="LQ48" s="137"/>
      <c r="LR48" s="137"/>
      <c r="LS48" s="137"/>
      <c r="LT48" s="137"/>
      <c r="LU48" s="137"/>
      <c r="LV48" s="137"/>
      <c r="LW48" s="137"/>
      <c r="LX48" s="137"/>
    </row>
    <row r="49" ht="153.75" customHeight="1">
      <c r="B49" s="104" t="s">
        <v>797</v>
      </c>
      <c r="C49" s="105" t="s">
        <v>12</v>
      </c>
      <c r="D49" s="105" t="s">
        <v>798</v>
      </c>
      <c r="E49" s="105" t="s">
        <v>853</v>
      </c>
      <c r="F49" s="105" t="s">
        <v>854</v>
      </c>
      <c r="G49" s="105" t="s">
        <v>12</v>
      </c>
      <c r="H49" s="105" t="s">
        <v>12</v>
      </c>
      <c r="I49" s="107" t="s">
        <v>855</v>
      </c>
      <c r="J49" s="107" t="s">
        <v>856</v>
      </c>
      <c r="K49" s="107" t="s">
        <v>857</v>
      </c>
      <c r="L49" s="108">
        <v>4.0</v>
      </c>
      <c r="M49" s="108">
        <v>3.0</v>
      </c>
      <c r="N49" s="108">
        <v>3.0</v>
      </c>
      <c r="O49" s="108">
        <f t="shared" si="63"/>
        <v>3</v>
      </c>
      <c r="P49" s="108">
        <v>3.0</v>
      </c>
      <c r="Q49" s="108">
        <v>0.0</v>
      </c>
      <c r="R49" s="109" t="s">
        <v>160</v>
      </c>
      <c r="S49" s="110" t="s">
        <v>858</v>
      </c>
      <c r="T49" s="111" t="s">
        <v>859</v>
      </c>
      <c r="U49" s="112" t="s">
        <v>860</v>
      </c>
      <c r="V49" s="111" t="s">
        <v>861</v>
      </c>
      <c r="W49" s="111" t="s">
        <v>862</v>
      </c>
      <c r="X49" s="113" t="s">
        <v>13</v>
      </c>
      <c r="Y49" s="113" t="s">
        <v>160</v>
      </c>
      <c r="Z49" s="113" t="s">
        <v>161</v>
      </c>
      <c r="AA49" s="113" t="s">
        <v>13</v>
      </c>
      <c r="AB49" s="113" t="s">
        <v>161</v>
      </c>
      <c r="AC49" s="113" t="s">
        <v>13</v>
      </c>
      <c r="AD49" s="114">
        <v>1917.0</v>
      </c>
      <c r="AE49" s="114">
        <v>1.0</v>
      </c>
      <c r="AF49" s="114">
        <v>4.0</v>
      </c>
      <c r="AG49" s="115" t="s">
        <v>12</v>
      </c>
      <c r="AH49" s="114">
        <v>1917.0</v>
      </c>
      <c r="AI49" s="114">
        <v>1917.0</v>
      </c>
      <c r="AJ49" s="114" t="s">
        <v>12</v>
      </c>
      <c r="AK49" s="114">
        <f t="shared" si="60"/>
        <v>1917</v>
      </c>
      <c r="AL49" s="114" t="s">
        <v>12</v>
      </c>
      <c r="AM49" s="114">
        <v>1917.0</v>
      </c>
      <c r="AN49" s="114" t="s">
        <v>12</v>
      </c>
      <c r="AO49" s="114" t="s">
        <v>12</v>
      </c>
      <c r="AP49" s="116">
        <v>4.0</v>
      </c>
      <c r="AQ49" s="116">
        <v>1.0</v>
      </c>
      <c r="AR49" s="116">
        <v>4.0</v>
      </c>
      <c r="AS49" s="116">
        <v>4.0</v>
      </c>
      <c r="AT49" s="116">
        <v>0.0</v>
      </c>
      <c r="AU49" s="116">
        <v>0.0</v>
      </c>
      <c r="AV49" s="116">
        <v>0.0</v>
      </c>
      <c r="AW49" s="116">
        <v>1.0</v>
      </c>
      <c r="AX49" s="116">
        <v>4.0</v>
      </c>
      <c r="AY49" s="116">
        <v>4.0</v>
      </c>
      <c r="AZ49" s="117">
        <f t="shared" si="3"/>
        <v>0.3333333333</v>
      </c>
      <c r="BA49" s="117">
        <f t="shared" si="4"/>
        <v>0.3333333333</v>
      </c>
      <c r="BB49" s="117">
        <f t="shared" si="5"/>
        <v>0</v>
      </c>
      <c r="BC49" s="117">
        <f t="shared" si="6"/>
        <v>1.333333333</v>
      </c>
      <c r="BD49" s="117">
        <f t="shared" si="7"/>
        <v>1.333333333</v>
      </c>
      <c r="BE49" s="117">
        <f t="shared" si="8"/>
        <v>0</v>
      </c>
      <c r="BF49" s="117">
        <f t="shared" si="9"/>
        <v>1.333333333</v>
      </c>
      <c r="BG49" s="117">
        <f t="shared" si="10"/>
        <v>1.333333333</v>
      </c>
      <c r="BH49" s="117">
        <f t="shared" si="11"/>
        <v>0</v>
      </c>
      <c r="BI49" s="118">
        <v>1917.0</v>
      </c>
      <c r="BJ49" s="118">
        <v>1.0</v>
      </c>
      <c r="BK49" s="118">
        <v>4.0</v>
      </c>
      <c r="BL49" s="115" t="s">
        <v>12</v>
      </c>
      <c r="BM49" s="118">
        <v>1917.0</v>
      </c>
      <c r="BN49" s="118">
        <v>1917.0</v>
      </c>
      <c r="BO49" s="118" t="s">
        <v>12</v>
      </c>
      <c r="BP49" s="118">
        <f t="shared" si="61"/>
        <v>1917</v>
      </c>
      <c r="BQ49" s="118" t="s">
        <v>12</v>
      </c>
      <c r="BR49" s="118">
        <v>1917.0</v>
      </c>
      <c r="BS49" s="118" t="s">
        <v>12</v>
      </c>
      <c r="BT49" s="118" t="s">
        <v>12</v>
      </c>
      <c r="BU49" s="119">
        <v>4.0</v>
      </c>
      <c r="BV49" s="119">
        <v>1.0</v>
      </c>
      <c r="BW49" s="119">
        <v>4.0</v>
      </c>
      <c r="BX49" s="119">
        <v>4.0</v>
      </c>
      <c r="BY49" s="119">
        <v>0.0</v>
      </c>
      <c r="BZ49" s="119">
        <v>4.0</v>
      </c>
      <c r="CA49" s="119">
        <v>0.0</v>
      </c>
      <c r="CB49" s="119">
        <v>0.0</v>
      </c>
      <c r="CC49" s="119">
        <v>0.0</v>
      </c>
      <c r="CD49" s="119">
        <v>1.0</v>
      </c>
      <c r="CE49" s="119">
        <v>4.0</v>
      </c>
      <c r="CF49" s="119">
        <v>4.0</v>
      </c>
      <c r="CG49" s="119">
        <v>0.0</v>
      </c>
      <c r="CH49" s="119">
        <v>4.0</v>
      </c>
      <c r="CI49" s="120">
        <f t="shared" si="13"/>
        <v>0.3333333333</v>
      </c>
      <c r="CJ49" s="120">
        <f t="shared" si="14"/>
        <v>0.3333333333</v>
      </c>
      <c r="CK49" s="120">
        <f t="shared" si="15"/>
        <v>0</v>
      </c>
      <c r="CL49" s="120">
        <f t="shared" si="16"/>
        <v>1.333333333</v>
      </c>
      <c r="CM49" s="120">
        <f t="shared" si="17"/>
        <v>1.333333333</v>
      </c>
      <c r="CN49" s="120">
        <f t="shared" si="18"/>
        <v>0</v>
      </c>
      <c r="CO49" s="120">
        <f t="shared" si="19"/>
        <v>1.333333333</v>
      </c>
      <c r="CP49" s="120">
        <f t="shared" si="20"/>
        <v>1.333333333</v>
      </c>
      <c r="CQ49" s="120">
        <f t="shared" si="21"/>
        <v>0</v>
      </c>
      <c r="CR49" s="121" t="s">
        <v>863</v>
      </c>
      <c r="CS49" s="121">
        <v>2.0</v>
      </c>
      <c r="CT49" s="121">
        <v>244.0</v>
      </c>
      <c r="CU49" s="115" t="s">
        <v>12</v>
      </c>
      <c r="CV49" s="121" t="s">
        <v>863</v>
      </c>
      <c r="CW49" s="121" t="s">
        <v>863</v>
      </c>
      <c r="CX49" s="121" t="s">
        <v>12</v>
      </c>
      <c r="CY49" s="121" t="str">
        <f t="shared" si="62"/>
        <v>1917, 50447</v>
      </c>
      <c r="CZ49" s="121" t="s">
        <v>12</v>
      </c>
      <c r="DA49" s="121" t="s">
        <v>863</v>
      </c>
      <c r="DB49" s="121" t="s">
        <v>12</v>
      </c>
      <c r="DC49" s="121" t="s">
        <v>12</v>
      </c>
      <c r="DD49" s="122">
        <v>4.0</v>
      </c>
      <c r="DE49" s="122">
        <v>1.0</v>
      </c>
      <c r="DF49" s="122">
        <v>5.0</v>
      </c>
      <c r="DG49" s="122">
        <v>244.0</v>
      </c>
      <c r="DH49" s="122">
        <v>0.0</v>
      </c>
      <c r="DI49" s="122">
        <v>244.0</v>
      </c>
      <c r="DJ49" s="122">
        <v>0.0</v>
      </c>
      <c r="DK49" s="122">
        <v>0.0</v>
      </c>
      <c r="DL49" s="122">
        <v>0.0</v>
      </c>
      <c r="DM49" s="122">
        <v>1.0</v>
      </c>
      <c r="DN49" s="122">
        <v>5.0</v>
      </c>
      <c r="DO49" s="122">
        <v>244.0</v>
      </c>
      <c r="DP49" s="122">
        <v>0.0</v>
      </c>
      <c r="DQ49" s="122">
        <v>244.0</v>
      </c>
      <c r="DR49" s="123">
        <f t="shared" si="23"/>
        <v>0.3333333333</v>
      </c>
      <c r="DS49" s="123">
        <f t="shared" si="24"/>
        <v>0.3333333333</v>
      </c>
      <c r="DT49" s="123">
        <f t="shared" si="25"/>
        <v>0</v>
      </c>
      <c r="DU49" s="123">
        <f t="shared" si="26"/>
        <v>1.666666667</v>
      </c>
      <c r="DV49" s="123">
        <f t="shared" si="27"/>
        <v>1.666666667</v>
      </c>
      <c r="DW49" s="123">
        <f t="shared" si="28"/>
        <v>0</v>
      </c>
      <c r="DX49" s="123">
        <f t="shared" si="29"/>
        <v>81.33333333</v>
      </c>
      <c r="DY49" s="123">
        <f t="shared" si="30"/>
        <v>81.33333333</v>
      </c>
      <c r="DZ49" s="123">
        <f t="shared" si="31"/>
        <v>0</v>
      </c>
      <c r="EA49" s="124" t="s">
        <v>864</v>
      </c>
      <c r="EB49" s="124">
        <v>6.0</v>
      </c>
      <c r="EC49" s="124">
        <v>253.0</v>
      </c>
      <c r="ED49" s="115" t="s">
        <v>293</v>
      </c>
      <c r="EE49" s="124" t="s">
        <v>865</v>
      </c>
      <c r="EF49" s="124" t="s">
        <v>864</v>
      </c>
      <c r="EG49" s="124" t="s">
        <v>162</v>
      </c>
      <c r="EH49" s="124" t="str">
        <f t="shared" si="64"/>
        <v>2002752, 2002749, 2101917, 2011085, 1917, 50447</v>
      </c>
      <c r="EI49" s="124" t="s">
        <v>12</v>
      </c>
      <c r="EJ49" s="124" t="s">
        <v>864</v>
      </c>
      <c r="EK49" s="124" t="s">
        <v>12</v>
      </c>
      <c r="EL49" s="124" t="s">
        <v>12</v>
      </c>
      <c r="EM49" s="125">
        <v>4.0</v>
      </c>
      <c r="EN49" s="125">
        <v>2.0</v>
      </c>
      <c r="EO49" s="125">
        <v>8.0</v>
      </c>
      <c r="EP49" s="125">
        <v>244.0</v>
      </c>
      <c r="EQ49" s="125">
        <v>9.0</v>
      </c>
      <c r="ER49" s="125">
        <v>253.0</v>
      </c>
      <c r="ES49" s="125">
        <v>0.0</v>
      </c>
      <c r="ET49" s="125">
        <v>0.0</v>
      </c>
      <c r="EU49" s="125">
        <v>0.0</v>
      </c>
      <c r="EV49" s="125">
        <v>2.0</v>
      </c>
      <c r="EW49" s="125">
        <v>6.0</v>
      </c>
      <c r="EX49" s="125">
        <v>244.0</v>
      </c>
      <c r="EY49" s="125">
        <v>1.0</v>
      </c>
      <c r="EZ49" s="125">
        <v>245.0</v>
      </c>
      <c r="FA49" s="126">
        <f t="shared" si="33"/>
        <v>0.6666666667</v>
      </c>
      <c r="FB49" s="126">
        <f t="shared" si="34"/>
        <v>0.6666666667</v>
      </c>
      <c r="FC49" s="126">
        <f t="shared" si="35"/>
        <v>0</v>
      </c>
      <c r="FD49" s="126">
        <f t="shared" si="36"/>
        <v>2.666666667</v>
      </c>
      <c r="FE49" s="126">
        <f t="shared" si="37"/>
        <v>2</v>
      </c>
      <c r="FF49" s="126">
        <f t="shared" si="38"/>
        <v>0</v>
      </c>
      <c r="FG49" s="126">
        <f t="shared" si="39"/>
        <v>84.33333333</v>
      </c>
      <c r="FH49" s="126">
        <f t="shared" si="40"/>
        <v>81.66666667</v>
      </c>
      <c r="FI49" s="126">
        <f t="shared" si="41"/>
        <v>0</v>
      </c>
      <c r="FJ49" s="127" t="s">
        <v>13</v>
      </c>
      <c r="FK49" s="128"/>
      <c r="FL49" s="129">
        <v>49480.0</v>
      </c>
      <c r="FM49" s="129">
        <v>1.0</v>
      </c>
      <c r="FN49" s="129">
        <v>3.0</v>
      </c>
      <c r="FO49" s="130" t="s">
        <v>12</v>
      </c>
      <c r="FP49" s="130" t="s">
        <v>12</v>
      </c>
      <c r="FQ49" s="130" t="s">
        <v>12</v>
      </c>
      <c r="FR49" s="130" t="s">
        <v>12</v>
      </c>
      <c r="FS49" s="130" t="s">
        <v>12</v>
      </c>
      <c r="FT49" s="130" t="s">
        <v>12</v>
      </c>
      <c r="FU49" s="141">
        <v>49480.0</v>
      </c>
      <c r="FV49" s="141">
        <v>49480.0</v>
      </c>
      <c r="FW49" s="130" t="str">
        <f t="shared" si="48"/>
        <v>-</v>
      </c>
      <c r="FX49" s="130" t="s">
        <v>12</v>
      </c>
      <c r="FY49" s="108" t="s">
        <v>12</v>
      </c>
      <c r="FZ49" s="108">
        <v>4.0</v>
      </c>
      <c r="GA49" s="108">
        <v>3.0</v>
      </c>
      <c r="GB49" s="131">
        <f t="shared" si="43"/>
        <v>1</v>
      </c>
      <c r="GC49" s="132" t="s">
        <v>866</v>
      </c>
      <c r="GD49" s="132">
        <v>2.0</v>
      </c>
      <c r="GE49" s="132">
        <v>5.0</v>
      </c>
      <c r="GF49" s="133" t="s">
        <v>12</v>
      </c>
      <c r="GG49" s="133" t="s">
        <v>12</v>
      </c>
      <c r="GH49" s="133" t="s">
        <v>12</v>
      </c>
      <c r="GI49" s="133" t="s">
        <v>12</v>
      </c>
      <c r="GJ49" s="133" t="s">
        <v>12</v>
      </c>
      <c r="GK49" s="133" t="s">
        <v>866</v>
      </c>
      <c r="GL49" s="133" t="s">
        <v>12</v>
      </c>
      <c r="GM49" s="133" t="s">
        <v>12</v>
      </c>
      <c r="GN49" s="134" t="s">
        <v>867</v>
      </c>
      <c r="GO49" s="134">
        <v>3.0</v>
      </c>
      <c r="GP49" s="134">
        <v>0.0</v>
      </c>
      <c r="GQ49" s="135">
        <f t="shared" si="44"/>
        <v>0</v>
      </c>
      <c r="GR49" s="136" t="s">
        <v>13</v>
      </c>
      <c r="GS49" s="137"/>
      <c r="GT49" s="137"/>
      <c r="GU49" s="137"/>
      <c r="GV49" s="137"/>
      <c r="GW49" s="137"/>
      <c r="GX49" s="137"/>
      <c r="GY49" s="137"/>
      <c r="GZ49" s="137"/>
      <c r="HA49" s="137"/>
      <c r="HB49" s="137"/>
      <c r="HC49" s="137"/>
      <c r="HD49" s="137"/>
      <c r="HE49" s="137"/>
      <c r="HF49" s="137"/>
      <c r="HG49" s="137"/>
      <c r="HH49" s="137"/>
      <c r="HI49" s="137"/>
      <c r="HJ49" s="137"/>
      <c r="HK49" s="137"/>
      <c r="HL49" s="137"/>
      <c r="HM49" s="137"/>
      <c r="HN49" s="137"/>
      <c r="HO49" s="137"/>
      <c r="HP49" s="137"/>
      <c r="HQ49" s="137"/>
      <c r="HR49" s="137"/>
      <c r="HS49" s="137"/>
      <c r="HT49" s="137"/>
      <c r="HU49" s="137"/>
      <c r="HV49" s="137"/>
      <c r="HW49" s="137"/>
      <c r="HX49" s="137"/>
      <c r="HY49" s="137"/>
      <c r="HZ49" s="137"/>
      <c r="IA49" s="137"/>
      <c r="IB49" s="137"/>
      <c r="IC49" s="137"/>
      <c r="ID49" s="137"/>
      <c r="IE49" s="137"/>
      <c r="IF49" s="137"/>
      <c r="IG49" s="137"/>
      <c r="IH49" s="137"/>
      <c r="II49" s="137"/>
      <c r="IJ49" s="137"/>
      <c r="IK49" s="137"/>
      <c r="IL49" s="137"/>
      <c r="IM49" s="137"/>
      <c r="IN49" s="137"/>
      <c r="IO49" s="137"/>
      <c r="IP49" s="137"/>
      <c r="IQ49" s="137"/>
      <c r="IR49" s="137"/>
      <c r="IS49" s="137"/>
      <c r="IT49" s="137"/>
      <c r="IU49" s="137"/>
      <c r="IV49" s="137"/>
      <c r="IW49" s="137"/>
      <c r="IX49" s="137"/>
      <c r="IY49" s="137"/>
      <c r="IZ49" s="137"/>
      <c r="JA49" s="137"/>
      <c r="JB49" s="137"/>
      <c r="JC49" s="137"/>
      <c r="JD49" s="137"/>
      <c r="JE49" s="137"/>
      <c r="JF49" s="137"/>
      <c r="JG49" s="137"/>
      <c r="JH49" s="137"/>
      <c r="JI49" s="137"/>
      <c r="JJ49" s="137"/>
      <c r="JK49" s="137"/>
      <c r="JL49" s="137"/>
      <c r="JM49" s="137"/>
      <c r="JN49" s="137"/>
      <c r="JO49" s="137"/>
      <c r="JP49" s="137"/>
      <c r="JQ49" s="137"/>
      <c r="JR49" s="137"/>
      <c r="JS49" s="137"/>
      <c r="JT49" s="137"/>
      <c r="JU49" s="137"/>
      <c r="JV49" s="137"/>
      <c r="JW49" s="137"/>
      <c r="JX49" s="137"/>
      <c r="JY49" s="137"/>
      <c r="JZ49" s="137"/>
      <c r="KA49" s="137"/>
      <c r="KB49" s="137"/>
      <c r="KC49" s="137"/>
      <c r="KD49" s="137"/>
      <c r="KE49" s="137"/>
      <c r="KF49" s="137"/>
      <c r="KG49" s="137"/>
      <c r="KH49" s="137"/>
      <c r="KI49" s="137"/>
      <c r="KJ49" s="137"/>
      <c r="KK49" s="137"/>
      <c r="KL49" s="137"/>
      <c r="KM49" s="137"/>
      <c r="KN49" s="137"/>
      <c r="KO49" s="137"/>
      <c r="KP49" s="137"/>
      <c r="KQ49" s="137"/>
      <c r="KR49" s="137"/>
      <c r="KS49" s="137"/>
      <c r="KT49" s="137"/>
      <c r="KU49" s="137"/>
      <c r="KV49" s="137"/>
      <c r="KW49" s="137"/>
      <c r="KX49" s="137"/>
      <c r="KY49" s="137"/>
      <c r="KZ49" s="137"/>
      <c r="LA49" s="137"/>
      <c r="LB49" s="137"/>
      <c r="LC49" s="137"/>
      <c r="LD49" s="137"/>
      <c r="LE49" s="137"/>
      <c r="LF49" s="137"/>
      <c r="LG49" s="137"/>
      <c r="LH49" s="137"/>
      <c r="LI49" s="137"/>
      <c r="LJ49" s="137"/>
      <c r="LK49" s="137"/>
      <c r="LL49" s="137"/>
      <c r="LM49" s="137"/>
      <c r="LN49" s="137"/>
      <c r="LO49" s="137"/>
      <c r="LP49" s="137"/>
      <c r="LQ49" s="137"/>
      <c r="LR49" s="137"/>
      <c r="LS49" s="137"/>
      <c r="LT49" s="137"/>
      <c r="LU49" s="137"/>
      <c r="LV49" s="137"/>
      <c r="LW49" s="137"/>
      <c r="LX49" s="137"/>
    </row>
    <row r="50" ht="153.75" customHeight="1">
      <c r="B50" s="104" t="s">
        <v>797</v>
      </c>
      <c r="C50" s="105" t="s">
        <v>12</v>
      </c>
      <c r="D50" s="105" t="s">
        <v>798</v>
      </c>
      <c r="E50" s="105" t="s">
        <v>853</v>
      </c>
      <c r="F50" s="105" t="s">
        <v>854</v>
      </c>
      <c r="G50" s="105" t="s">
        <v>12</v>
      </c>
      <c r="H50" s="105" t="s">
        <v>12</v>
      </c>
      <c r="I50" s="107" t="s">
        <v>868</v>
      </c>
      <c r="J50" s="107" t="s">
        <v>856</v>
      </c>
      <c r="K50" s="107" t="s">
        <v>869</v>
      </c>
      <c r="L50" s="108">
        <v>1.0</v>
      </c>
      <c r="M50" s="108">
        <v>1.0</v>
      </c>
      <c r="N50" s="108">
        <v>1.0</v>
      </c>
      <c r="O50" s="108">
        <f t="shared" si="63"/>
        <v>1</v>
      </c>
      <c r="P50" s="108">
        <v>1.0</v>
      </c>
      <c r="Q50" s="108">
        <v>0.0</v>
      </c>
      <c r="R50" s="109" t="s">
        <v>160</v>
      </c>
      <c r="S50" s="110" t="s">
        <v>870</v>
      </c>
      <c r="T50" s="111" t="s">
        <v>871</v>
      </c>
      <c r="U50" s="112" t="s">
        <v>860</v>
      </c>
      <c r="V50" s="111" t="s">
        <v>861</v>
      </c>
      <c r="W50" s="111" t="s">
        <v>862</v>
      </c>
      <c r="X50" s="113" t="s">
        <v>13</v>
      </c>
      <c r="Y50" s="113" t="s">
        <v>160</v>
      </c>
      <c r="Z50" s="113" t="s">
        <v>161</v>
      </c>
      <c r="AA50" s="113" t="s">
        <v>13</v>
      </c>
      <c r="AB50" s="113" t="s">
        <v>161</v>
      </c>
      <c r="AC50" s="113" t="s">
        <v>13</v>
      </c>
      <c r="AD50" s="114" t="s">
        <v>12</v>
      </c>
      <c r="AE50" s="114" t="s">
        <v>12</v>
      </c>
      <c r="AF50" s="114" t="s">
        <v>12</v>
      </c>
      <c r="AG50" s="115" t="s">
        <v>12</v>
      </c>
      <c r="AH50" s="114" t="s">
        <v>12</v>
      </c>
      <c r="AI50" s="114" t="s">
        <v>12</v>
      </c>
      <c r="AJ50" s="114" t="s">
        <v>12</v>
      </c>
      <c r="AK50" s="114" t="str">
        <f t="shared" si="60"/>
        <v>-</v>
      </c>
      <c r="AL50" s="114" t="s">
        <v>12</v>
      </c>
      <c r="AM50" s="114" t="s">
        <v>12</v>
      </c>
      <c r="AN50" s="114" t="s">
        <v>12</v>
      </c>
      <c r="AO50" s="114" t="s">
        <v>12</v>
      </c>
      <c r="AP50" s="116">
        <v>1.0</v>
      </c>
      <c r="AQ50" s="116">
        <v>0.0</v>
      </c>
      <c r="AR50" s="116">
        <v>0.0</v>
      </c>
      <c r="AS50" s="116">
        <v>0.0</v>
      </c>
      <c r="AT50" s="116">
        <v>0.0</v>
      </c>
      <c r="AU50" s="116">
        <v>0.0</v>
      </c>
      <c r="AV50" s="116">
        <v>0.0</v>
      </c>
      <c r="AW50" s="116">
        <v>0.0</v>
      </c>
      <c r="AX50" s="116">
        <v>0.0</v>
      </c>
      <c r="AY50" s="116">
        <v>0.0</v>
      </c>
      <c r="AZ50" s="117">
        <f t="shared" si="3"/>
        <v>0</v>
      </c>
      <c r="BA50" s="117">
        <f t="shared" si="4"/>
        <v>0</v>
      </c>
      <c r="BB50" s="117">
        <f t="shared" si="5"/>
        <v>0</v>
      </c>
      <c r="BC50" s="117">
        <f t="shared" si="6"/>
        <v>0</v>
      </c>
      <c r="BD50" s="117">
        <f t="shared" si="7"/>
        <v>0</v>
      </c>
      <c r="BE50" s="117">
        <f t="shared" si="8"/>
        <v>0</v>
      </c>
      <c r="BF50" s="117">
        <f t="shared" si="9"/>
        <v>0</v>
      </c>
      <c r="BG50" s="117">
        <f t="shared" si="10"/>
        <v>0</v>
      </c>
      <c r="BH50" s="117">
        <f t="shared" si="11"/>
        <v>0</v>
      </c>
      <c r="BI50" s="118">
        <v>2016141.0</v>
      </c>
      <c r="BJ50" s="118">
        <v>1.0</v>
      </c>
      <c r="BK50" s="118">
        <v>1.0</v>
      </c>
      <c r="BL50" s="115" t="s">
        <v>12</v>
      </c>
      <c r="BM50" s="118">
        <v>2016141.0</v>
      </c>
      <c r="BN50" s="118" t="s">
        <v>12</v>
      </c>
      <c r="BO50" s="118" t="s">
        <v>12</v>
      </c>
      <c r="BP50" s="118" t="str">
        <f t="shared" si="61"/>
        <v>-</v>
      </c>
      <c r="BQ50" s="118" t="s">
        <v>12</v>
      </c>
      <c r="BR50" s="118" t="s">
        <v>12</v>
      </c>
      <c r="BS50" s="118">
        <v>2016141.0</v>
      </c>
      <c r="BT50" s="118" t="s">
        <v>12</v>
      </c>
      <c r="BU50" s="119">
        <v>1.0</v>
      </c>
      <c r="BV50" s="119">
        <v>1.0</v>
      </c>
      <c r="BW50" s="119">
        <v>1.0</v>
      </c>
      <c r="BX50" s="119">
        <v>0.0</v>
      </c>
      <c r="BY50" s="119">
        <v>1.0</v>
      </c>
      <c r="BZ50" s="119">
        <v>1.0</v>
      </c>
      <c r="CA50" s="119">
        <v>1.0</v>
      </c>
      <c r="CB50" s="119">
        <v>1.0</v>
      </c>
      <c r="CC50" s="119">
        <v>1.0</v>
      </c>
      <c r="CD50" s="119">
        <v>1.0</v>
      </c>
      <c r="CE50" s="119">
        <v>1.0</v>
      </c>
      <c r="CF50" s="119">
        <v>0.0</v>
      </c>
      <c r="CG50" s="119">
        <v>1.0</v>
      </c>
      <c r="CH50" s="119">
        <v>1.0</v>
      </c>
      <c r="CI50" s="120">
        <f t="shared" si="13"/>
        <v>1</v>
      </c>
      <c r="CJ50" s="120">
        <f t="shared" si="14"/>
        <v>1</v>
      </c>
      <c r="CK50" s="120">
        <f t="shared" si="15"/>
        <v>1</v>
      </c>
      <c r="CL50" s="120">
        <f t="shared" si="16"/>
        <v>1</v>
      </c>
      <c r="CM50" s="120">
        <f t="shared" si="17"/>
        <v>1</v>
      </c>
      <c r="CN50" s="120">
        <f t="shared" si="18"/>
        <v>1</v>
      </c>
      <c r="CO50" s="120">
        <f t="shared" si="19"/>
        <v>1</v>
      </c>
      <c r="CP50" s="120">
        <f t="shared" si="20"/>
        <v>1</v>
      </c>
      <c r="CQ50" s="120">
        <f t="shared" si="21"/>
        <v>1</v>
      </c>
      <c r="CR50" s="121" t="s">
        <v>872</v>
      </c>
      <c r="CS50" s="121">
        <v>2.0</v>
      </c>
      <c r="CT50" s="121">
        <v>4.0</v>
      </c>
      <c r="CU50" s="115" t="s">
        <v>12</v>
      </c>
      <c r="CV50" s="121" t="s">
        <v>872</v>
      </c>
      <c r="CW50" s="121">
        <v>50447.0</v>
      </c>
      <c r="CX50" s="121" t="s">
        <v>12</v>
      </c>
      <c r="CY50" s="121">
        <f t="shared" si="62"/>
        <v>50447</v>
      </c>
      <c r="CZ50" s="121" t="s">
        <v>12</v>
      </c>
      <c r="DA50" s="121">
        <v>50447.0</v>
      </c>
      <c r="DB50" s="121">
        <v>2016141.0</v>
      </c>
      <c r="DC50" s="121" t="s">
        <v>12</v>
      </c>
      <c r="DD50" s="122">
        <v>1.0</v>
      </c>
      <c r="DE50" s="122">
        <v>1.0</v>
      </c>
      <c r="DF50" s="122">
        <v>2.0</v>
      </c>
      <c r="DG50" s="122">
        <v>3.0</v>
      </c>
      <c r="DH50" s="122">
        <v>1.0</v>
      </c>
      <c r="DI50" s="122">
        <v>4.0</v>
      </c>
      <c r="DJ50" s="122">
        <v>1.0</v>
      </c>
      <c r="DK50" s="122">
        <v>1.0</v>
      </c>
      <c r="DL50" s="122">
        <v>1.0</v>
      </c>
      <c r="DM50" s="122">
        <v>1.0</v>
      </c>
      <c r="DN50" s="122">
        <v>2.0</v>
      </c>
      <c r="DO50" s="122">
        <v>3.0</v>
      </c>
      <c r="DP50" s="122">
        <v>1.0</v>
      </c>
      <c r="DQ50" s="122">
        <v>4.0</v>
      </c>
      <c r="DR50" s="123">
        <f t="shared" si="23"/>
        <v>1</v>
      </c>
      <c r="DS50" s="123">
        <f t="shared" si="24"/>
        <v>1</v>
      </c>
      <c r="DT50" s="123">
        <f t="shared" si="25"/>
        <v>1</v>
      </c>
      <c r="DU50" s="123">
        <f t="shared" si="26"/>
        <v>2</v>
      </c>
      <c r="DV50" s="123">
        <f t="shared" si="27"/>
        <v>2</v>
      </c>
      <c r="DW50" s="123">
        <f t="shared" si="28"/>
        <v>1</v>
      </c>
      <c r="DX50" s="123">
        <f t="shared" si="29"/>
        <v>4</v>
      </c>
      <c r="DY50" s="123">
        <f t="shared" si="30"/>
        <v>4</v>
      </c>
      <c r="DZ50" s="123">
        <f t="shared" si="31"/>
        <v>1</v>
      </c>
      <c r="EA50" s="124" t="s">
        <v>873</v>
      </c>
      <c r="EB50" s="124">
        <v>6.0</v>
      </c>
      <c r="EC50" s="124">
        <v>10.0</v>
      </c>
      <c r="ED50" s="115" t="s">
        <v>162</v>
      </c>
      <c r="EE50" s="124" t="s">
        <v>874</v>
      </c>
      <c r="EF50" s="124" t="s">
        <v>875</v>
      </c>
      <c r="EG50" s="124" t="s">
        <v>162</v>
      </c>
      <c r="EH50" s="124" t="str">
        <f t="shared" si="64"/>
        <v>2002752, 2002749, 50447, 2011085</v>
      </c>
      <c r="EI50" s="124" t="s">
        <v>12</v>
      </c>
      <c r="EJ50" s="124" t="s">
        <v>875</v>
      </c>
      <c r="EK50" s="124" t="s">
        <v>876</v>
      </c>
      <c r="EL50" s="124" t="s">
        <v>12</v>
      </c>
      <c r="EM50" s="125">
        <v>1.0</v>
      </c>
      <c r="EN50" s="125">
        <v>1.0</v>
      </c>
      <c r="EO50" s="125">
        <v>5.0</v>
      </c>
      <c r="EP50" s="125">
        <v>3.0</v>
      </c>
      <c r="EQ50" s="125">
        <v>7.0</v>
      </c>
      <c r="ER50" s="125">
        <v>10.0</v>
      </c>
      <c r="ES50" s="125">
        <v>1.0</v>
      </c>
      <c r="ET50" s="125">
        <v>1.0</v>
      </c>
      <c r="EU50" s="125">
        <v>1.0</v>
      </c>
      <c r="EV50" s="125">
        <v>1.0</v>
      </c>
      <c r="EW50" s="125">
        <v>3.0</v>
      </c>
      <c r="EX50" s="125">
        <v>3.0</v>
      </c>
      <c r="EY50" s="125">
        <v>3.0</v>
      </c>
      <c r="EZ50" s="125">
        <v>6.0</v>
      </c>
      <c r="FA50" s="126">
        <f t="shared" si="33"/>
        <v>1</v>
      </c>
      <c r="FB50" s="126">
        <f t="shared" si="34"/>
        <v>1</v>
      </c>
      <c r="FC50" s="126">
        <f t="shared" si="35"/>
        <v>1</v>
      </c>
      <c r="FD50" s="126">
        <f t="shared" si="36"/>
        <v>5</v>
      </c>
      <c r="FE50" s="126">
        <f t="shared" si="37"/>
        <v>3</v>
      </c>
      <c r="FF50" s="126">
        <f t="shared" si="38"/>
        <v>1</v>
      </c>
      <c r="FG50" s="126">
        <f t="shared" si="39"/>
        <v>10</v>
      </c>
      <c r="FH50" s="126">
        <f t="shared" si="40"/>
        <v>6</v>
      </c>
      <c r="FI50" s="126">
        <f t="shared" si="41"/>
        <v>1</v>
      </c>
      <c r="FJ50" s="127" t="s">
        <v>13</v>
      </c>
      <c r="FK50" s="128"/>
      <c r="FL50" s="129" t="s">
        <v>12</v>
      </c>
      <c r="FM50" s="129" t="s">
        <v>12</v>
      </c>
      <c r="FN50" s="129" t="s">
        <v>12</v>
      </c>
      <c r="FO50" s="130" t="s">
        <v>12</v>
      </c>
      <c r="FP50" s="130" t="s">
        <v>12</v>
      </c>
      <c r="FQ50" s="130" t="s">
        <v>12</v>
      </c>
      <c r="FR50" s="130" t="s">
        <v>12</v>
      </c>
      <c r="FS50" s="130" t="s">
        <v>12</v>
      </c>
      <c r="FT50" s="130" t="s">
        <v>12</v>
      </c>
      <c r="FU50" s="130" t="s">
        <v>12</v>
      </c>
      <c r="FV50" s="130" t="s">
        <v>12</v>
      </c>
      <c r="FW50" s="130" t="str">
        <f t="shared" si="48"/>
        <v>-</v>
      </c>
      <c r="FX50" s="130" t="s">
        <v>12</v>
      </c>
      <c r="FY50" s="108" t="s">
        <v>12</v>
      </c>
      <c r="FZ50" s="108">
        <v>1.0</v>
      </c>
      <c r="GA50" s="108">
        <v>0.0</v>
      </c>
      <c r="GB50" s="131">
        <f t="shared" si="43"/>
        <v>0</v>
      </c>
      <c r="GC50" s="132" t="s">
        <v>866</v>
      </c>
      <c r="GD50" s="132">
        <v>2.0</v>
      </c>
      <c r="GE50" s="132">
        <v>4.0</v>
      </c>
      <c r="GF50" s="133" t="s">
        <v>12</v>
      </c>
      <c r="GG50" s="133" t="s">
        <v>12</v>
      </c>
      <c r="GH50" s="133" t="s">
        <v>12</v>
      </c>
      <c r="GI50" s="133" t="s">
        <v>12</v>
      </c>
      <c r="GJ50" s="133" t="s">
        <v>12</v>
      </c>
      <c r="GK50" s="133" t="s">
        <v>866</v>
      </c>
      <c r="GL50" s="133" t="s">
        <v>12</v>
      </c>
      <c r="GM50" s="133" t="s">
        <v>12</v>
      </c>
      <c r="GN50" s="134" t="s">
        <v>12</v>
      </c>
      <c r="GO50" s="134">
        <v>1.0</v>
      </c>
      <c r="GP50" s="134">
        <v>0.0</v>
      </c>
      <c r="GQ50" s="135">
        <f t="shared" si="44"/>
        <v>0</v>
      </c>
      <c r="GR50" s="136" t="s">
        <v>13</v>
      </c>
      <c r="GS50" s="137"/>
      <c r="GT50" s="137"/>
      <c r="GU50" s="137"/>
      <c r="GV50" s="137"/>
      <c r="GW50" s="137"/>
      <c r="GX50" s="137"/>
      <c r="GY50" s="137"/>
      <c r="GZ50" s="137"/>
      <c r="HA50" s="137"/>
      <c r="HB50" s="137"/>
      <c r="HC50" s="137"/>
      <c r="HD50" s="137"/>
      <c r="HE50" s="137"/>
      <c r="HF50" s="137"/>
      <c r="HG50" s="137"/>
      <c r="HH50" s="137"/>
      <c r="HI50" s="137"/>
      <c r="HJ50" s="137"/>
      <c r="HK50" s="137"/>
      <c r="HL50" s="137"/>
      <c r="HM50" s="137"/>
      <c r="HN50" s="137"/>
      <c r="HO50" s="137"/>
      <c r="HP50" s="137"/>
      <c r="HQ50" s="137"/>
      <c r="HR50" s="137"/>
      <c r="HS50" s="137"/>
      <c r="HT50" s="137"/>
      <c r="HU50" s="137"/>
      <c r="HV50" s="137"/>
      <c r="HW50" s="137"/>
      <c r="HX50" s="137"/>
      <c r="HY50" s="137"/>
      <c r="HZ50" s="137"/>
      <c r="IA50" s="137"/>
      <c r="IB50" s="137"/>
      <c r="IC50" s="137"/>
      <c r="ID50" s="137"/>
      <c r="IE50" s="137"/>
      <c r="IF50" s="137"/>
      <c r="IG50" s="137"/>
      <c r="IH50" s="137"/>
      <c r="II50" s="137"/>
      <c r="IJ50" s="137"/>
      <c r="IK50" s="137"/>
      <c r="IL50" s="137"/>
      <c r="IM50" s="137"/>
      <c r="IN50" s="137"/>
      <c r="IO50" s="137"/>
      <c r="IP50" s="137"/>
      <c r="IQ50" s="137"/>
      <c r="IR50" s="137"/>
      <c r="IS50" s="137"/>
      <c r="IT50" s="137"/>
      <c r="IU50" s="137"/>
      <c r="IV50" s="137"/>
      <c r="IW50" s="137"/>
      <c r="IX50" s="137"/>
      <c r="IY50" s="137"/>
      <c r="IZ50" s="137"/>
      <c r="JA50" s="137"/>
      <c r="JB50" s="137"/>
      <c r="JC50" s="137"/>
      <c r="JD50" s="137"/>
      <c r="JE50" s="137"/>
      <c r="JF50" s="137"/>
      <c r="JG50" s="137"/>
      <c r="JH50" s="137"/>
      <c r="JI50" s="137"/>
      <c r="JJ50" s="137"/>
      <c r="JK50" s="137"/>
      <c r="JL50" s="137"/>
      <c r="JM50" s="137"/>
      <c r="JN50" s="137"/>
      <c r="JO50" s="137"/>
      <c r="JP50" s="137"/>
      <c r="JQ50" s="137"/>
      <c r="JR50" s="137"/>
      <c r="JS50" s="137"/>
      <c r="JT50" s="137"/>
      <c r="JU50" s="137"/>
      <c r="JV50" s="137"/>
      <c r="JW50" s="137"/>
      <c r="JX50" s="137"/>
      <c r="JY50" s="137"/>
      <c r="JZ50" s="137"/>
      <c r="KA50" s="137"/>
      <c r="KB50" s="137"/>
      <c r="KC50" s="137"/>
      <c r="KD50" s="137"/>
      <c r="KE50" s="137"/>
      <c r="KF50" s="137"/>
      <c r="KG50" s="137"/>
      <c r="KH50" s="137"/>
      <c r="KI50" s="137"/>
      <c r="KJ50" s="137"/>
      <c r="KK50" s="137"/>
      <c r="KL50" s="137"/>
      <c r="KM50" s="137"/>
      <c r="KN50" s="137"/>
      <c r="KO50" s="137"/>
      <c r="KP50" s="137"/>
      <c r="KQ50" s="137"/>
      <c r="KR50" s="137"/>
      <c r="KS50" s="137"/>
      <c r="KT50" s="137"/>
      <c r="KU50" s="137"/>
      <c r="KV50" s="137"/>
      <c r="KW50" s="137"/>
      <c r="KX50" s="137"/>
      <c r="KY50" s="137"/>
      <c r="KZ50" s="137"/>
      <c r="LA50" s="137"/>
      <c r="LB50" s="137"/>
      <c r="LC50" s="137"/>
      <c r="LD50" s="137"/>
      <c r="LE50" s="137"/>
      <c r="LF50" s="137"/>
      <c r="LG50" s="137"/>
      <c r="LH50" s="137"/>
      <c r="LI50" s="137"/>
      <c r="LJ50" s="137"/>
      <c r="LK50" s="137"/>
      <c r="LL50" s="137"/>
      <c r="LM50" s="137"/>
      <c r="LN50" s="137"/>
      <c r="LO50" s="137"/>
      <c r="LP50" s="137"/>
      <c r="LQ50" s="137"/>
      <c r="LR50" s="137"/>
      <c r="LS50" s="137"/>
      <c r="LT50" s="137"/>
      <c r="LU50" s="137"/>
      <c r="LV50" s="137"/>
      <c r="LW50" s="137"/>
      <c r="LX50" s="137"/>
    </row>
    <row r="51" ht="153.75" customHeight="1">
      <c r="B51" s="104" t="s">
        <v>797</v>
      </c>
      <c r="C51" s="105" t="s">
        <v>12</v>
      </c>
      <c r="D51" s="105" t="s">
        <v>798</v>
      </c>
      <c r="E51" s="105" t="s">
        <v>877</v>
      </c>
      <c r="F51" s="105" t="s">
        <v>878</v>
      </c>
      <c r="G51" s="105" t="s">
        <v>12</v>
      </c>
      <c r="H51" s="105" t="s">
        <v>12</v>
      </c>
      <c r="I51" s="107" t="s">
        <v>879</v>
      </c>
      <c r="J51" s="107" t="s">
        <v>880</v>
      </c>
      <c r="K51" s="107" t="s">
        <v>881</v>
      </c>
      <c r="L51" s="108">
        <v>1.0</v>
      </c>
      <c r="M51" s="108">
        <v>1.0</v>
      </c>
      <c r="N51" s="108">
        <v>1.0</v>
      </c>
      <c r="O51" s="108">
        <f t="shared" si="63"/>
        <v>1</v>
      </c>
      <c r="P51" s="108">
        <v>1.0</v>
      </c>
      <c r="Q51" s="108">
        <v>0.0</v>
      </c>
      <c r="R51" s="113" t="s">
        <v>160</v>
      </c>
      <c r="S51" s="111" t="s">
        <v>882</v>
      </c>
      <c r="T51" s="111" t="s">
        <v>883</v>
      </c>
      <c r="U51" s="112" t="s">
        <v>884</v>
      </c>
      <c r="V51" s="111" t="s">
        <v>885</v>
      </c>
      <c r="W51" s="111" t="s">
        <v>886</v>
      </c>
      <c r="X51" s="113" t="s">
        <v>13</v>
      </c>
      <c r="Y51" s="113" t="s">
        <v>160</v>
      </c>
      <c r="Z51" s="113" t="s">
        <v>161</v>
      </c>
      <c r="AA51" s="113" t="s">
        <v>13</v>
      </c>
      <c r="AB51" s="113" t="s">
        <v>161</v>
      </c>
      <c r="AC51" s="113" t="s">
        <v>13</v>
      </c>
      <c r="AD51" s="114" t="s">
        <v>12</v>
      </c>
      <c r="AE51" s="114">
        <v>0.0</v>
      </c>
      <c r="AF51" s="114">
        <v>0.0</v>
      </c>
      <c r="AG51" s="115" t="s">
        <v>12</v>
      </c>
      <c r="AH51" s="114" t="s">
        <v>12</v>
      </c>
      <c r="AI51" s="114" t="s">
        <v>12</v>
      </c>
      <c r="AJ51" s="114" t="s">
        <v>12</v>
      </c>
      <c r="AK51" s="114" t="str">
        <f t="shared" si="60"/>
        <v>-</v>
      </c>
      <c r="AL51" s="114" t="s">
        <v>12</v>
      </c>
      <c r="AM51" s="114" t="s">
        <v>12</v>
      </c>
      <c r="AN51" s="114" t="s">
        <v>12</v>
      </c>
      <c r="AO51" s="114" t="s">
        <v>12</v>
      </c>
      <c r="AP51" s="116">
        <v>1.0</v>
      </c>
      <c r="AQ51" s="116">
        <v>0.0</v>
      </c>
      <c r="AR51" s="116">
        <v>0.0</v>
      </c>
      <c r="AS51" s="116">
        <v>0.0</v>
      </c>
      <c r="AT51" s="116">
        <v>0.0</v>
      </c>
      <c r="AU51" s="116">
        <v>0.0</v>
      </c>
      <c r="AV51" s="116">
        <v>0.0</v>
      </c>
      <c r="AW51" s="116">
        <v>0.0</v>
      </c>
      <c r="AX51" s="116">
        <v>0.0</v>
      </c>
      <c r="AY51" s="116">
        <v>0.0</v>
      </c>
      <c r="AZ51" s="117">
        <f t="shared" si="3"/>
        <v>0</v>
      </c>
      <c r="BA51" s="117">
        <f t="shared" si="4"/>
        <v>0</v>
      </c>
      <c r="BB51" s="117">
        <f t="shared" si="5"/>
        <v>0</v>
      </c>
      <c r="BC51" s="117">
        <f t="shared" si="6"/>
        <v>0</v>
      </c>
      <c r="BD51" s="117">
        <f t="shared" si="7"/>
        <v>0</v>
      </c>
      <c r="BE51" s="117">
        <f t="shared" si="8"/>
        <v>0</v>
      </c>
      <c r="BF51" s="117">
        <f t="shared" si="9"/>
        <v>0</v>
      </c>
      <c r="BG51" s="117">
        <f t="shared" si="10"/>
        <v>0</v>
      </c>
      <c r="BH51" s="117">
        <f t="shared" si="11"/>
        <v>0</v>
      </c>
      <c r="BI51" s="118" t="s">
        <v>12</v>
      </c>
      <c r="BJ51" s="118" t="s">
        <v>12</v>
      </c>
      <c r="BK51" s="118" t="s">
        <v>12</v>
      </c>
      <c r="BL51" s="115" t="s">
        <v>12</v>
      </c>
      <c r="BM51" s="118" t="s">
        <v>12</v>
      </c>
      <c r="BN51" s="118" t="s">
        <v>12</v>
      </c>
      <c r="BO51" s="118" t="s">
        <v>12</v>
      </c>
      <c r="BP51" s="118" t="str">
        <f t="shared" si="61"/>
        <v>-</v>
      </c>
      <c r="BQ51" s="118" t="s">
        <v>12</v>
      </c>
      <c r="BR51" s="118" t="s">
        <v>12</v>
      </c>
      <c r="BS51" s="118" t="s">
        <v>12</v>
      </c>
      <c r="BT51" s="118" t="s">
        <v>12</v>
      </c>
      <c r="BU51" s="119">
        <v>1.0</v>
      </c>
      <c r="BV51" s="119">
        <v>0.0</v>
      </c>
      <c r="BW51" s="119">
        <v>0.0</v>
      </c>
      <c r="BX51" s="119">
        <v>0.0</v>
      </c>
      <c r="BY51" s="119">
        <v>0.0</v>
      </c>
      <c r="BZ51" s="119">
        <v>0.0</v>
      </c>
      <c r="CA51" s="119">
        <v>0.0</v>
      </c>
      <c r="CB51" s="119">
        <v>0.0</v>
      </c>
      <c r="CC51" s="119">
        <v>0.0</v>
      </c>
      <c r="CD51" s="119">
        <v>0.0</v>
      </c>
      <c r="CE51" s="119">
        <v>0.0</v>
      </c>
      <c r="CF51" s="119">
        <v>0.0</v>
      </c>
      <c r="CG51" s="119">
        <v>0.0</v>
      </c>
      <c r="CH51" s="119">
        <v>0.0</v>
      </c>
      <c r="CI51" s="120">
        <f t="shared" si="13"/>
        <v>0</v>
      </c>
      <c r="CJ51" s="120">
        <f t="shared" si="14"/>
        <v>0</v>
      </c>
      <c r="CK51" s="120">
        <f t="shared" si="15"/>
        <v>0</v>
      </c>
      <c r="CL51" s="120">
        <f t="shared" si="16"/>
        <v>0</v>
      </c>
      <c r="CM51" s="120">
        <f t="shared" si="17"/>
        <v>0</v>
      </c>
      <c r="CN51" s="120">
        <f t="shared" si="18"/>
        <v>0</v>
      </c>
      <c r="CO51" s="120">
        <f t="shared" si="19"/>
        <v>0</v>
      </c>
      <c r="CP51" s="120">
        <f t="shared" si="20"/>
        <v>0</v>
      </c>
      <c r="CQ51" s="120">
        <f t="shared" si="21"/>
        <v>0</v>
      </c>
      <c r="CR51" s="121">
        <v>50447.0</v>
      </c>
      <c r="CS51" s="121">
        <v>1.0</v>
      </c>
      <c r="CT51" s="121">
        <v>2.0</v>
      </c>
      <c r="CU51" s="115" t="s">
        <v>12</v>
      </c>
      <c r="CV51" s="121">
        <v>50447.0</v>
      </c>
      <c r="CW51" s="121">
        <v>50447.0</v>
      </c>
      <c r="CX51" s="121" t="s">
        <v>12</v>
      </c>
      <c r="CY51" s="121">
        <f t="shared" si="62"/>
        <v>50447</v>
      </c>
      <c r="CZ51" s="121" t="s">
        <v>12</v>
      </c>
      <c r="DA51" s="121">
        <v>50447.0</v>
      </c>
      <c r="DB51" s="121" t="s">
        <v>12</v>
      </c>
      <c r="DC51" s="121" t="s">
        <v>12</v>
      </c>
      <c r="DD51" s="122">
        <v>1.0</v>
      </c>
      <c r="DE51" s="122">
        <v>0.0</v>
      </c>
      <c r="DF51" s="122">
        <v>1.0</v>
      </c>
      <c r="DG51" s="122">
        <v>2.0</v>
      </c>
      <c r="DH51" s="122">
        <v>0.0</v>
      </c>
      <c r="DI51" s="122">
        <v>2.0</v>
      </c>
      <c r="DJ51" s="122">
        <v>0.0</v>
      </c>
      <c r="DK51" s="122">
        <v>0.0</v>
      </c>
      <c r="DL51" s="122">
        <v>0.0</v>
      </c>
      <c r="DM51" s="122">
        <v>0.0</v>
      </c>
      <c r="DN51" s="122">
        <v>1.0</v>
      </c>
      <c r="DO51" s="122">
        <v>2.0</v>
      </c>
      <c r="DP51" s="122">
        <v>0.0</v>
      </c>
      <c r="DQ51" s="122">
        <v>2.0</v>
      </c>
      <c r="DR51" s="123">
        <f t="shared" si="23"/>
        <v>0</v>
      </c>
      <c r="DS51" s="123">
        <f t="shared" si="24"/>
        <v>0</v>
      </c>
      <c r="DT51" s="123">
        <f t="shared" si="25"/>
        <v>0</v>
      </c>
      <c r="DU51" s="123">
        <f t="shared" si="26"/>
        <v>1</v>
      </c>
      <c r="DV51" s="123">
        <f t="shared" si="27"/>
        <v>1</v>
      </c>
      <c r="DW51" s="123">
        <f t="shared" si="28"/>
        <v>0</v>
      </c>
      <c r="DX51" s="123">
        <f t="shared" si="29"/>
        <v>2</v>
      </c>
      <c r="DY51" s="123">
        <f t="shared" si="30"/>
        <v>2</v>
      </c>
      <c r="DZ51" s="123">
        <f t="shared" si="31"/>
        <v>0</v>
      </c>
      <c r="EA51" s="124" t="s">
        <v>887</v>
      </c>
      <c r="EB51" s="124">
        <v>3.0</v>
      </c>
      <c r="EC51" s="124">
        <v>6.0</v>
      </c>
      <c r="ED51" s="115" t="s">
        <v>162</v>
      </c>
      <c r="EE51" s="124">
        <v>50447.0</v>
      </c>
      <c r="EF51" s="124" t="s">
        <v>888</v>
      </c>
      <c r="EG51" s="124" t="s">
        <v>162</v>
      </c>
      <c r="EH51" s="124" t="str">
        <f t="shared" si="64"/>
        <v>50447, 2002752, 2002749</v>
      </c>
      <c r="EI51" s="124" t="s">
        <v>12</v>
      </c>
      <c r="EJ51" s="124" t="s">
        <v>888</v>
      </c>
      <c r="EK51" s="124" t="s">
        <v>12</v>
      </c>
      <c r="EL51" s="124" t="s">
        <v>12</v>
      </c>
      <c r="EM51" s="125">
        <v>1.0</v>
      </c>
      <c r="EN51" s="125">
        <v>1.0</v>
      </c>
      <c r="EO51" s="125">
        <v>3.0</v>
      </c>
      <c r="EP51" s="125">
        <v>2.0</v>
      </c>
      <c r="EQ51" s="125">
        <v>4.0</v>
      </c>
      <c r="ER51" s="125">
        <v>6.0</v>
      </c>
      <c r="ES51" s="125">
        <v>0.0</v>
      </c>
      <c r="ET51" s="125">
        <v>0.0</v>
      </c>
      <c r="EU51" s="125">
        <v>0.0</v>
      </c>
      <c r="EV51" s="125">
        <v>0.0</v>
      </c>
      <c r="EW51" s="125">
        <v>1.0</v>
      </c>
      <c r="EX51" s="125">
        <v>2.0</v>
      </c>
      <c r="EY51" s="125">
        <v>0.0</v>
      </c>
      <c r="EZ51" s="125">
        <v>2.0</v>
      </c>
      <c r="FA51" s="126">
        <f t="shared" si="33"/>
        <v>1</v>
      </c>
      <c r="FB51" s="126">
        <f t="shared" si="34"/>
        <v>0</v>
      </c>
      <c r="FC51" s="126">
        <f t="shared" si="35"/>
        <v>0</v>
      </c>
      <c r="FD51" s="126">
        <f t="shared" si="36"/>
        <v>3</v>
      </c>
      <c r="FE51" s="126">
        <f t="shared" si="37"/>
        <v>1</v>
      </c>
      <c r="FF51" s="126">
        <f t="shared" si="38"/>
        <v>0</v>
      </c>
      <c r="FG51" s="126">
        <f t="shared" si="39"/>
        <v>6</v>
      </c>
      <c r="FH51" s="126">
        <f t="shared" si="40"/>
        <v>2</v>
      </c>
      <c r="FI51" s="126">
        <f t="shared" si="41"/>
        <v>0</v>
      </c>
      <c r="FJ51" s="127" t="s">
        <v>13</v>
      </c>
      <c r="FK51" s="128"/>
      <c r="FL51" s="129">
        <v>15621.0</v>
      </c>
      <c r="FM51" s="129">
        <v>1.0</v>
      </c>
      <c r="FN51" s="129">
        <v>1.0</v>
      </c>
      <c r="FO51" s="130" t="s">
        <v>12</v>
      </c>
      <c r="FP51" s="130" t="s">
        <v>12</v>
      </c>
      <c r="FQ51" s="130" t="s">
        <v>12</v>
      </c>
      <c r="FR51" s="130" t="s">
        <v>12</v>
      </c>
      <c r="FS51" s="130" t="s">
        <v>12</v>
      </c>
      <c r="FT51" s="130" t="s">
        <v>12</v>
      </c>
      <c r="FU51" s="141">
        <v>15621.0</v>
      </c>
      <c r="FV51" s="141">
        <v>15621.0</v>
      </c>
      <c r="FW51" s="130" t="str">
        <f t="shared" si="48"/>
        <v>-</v>
      </c>
      <c r="FX51" s="130" t="s">
        <v>12</v>
      </c>
      <c r="FY51" s="108" t="s">
        <v>12</v>
      </c>
      <c r="FZ51" s="108">
        <v>1.0</v>
      </c>
      <c r="GA51" s="108">
        <v>1.0</v>
      </c>
      <c r="GB51" s="131">
        <f t="shared" si="43"/>
        <v>1</v>
      </c>
      <c r="GC51" s="132" t="s">
        <v>889</v>
      </c>
      <c r="GD51" s="132">
        <v>2.0</v>
      </c>
      <c r="GE51" s="132">
        <v>3.0</v>
      </c>
      <c r="GF51" s="133" t="s">
        <v>12</v>
      </c>
      <c r="GG51" s="133" t="s">
        <v>12</v>
      </c>
      <c r="GH51" s="133" t="s">
        <v>12</v>
      </c>
      <c r="GI51" s="133" t="s">
        <v>12</v>
      </c>
      <c r="GJ51" s="133">
        <v>58005.0</v>
      </c>
      <c r="GK51" s="133">
        <v>9999.0</v>
      </c>
      <c r="GL51" s="133" t="s">
        <v>12</v>
      </c>
      <c r="GM51" s="133" t="s">
        <v>12</v>
      </c>
      <c r="GN51" s="134" t="s">
        <v>12</v>
      </c>
      <c r="GO51" s="134">
        <v>1.0</v>
      </c>
      <c r="GP51" s="134">
        <v>1.0</v>
      </c>
      <c r="GQ51" s="135">
        <f t="shared" si="44"/>
        <v>1</v>
      </c>
      <c r="GR51" s="136" t="s">
        <v>13</v>
      </c>
      <c r="GS51" s="137"/>
      <c r="GT51" s="137"/>
      <c r="GU51" s="137"/>
      <c r="GV51" s="137"/>
      <c r="GW51" s="137"/>
      <c r="GX51" s="137"/>
      <c r="GY51" s="137"/>
      <c r="GZ51" s="137"/>
      <c r="HA51" s="137"/>
      <c r="HB51" s="137"/>
      <c r="HC51" s="137"/>
      <c r="HD51" s="137"/>
      <c r="HE51" s="137"/>
      <c r="HF51" s="137"/>
      <c r="HG51" s="137"/>
      <c r="HH51" s="137"/>
      <c r="HI51" s="137"/>
      <c r="HJ51" s="137"/>
      <c r="HK51" s="137"/>
      <c r="HL51" s="137"/>
      <c r="HM51" s="137"/>
      <c r="HN51" s="137"/>
      <c r="HO51" s="137"/>
      <c r="HP51" s="137"/>
      <c r="HQ51" s="137"/>
      <c r="HR51" s="137"/>
      <c r="HS51" s="137"/>
      <c r="HT51" s="137"/>
      <c r="HU51" s="137"/>
      <c r="HV51" s="137"/>
      <c r="HW51" s="137"/>
      <c r="HX51" s="137"/>
      <c r="HY51" s="137"/>
      <c r="HZ51" s="137"/>
      <c r="IA51" s="137"/>
      <c r="IB51" s="137"/>
      <c r="IC51" s="137"/>
      <c r="ID51" s="137"/>
      <c r="IE51" s="137"/>
      <c r="IF51" s="137"/>
      <c r="IG51" s="137"/>
      <c r="IH51" s="137"/>
      <c r="II51" s="137"/>
      <c r="IJ51" s="137"/>
      <c r="IK51" s="137"/>
      <c r="IL51" s="137"/>
      <c r="IM51" s="137"/>
      <c r="IN51" s="137"/>
      <c r="IO51" s="137"/>
      <c r="IP51" s="137"/>
      <c r="IQ51" s="137"/>
      <c r="IR51" s="137"/>
      <c r="IS51" s="137"/>
      <c r="IT51" s="137"/>
      <c r="IU51" s="137"/>
      <c r="IV51" s="137"/>
      <c r="IW51" s="137"/>
      <c r="IX51" s="137"/>
      <c r="IY51" s="137"/>
      <c r="IZ51" s="137"/>
      <c r="JA51" s="137"/>
      <c r="JB51" s="137"/>
      <c r="JC51" s="137"/>
      <c r="JD51" s="137"/>
      <c r="JE51" s="137"/>
      <c r="JF51" s="137"/>
      <c r="JG51" s="137"/>
      <c r="JH51" s="137"/>
      <c r="JI51" s="137"/>
      <c r="JJ51" s="137"/>
      <c r="JK51" s="137"/>
      <c r="JL51" s="137"/>
      <c r="JM51" s="137"/>
      <c r="JN51" s="137"/>
      <c r="JO51" s="137"/>
      <c r="JP51" s="137"/>
      <c r="JQ51" s="137"/>
      <c r="JR51" s="137"/>
      <c r="JS51" s="137"/>
      <c r="JT51" s="137"/>
      <c r="JU51" s="137"/>
      <c r="JV51" s="137"/>
      <c r="JW51" s="137"/>
      <c r="JX51" s="137"/>
      <c r="JY51" s="137"/>
      <c r="JZ51" s="137"/>
      <c r="KA51" s="137"/>
      <c r="KB51" s="137"/>
      <c r="KC51" s="137"/>
      <c r="KD51" s="137"/>
      <c r="KE51" s="137"/>
      <c r="KF51" s="137"/>
      <c r="KG51" s="137"/>
      <c r="KH51" s="137"/>
      <c r="KI51" s="137"/>
      <c r="KJ51" s="137"/>
      <c r="KK51" s="137"/>
      <c r="KL51" s="137"/>
      <c r="KM51" s="137"/>
      <c r="KN51" s="137"/>
      <c r="KO51" s="137"/>
      <c r="KP51" s="137"/>
      <c r="KQ51" s="137"/>
      <c r="KR51" s="137"/>
      <c r="KS51" s="137"/>
      <c r="KT51" s="137"/>
      <c r="KU51" s="137"/>
      <c r="KV51" s="137"/>
      <c r="KW51" s="137"/>
      <c r="KX51" s="137"/>
      <c r="KY51" s="137"/>
      <c r="KZ51" s="137"/>
      <c r="LA51" s="137"/>
      <c r="LB51" s="137"/>
      <c r="LC51" s="137"/>
      <c r="LD51" s="137"/>
      <c r="LE51" s="137"/>
      <c r="LF51" s="137"/>
      <c r="LG51" s="137"/>
      <c r="LH51" s="137"/>
      <c r="LI51" s="137"/>
      <c r="LJ51" s="137"/>
      <c r="LK51" s="137"/>
      <c r="LL51" s="137"/>
      <c r="LM51" s="137"/>
      <c r="LN51" s="137"/>
      <c r="LO51" s="137"/>
      <c r="LP51" s="137"/>
      <c r="LQ51" s="137"/>
      <c r="LR51" s="137"/>
      <c r="LS51" s="137"/>
      <c r="LT51" s="137"/>
      <c r="LU51" s="137"/>
      <c r="LV51" s="137"/>
      <c r="LW51" s="137"/>
      <c r="LX51" s="137"/>
    </row>
    <row r="52" ht="153.75" customHeight="1">
      <c r="B52" s="104" t="s">
        <v>797</v>
      </c>
      <c r="C52" s="105" t="s">
        <v>12</v>
      </c>
      <c r="D52" s="105" t="s">
        <v>798</v>
      </c>
      <c r="E52" s="105" t="s">
        <v>877</v>
      </c>
      <c r="F52" s="105" t="s">
        <v>878</v>
      </c>
      <c r="G52" s="105" t="s">
        <v>12</v>
      </c>
      <c r="H52" s="105" t="s">
        <v>12</v>
      </c>
      <c r="I52" s="107" t="s">
        <v>879</v>
      </c>
      <c r="J52" s="107" t="s">
        <v>880</v>
      </c>
      <c r="K52" s="107" t="s">
        <v>890</v>
      </c>
      <c r="L52" s="108">
        <v>77.0</v>
      </c>
      <c r="M52" s="108">
        <v>76.0</v>
      </c>
      <c r="N52" s="108">
        <v>76.0</v>
      </c>
      <c r="O52" s="108">
        <v>76.0</v>
      </c>
      <c r="P52" s="108">
        <v>76.0</v>
      </c>
      <c r="Q52" s="108">
        <v>0.0</v>
      </c>
      <c r="R52" s="113" t="s">
        <v>160</v>
      </c>
      <c r="S52" s="111" t="s">
        <v>882</v>
      </c>
      <c r="T52" s="111" t="s">
        <v>883</v>
      </c>
      <c r="U52" s="112" t="s">
        <v>891</v>
      </c>
      <c r="V52" s="111" t="s">
        <v>892</v>
      </c>
      <c r="W52" s="111" t="s">
        <v>893</v>
      </c>
      <c r="X52" s="113" t="s">
        <v>13</v>
      </c>
      <c r="Y52" s="113" t="s">
        <v>160</v>
      </c>
      <c r="Z52" s="113" t="s">
        <v>161</v>
      </c>
      <c r="AA52" s="113" t="s">
        <v>13</v>
      </c>
      <c r="AB52" s="113" t="s">
        <v>161</v>
      </c>
      <c r="AC52" s="113" t="s">
        <v>13</v>
      </c>
      <c r="AD52" s="114" t="s">
        <v>894</v>
      </c>
      <c r="AE52" s="114">
        <v>3.0</v>
      </c>
      <c r="AF52" s="114">
        <v>3.0</v>
      </c>
      <c r="AG52" s="115" t="s">
        <v>12</v>
      </c>
      <c r="AH52" s="114" t="s">
        <v>895</v>
      </c>
      <c r="AI52" s="114" t="s">
        <v>896</v>
      </c>
      <c r="AJ52" s="114" t="s">
        <v>12</v>
      </c>
      <c r="AK52" s="114" t="str">
        <f t="shared" si="60"/>
        <v>1122, 1147</v>
      </c>
      <c r="AL52" s="114" t="s">
        <v>896</v>
      </c>
      <c r="AM52" s="114" t="s">
        <v>12</v>
      </c>
      <c r="AN52" s="114">
        <v>1061.0</v>
      </c>
      <c r="AO52" s="114" t="s">
        <v>12</v>
      </c>
      <c r="AP52" s="116">
        <v>77.0</v>
      </c>
      <c r="AQ52" s="116">
        <v>1.0</v>
      </c>
      <c r="AR52" s="116">
        <v>2.0</v>
      </c>
      <c r="AS52" s="116">
        <v>3.0</v>
      </c>
      <c r="AT52" s="116">
        <v>1.0</v>
      </c>
      <c r="AU52" s="116">
        <v>1.0</v>
      </c>
      <c r="AV52" s="116">
        <v>1.0</v>
      </c>
      <c r="AW52" s="116">
        <v>1.0</v>
      </c>
      <c r="AX52" s="116">
        <v>2.0</v>
      </c>
      <c r="AY52" s="116">
        <v>3.0</v>
      </c>
      <c r="AZ52" s="117">
        <f t="shared" si="3"/>
        <v>0.01315789474</v>
      </c>
      <c r="BA52" s="117">
        <f t="shared" si="4"/>
        <v>0.01315789474</v>
      </c>
      <c r="BB52" s="117">
        <f t="shared" si="5"/>
        <v>0.01315789474</v>
      </c>
      <c r="BC52" s="117">
        <f t="shared" si="6"/>
        <v>0.02631578947</v>
      </c>
      <c r="BD52" s="117">
        <f t="shared" si="7"/>
        <v>0.02631578947</v>
      </c>
      <c r="BE52" s="117">
        <f t="shared" si="8"/>
        <v>0.01315789474</v>
      </c>
      <c r="BF52" s="117">
        <f t="shared" si="9"/>
        <v>0.03947368421</v>
      </c>
      <c r="BG52" s="117">
        <f t="shared" si="10"/>
        <v>0.03947368421</v>
      </c>
      <c r="BH52" s="117">
        <f t="shared" si="11"/>
        <v>0.01315789474</v>
      </c>
      <c r="BI52" s="118" t="s">
        <v>897</v>
      </c>
      <c r="BJ52" s="118">
        <v>9.0</v>
      </c>
      <c r="BK52" s="118">
        <v>80.0</v>
      </c>
      <c r="BL52" s="115" t="s">
        <v>12</v>
      </c>
      <c r="BM52" s="118" t="s">
        <v>898</v>
      </c>
      <c r="BN52" s="118" t="s">
        <v>899</v>
      </c>
      <c r="BO52" s="118" t="s">
        <v>12</v>
      </c>
      <c r="BP52" s="118" t="str">
        <f t="shared" si="61"/>
        <v>1122, 1147, 2017808</v>
      </c>
      <c r="BQ52" s="118" t="s">
        <v>899</v>
      </c>
      <c r="BR52" s="118" t="s">
        <v>12</v>
      </c>
      <c r="BS52" s="118" t="s">
        <v>900</v>
      </c>
      <c r="BT52" s="118" t="s">
        <v>12</v>
      </c>
      <c r="BU52" s="119">
        <v>77.0</v>
      </c>
      <c r="BV52" s="119">
        <v>73.0</v>
      </c>
      <c r="BW52" s="119">
        <v>75.0</v>
      </c>
      <c r="BX52" s="119">
        <v>3.0</v>
      </c>
      <c r="BY52" s="119">
        <v>77.0</v>
      </c>
      <c r="BZ52" s="119">
        <v>78.0</v>
      </c>
      <c r="CA52" s="119">
        <v>73.0</v>
      </c>
      <c r="CB52" s="119">
        <v>74.0</v>
      </c>
      <c r="CC52" s="119">
        <v>76.0</v>
      </c>
      <c r="CD52" s="119">
        <v>73.0</v>
      </c>
      <c r="CE52" s="119">
        <v>75.0</v>
      </c>
      <c r="CF52" s="119">
        <v>3.0</v>
      </c>
      <c r="CG52" s="119">
        <v>77.0</v>
      </c>
      <c r="CH52" s="119">
        <v>78.0</v>
      </c>
      <c r="CI52" s="120">
        <f t="shared" si="13"/>
        <v>0.9605263158</v>
      </c>
      <c r="CJ52" s="120">
        <f t="shared" si="14"/>
        <v>0.9605263158</v>
      </c>
      <c r="CK52" s="120">
        <f t="shared" si="15"/>
        <v>0.9605263158</v>
      </c>
      <c r="CL52" s="120">
        <f t="shared" si="16"/>
        <v>0.9868421053</v>
      </c>
      <c r="CM52" s="120">
        <f t="shared" si="17"/>
        <v>0.9868421053</v>
      </c>
      <c r="CN52" s="120">
        <f t="shared" si="18"/>
        <v>0.9736842105</v>
      </c>
      <c r="CO52" s="120">
        <f t="shared" si="19"/>
        <v>1.026315789</v>
      </c>
      <c r="CP52" s="120">
        <f t="shared" si="20"/>
        <v>1.026315789</v>
      </c>
      <c r="CQ52" s="120">
        <f t="shared" si="21"/>
        <v>1</v>
      </c>
      <c r="CR52" s="121" t="s">
        <v>901</v>
      </c>
      <c r="CS52" s="121">
        <v>13.0</v>
      </c>
      <c r="CT52" s="121">
        <v>458.0</v>
      </c>
      <c r="CU52" s="115" t="s">
        <v>12</v>
      </c>
      <c r="CV52" s="121" t="s">
        <v>902</v>
      </c>
      <c r="CW52" s="121" t="s">
        <v>903</v>
      </c>
      <c r="CX52" s="121" t="s">
        <v>12</v>
      </c>
      <c r="CY52" s="121" t="str">
        <f t="shared" si="62"/>
        <v>1122, 1147, 2017808, 50447, 31939</v>
      </c>
      <c r="CZ52" s="121" t="s">
        <v>904</v>
      </c>
      <c r="DA52" s="121">
        <v>50447.0</v>
      </c>
      <c r="DB52" s="121" t="s">
        <v>905</v>
      </c>
      <c r="DC52" s="121" t="s">
        <v>12</v>
      </c>
      <c r="DD52" s="122">
        <v>77.0</v>
      </c>
      <c r="DE52" s="122">
        <v>73.0</v>
      </c>
      <c r="DF52" s="122">
        <v>75.0</v>
      </c>
      <c r="DG52" s="122">
        <v>228.0</v>
      </c>
      <c r="DH52" s="122">
        <v>77.0</v>
      </c>
      <c r="DI52" s="122">
        <v>296.0</v>
      </c>
      <c r="DJ52" s="122">
        <v>73.0</v>
      </c>
      <c r="DK52" s="122">
        <v>75.0</v>
      </c>
      <c r="DL52" s="122">
        <v>76.0</v>
      </c>
      <c r="DM52" s="122">
        <v>73.0</v>
      </c>
      <c r="DN52" s="122">
        <v>75.0</v>
      </c>
      <c r="DO52" s="122">
        <v>228.0</v>
      </c>
      <c r="DP52" s="122">
        <v>77.0</v>
      </c>
      <c r="DQ52" s="122">
        <v>296.0</v>
      </c>
      <c r="DR52" s="123">
        <f t="shared" si="23"/>
        <v>0.9605263158</v>
      </c>
      <c r="DS52" s="123">
        <f t="shared" si="24"/>
        <v>0.9605263158</v>
      </c>
      <c r="DT52" s="123">
        <f t="shared" si="25"/>
        <v>0.9605263158</v>
      </c>
      <c r="DU52" s="123">
        <f t="shared" si="26"/>
        <v>0.9868421053</v>
      </c>
      <c r="DV52" s="123">
        <f t="shared" si="27"/>
        <v>0.9868421053</v>
      </c>
      <c r="DW52" s="123">
        <f t="shared" si="28"/>
        <v>0.9868421053</v>
      </c>
      <c r="DX52" s="123">
        <f t="shared" si="29"/>
        <v>3.894736842</v>
      </c>
      <c r="DY52" s="123">
        <f t="shared" si="30"/>
        <v>3.894736842</v>
      </c>
      <c r="DZ52" s="123">
        <f t="shared" si="31"/>
        <v>1</v>
      </c>
      <c r="EA52" s="124" t="s">
        <v>906</v>
      </c>
      <c r="EB52" s="124">
        <v>17.0</v>
      </c>
      <c r="EC52" s="124">
        <v>536.0</v>
      </c>
      <c r="ED52" s="115" t="s">
        <v>162</v>
      </c>
      <c r="EE52" s="124" t="s">
        <v>907</v>
      </c>
      <c r="EF52" s="124" t="s">
        <v>908</v>
      </c>
      <c r="EG52" s="124" t="s">
        <v>162</v>
      </c>
      <c r="EH52" s="124" t="str">
        <f t="shared" si="64"/>
        <v>1122, 1147, 2017808, 50447, 31939, 2002752, 2002749, 2012885</v>
      </c>
      <c r="EI52" s="124" t="s">
        <v>909</v>
      </c>
      <c r="EJ52" s="124">
        <v>50447.0</v>
      </c>
      <c r="EK52" s="124" t="s">
        <v>910</v>
      </c>
      <c r="EL52" s="124" t="s">
        <v>12</v>
      </c>
      <c r="EM52" s="125">
        <v>77.0</v>
      </c>
      <c r="EN52" s="125">
        <v>75.0</v>
      </c>
      <c r="EO52" s="125">
        <v>78.0</v>
      </c>
      <c r="EP52" s="125">
        <v>228.0</v>
      </c>
      <c r="EQ52" s="125">
        <v>155.0</v>
      </c>
      <c r="ER52" s="125">
        <v>300.0</v>
      </c>
      <c r="ES52" s="125">
        <v>73.0</v>
      </c>
      <c r="ET52" s="125">
        <v>75.0</v>
      </c>
      <c r="EU52" s="125">
        <v>76.0</v>
      </c>
      <c r="EV52" s="125">
        <v>74.0</v>
      </c>
      <c r="EW52" s="125">
        <v>76.0</v>
      </c>
      <c r="EX52" s="125">
        <v>228.0</v>
      </c>
      <c r="EY52" s="125">
        <v>151.0</v>
      </c>
      <c r="EZ52" s="125">
        <v>296.0</v>
      </c>
      <c r="FA52" s="126">
        <f t="shared" si="33"/>
        <v>0.9868421053</v>
      </c>
      <c r="FB52" s="126">
        <f t="shared" si="34"/>
        <v>0.9736842105</v>
      </c>
      <c r="FC52" s="126">
        <f t="shared" si="35"/>
        <v>0.9605263158</v>
      </c>
      <c r="FD52" s="126">
        <f t="shared" si="36"/>
        <v>1.026315789</v>
      </c>
      <c r="FE52" s="126">
        <f t="shared" si="37"/>
        <v>1</v>
      </c>
      <c r="FF52" s="126">
        <f t="shared" si="38"/>
        <v>0.9868421053</v>
      </c>
      <c r="FG52" s="126">
        <f t="shared" si="39"/>
        <v>3.947368421</v>
      </c>
      <c r="FH52" s="126">
        <f t="shared" si="40"/>
        <v>3.894736842</v>
      </c>
      <c r="FI52" s="126">
        <f t="shared" si="41"/>
        <v>1</v>
      </c>
      <c r="FJ52" s="127" t="s">
        <v>13</v>
      </c>
      <c r="FK52" s="128" t="s">
        <v>911</v>
      </c>
      <c r="FL52" s="129" t="s">
        <v>912</v>
      </c>
      <c r="FM52" s="129">
        <v>2.0</v>
      </c>
      <c r="FN52" s="129">
        <v>150.0</v>
      </c>
      <c r="FO52" s="130" t="s">
        <v>12</v>
      </c>
      <c r="FP52" s="130" t="s">
        <v>12</v>
      </c>
      <c r="FQ52" s="130" t="s">
        <v>12</v>
      </c>
      <c r="FR52" s="130" t="s">
        <v>12</v>
      </c>
      <c r="FS52" s="130" t="s">
        <v>12</v>
      </c>
      <c r="FT52" s="130" t="s">
        <v>12</v>
      </c>
      <c r="FU52" s="141" t="s">
        <v>912</v>
      </c>
      <c r="FV52" s="141" t="s">
        <v>912</v>
      </c>
      <c r="FW52" s="130" t="str">
        <f t="shared" si="48"/>
        <v>-</v>
      </c>
      <c r="FX52" s="130" t="s">
        <v>12</v>
      </c>
      <c r="FY52" s="108" t="s">
        <v>12</v>
      </c>
      <c r="FZ52" s="108">
        <v>77.0</v>
      </c>
      <c r="GA52" s="108">
        <v>76.0</v>
      </c>
      <c r="GB52" s="131">
        <f t="shared" si="43"/>
        <v>1</v>
      </c>
      <c r="GC52" s="132" t="s">
        <v>913</v>
      </c>
      <c r="GD52" s="132">
        <v>17.0</v>
      </c>
      <c r="GE52" s="132">
        <v>265.0</v>
      </c>
      <c r="GF52" s="133" t="s">
        <v>12</v>
      </c>
      <c r="GG52" s="133" t="s">
        <v>12</v>
      </c>
      <c r="GH52" s="133" t="s">
        <v>12</v>
      </c>
      <c r="GI52" s="133" t="s">
        <v>12</v>
      </c>
      <c r="GJ52" s="133" t="s">
        <v>914</v>
      </c>
      <c r="GK52" s="133">
        <v>9999.0</v>
      </c>
      <c r="GL52" s="133" t="s">
        <v>12</v>
      </c>
      <c r="GM52" s="133" t="s">
        <v>12</v>
      </c>
      <c r="GN52" s="134" t="s">
        <v>12</v>
      </c>
      <c r="GO52" s="134">
        <v>77.0</v>
      </c>
      <c r="GP52" s="134">
        <v>76.0</v>
      </c>
      <c r="GQ52" s="135">
        <f t="shared" si="44"/>
        <v>1</v>
      </c>
      <c r="GR52" s="136" t="s">
        <v>13</v>
      </c>
      <c r="GS52" s="137"/>
      <c r="GT52" s="137"/>
      <c r="GU52" s="137"/>
      <c r="GV52" s="137"/>
      <c r="GW52" s="137"/>
      <c r="GX52" s="137"/>
      <c r="GY52" s="137"/>
      <c r="GZ52" s="137"/>
      <c r="HA52" s="137"/>
      <c r="HB52" s="137"/>
      <c r="HC52" s="137"/>
      <c r="HD52" s="137"/>
      <c r="HE52" s="137"/>
      <c r="HF52" s="137"/>
      <c r="HG52" s="137"/>
      <c r="HH52" s="137"/>
      <c r="HI52" s="137"/>
      <c r="HJ52" s="137"/>
      <c r="HK52" s="137"/>
      <c r="HL52" s="137"/>
      <c r="HM52" s="137"/>
      <c r="HN52" s="137"/>
      <c r="HO52" s="137"/>
      <c r="HP52" s="137"/>
      <c r="HQ52" s="137"/>
      <c r="HR52" s="137"/>
      <c r="HS52" s="137"/>
      <c r="HT52" s="137"/>
      <c r="HU52" s="137"/>
      <c r="HV52" s="137"/>
      <c r="HW52" s="137"/>
      <c r="HX52" s="137"/>
      <c r="HY52" s="137"/>
      <c r="HZ52" s="137"/>
      <c r="IA52" s="137"/>
      <c r="IB52" s="137"/>
      <c r="IC52" s="137"/>
      <c r="ID52" s="137"/>
      <c r="IE52" s="137"/>
      <c r="IF52" s="137"/>
      <c r="IG52" s="137"/>
      <c r="IH52" s="137"/>
      <c r="II52" s="137"/>
      <c r="IJ52" s="137"/>
      <c r="IK52" s="137"/>
      <c r="IL52" s="137"/>
      <c r="IM52" s="137"/>
      <c r="IN52" s="137"/>
      <c r="IO52" s="137"/>
      <c r="IP52" s="137"/>
      <c r="IQ52" s="137"/>
      <c r="IR52" s="137"/>
      <c r="IS52" s="137"/>
      <c r="IT52" s="137"/>
      <c r="IU52" s="137"/>
      <c r="IV52" s="137"/>
      <c r="IW52" s="137"/>
      <c r="IX52" s="137"/>
      <c r="IY52" s="137"/>
      <c r="IZ52" s="137"/>
      <c r="JA52" s="137"/>
      <c r="JB52" s="137"/>
      <c r="JC52" s="137"/>
      <c r="JD52" s="137"/>
      <c r="JE52" s="137"/>
      <c r="JF52" s="137"/>
      <c r="JG52" s="137"/>
      <c r="JH52" s="137"/>
      <c r="JI52" s="137"/>
      <c r="JJ52" s="137"/>
      <c r="JK52" s="137"/>
      <c r="JL52" s="137"/>
      <c r="JM52" s="137"/>
      <c r="JN52" s="137"/>
      <c r="JO52" s="137"/>
      <c r="JP52" s="137"/>
      <c r="JQ52" s="137"/>
      <c r="JR52" s="137"/>
      <c r="JS52" s="137"/>
      <c r="JT52" s="137"/>
      <c r="JU52" s="137"/>
      <c r="JV52" s="137"/>
      <c r="JW52" s="137"/>
      <c r="JX52" s="137"/>
      <c r="JY52" s="137"/>
      <c r="JZ52" s="137"/>
      <c r="KA52" s="137"/>
      <c r="KB52" s="137"/>
      <c r="KC52" s="137"/>
      <c r="KD52" s="137"/>
      <c r="KE52" s="137"/>
      <c r="KF52" s="137"/>
      <c r="KG52" s="137"/>
      <c r="KH52" s="137"/>
      <c r="KI52" s="137"/>
      <c r="KJ52" s="137"/>
      <c r="KK52" s="137"/>
      <c r="KL52" s="137"/>
      <c r="KM52" s="137"/>
      <c r="KN52" s="137"/>
      <c r="KO52" s="137"/>
      <c r="KP52" s="137"/>
      <c r="KQ52" s="137"/>
      <c r="KR52" s="137"/>
      <c r="KS52" s="137"/>
      <c r="KT52" s="137"/>
      <c r="KU52" s="137"/>
      <c r="KV52" s="137"/>
      <c r="KW52" s="137"/>
      <c r="KX52" s="137"/>
      <c r="KY52" s="137"/>
      <c r="KZ52" s="137"/>
      <c r="LA52" s="137"/>
      <c r="LB52" s="137"/>
      <c r="LC52" s="137"/>
      <c r="LD52" s="137"/>
      <c r="LE52" s="137"/>
      <c r="LF52" s="137"/>
      <c r="LG52" s="137"/>
      <c r="LH52" s="137"/>
      <c r="LI52" s="137"/>
      <c r="LJ52" s="137"/>
      <c r="LK52" s="137"/>
      <c r="LL52" s="137"/>
      <c r="LM52" s="137"/>
      <c r="LN52" s="137"/>
      <c r="LO52" s="137"/>
      <c r="LP52" s="137"/>
      <c r="LQ52" s="137"/>
      <c r="LR52" s="137"/>
      <c r="LS52" s="137"/>
      <c r="LT52" s="137"/>
      <c r="LU52" s="137"/>
      <c r="LV52" s="137"/>
      <c r="LW52" s="137"/>
      <c r="LX52" s="137"/>
    </row>
    <row r="53" ht="153.75" customHeight="1">
      <c r="B53" s="104" t="s">
        <v>797</v>
      </c>
      <c r="C53" s="105" t="s">
        <v>12</v>
      </c>
      <c r="D53" s="105" t="s">
        <v>798</v>
      </c>
      <c r="E53" s="105" t="s">
        <v>877</v>
      </c>
      <c r="F53" s="105" t="s">
        <v>878</v>
      </c>
      <c r="G53" s="105" t="s">
        <v>12</v>
      </c>
      <c r="H53" s="105" t="s">
        <v>12</v>
      </c>
      <c r="I53" s="107" t="s">
        <v>879</v>
      </c>
      <c r="J53" s="107" t="s">
        <v>915</v>
      </c>
      <c r="K53" s="107" t="s">
        <v>916</v>
      </c>
      <c r="L53" s="108">
        <v>50.0</v>
      </c>
      <c r="M53" s="108">
        <v>35.0</v>
      </c>
      <c r="N53" s="108">
        <v>38.0</v>
      </c>
      <c r="O53" s="108">
        <f t="shared" ref="O53:O56" si="65">P53+Q53</f>
        <v>38</v>
      </c>
      <c r="P53" s="108">
        <v>38.0</v>
      </c>
      <c r="Q53" s="108">
        <v>0.0</v>
      </c>
      <c r="R53" s="113" t="s">
        <v>369</v>
      </c>
      <c r="S53" s="111" t="s">
        <v>917</v>
      </c>
      <c r="T53" s="111" t="s">
        <v>12</v>
      </c>
      <c r="U53" s="112" t="s">
        <v>432</v>
      </c>
      <c r="V53" s="111" t="s">
        <v>918</v>
      </c>
      <c r="W53" s="111" t="s">
        <v>432</v>
      </c>
      <c r="X53" s="113" t="s">
        <v>13</v>
      </c>
      <c r="Y53" s="113" t="s">
        <v>160</v>
      </c>
      <c r="Z53" s="113" t="s">
        <v>161</v>
      </c>
      <c r="AA53" s="113" t="s">
        <v>13</v>
      </c>
      <c r="AB53" s="113" t="s">
        <v>161</v>
      </c>
      <c r="AC53" s="113" t="s">
        <v>13</v>
      </c>
      <c r="AD53" s="114" t="s">
        <v>12</v>
      </c>
      <c r="AE53" s="114" t="s">
        <v>12</v>
      </c>
      <c r="AF53" s="114" t="s">
        <v>12</v>
      </c>
      <c r="AG53" s="115" t="s">
        <v>12</v>
      </c>
      <c r="AH53" s="114" t="s">
        <v>12</v>
      </c>
      <c r="AI53" s="114" t="s">
        <v>12</v>
      </c>
      <c r="AJ53" s="114" t="s">
        <v>12</v>
      </c>
      <c r="AK53" s="114" t="s">
        <v>12</v>
      </c>
      <c r="AL53" s="114" t="s">
        <v>12</v>
      </c>
      <c r="AM53" s="114" t="s">
        <v>12</v>
      </c>
      <c r="AN53" s="114" t="s">
        <v>12</v>
      </c>
      <c r="AO53" s="114" t="s">
        <v>12</v>
      </c>
      <c r="AP53" s="116">
        <v>50.0</v>
      </c>
      <c r="AQ53" s="116">
        <v>0.0</v>
      </c>
      <c r="AR53" s="116">
        <v>0.0</v>
      </c>
      <c r="AS53" s="116">
        <v>0.0</v>
      </c>
      <c r="AT53" s="116">
        <v>0.0</v>
      </c>
      <c r="AU53" s="116">
        <v>0.0</v>
      </c>
      <c r="AV53" s="116">
        <v>0.0</v>
      </c>
      <c r="AW53" s="116">
        <v>0.0</v>
      </c>
      <c r="AX53" s="116">
        <v>0.0</v>
      </c>
      <c r="AY53" s="116">
        <v>0.0</v>
      </c>
      <c r="AZ53" s="117">
        <f t="shared" si="3"/>
        <v>0</v>
      </c>
      <c r="BA53" s="117">
        <f t="shared" si="4"/>
        <v>0</v>
      </c>
      <c r="BB53" s="117">
        <f t="shared" si="5"/>
        <v>0</v>
      </c>
      <c r="BC53" s="117">
        <f t="shared" si="6"/>
        <v>0</v>
      </c>
      <c r="BD53" s="117">
        <f t="shared" si="7"/>
        <v>0</v>
      </c>
      <c r="BE53" s="117">
        <f t="shared" si="8"/>
        <v>0</v>
      </c>
      <c r="BF53" s="117">
        <f t="shared" si="9"/>
        <v>0</v>
      </c>
      <c r="BG53" s="117">
        <f t="shared" si="10"/>
        <v>0</v>
      </c>
      <c r="BH53" s="117">
        <f t="shared" si="11"/>
        <v>0</v>
      </c>
      <c r="BI53" s="118" t="s">
        <v>919</v>
      </c>
      <c r="BJ53" s="118">
        <v>8.0</v>
      </c>
      <c r="BK53" s="118">
        <v>85.0</v>
      </c>
      <c r="BL53" s="115" t="s">
        <v>12</v>
      </c>
      <c r="BM53" s="118" t="s">
        <v>919</v>
      </c>
      <c r="BN53" s="118">
        <v>2016672.0</v>
      </c>
      <c r="BO53" s="118" t="s">
        <v>12</v>
      </c>
      <c r="BP53" s="118">
        <f t="shared" si="61"/>
        <v>2016672</v>
      </c>
      <c r="BQ53" s="118">
        <v>2016672.0</v>
      </c>
      <c r="BR53" s="118" t="s">
        <v>12</v>
      </c>
      <c r="BS53" s="118" t="s">
        <v>920</v>
      </c>
      <c r="BT53" s="118" t="s">
        <v>12</v>
      </c>
      <c r="BU53" s="119">
        <v>50.0</v>
      </c>
      <c r="BV53" s="119">
        <v>30.0</v>
      </c>
      <c r="BW53" s="119">
        <v>33.0</v>
      </c>
      <c r="BX53" s="119">
        <v>0.0</v>
      </c>
      <c r="BY53" s="119">
        <v>85.0</v>
      </c>
      <c r="BZ53" s="119">
        <v>85.0</v>
      </c>
      <c r="CA53" s="119">
        <v>28.0</v>
      </c>
      <c r="CB53" s="119">
        <v>29.0</v>
      </c>
      <c r="CC53" s="119">
        <v>29.0</v>
      </c>
      <c r="CD53" s="119">
        <v>30.0</v>
      </c>
      <c r="CE53" s="119">
        <v>33.0</v>
      </c>
      <c r="CF53" s="119">
        <v>0.0</v>
      </c>
      <c r="CG53" s="119">
        <v>85.0</v>
      </c>
      <c r="CH53" s="119">
        <v>85.0</v>
      </c>
      <c r="CI53" s="120">
        <f t="shared" si="13"/>
        <v>0.8571428571</v>
      </c>
      <c r="CJ53" s="120">
        <f t="shared" si="14"/>
        <v>0.8571428571</v>
      </c>
      <c r="CK53" s="120">
        <f t="shared" si="15"/>
        <v>0.8</v>
      </c>
      <c r="CL53" s="120">
        <f t="shared" si="16"/>
        <v>0.8684210526</v>
      </c>
      <c r="CM53" s="120">
        <f t="shared" si="17"/>
        <v>0.8684210526</v>
      </c>
      <c r="CN53" s="120">
        <f t="shared" si="18"/>
        <v>0.7631578947</v>
      </c>
      <c r="CO53" s="120">
        <f t="shared" si="19"/>
        <v>2.236842105</v>
      </c>
      <c r="CP53" s="120">
        <f t="shared" si="20"/>
        <v>2.236842105</v>
      </c>
      <c r="CQ53" s="120">
        <f t="shared" si="21"/>
        <v>0.7631578947</v>
      </c>
      <c r="CR53" s="121" t="s">
        <v>921</v>
      </c>
      <c r="CS53" s="121">
        <v>15.0</v>
      </c>
      <c r="CT53" s="121">
        <v>205.0</v>
      </c>
      <c r="CU53" s="115" t="s">
        <v>12</v>
      </c>
      <c r="CV53" s="121" t="s">
        <v>921</v>
      </c>
      <c r="CW53" s="121" t="s">
        <v>922</v>
      </c>
      <c r="CX53" s="121" t="s">
        <v>12</v>
      </c>
      <c r="CY53" s="121" t="str">
        <f t="shared" si="62"/>
        <v>2016672, 50447</v>
      </c>
      <c r="CZ53" s="121">
        <v>2016672.0</v>
      </c>
      <c r="DA53" s="121">
        <v>50447.0</v>
      </c>
      <c r="DB53" s="121" t="s">
        <v>923</v>
      </c>
      <c r="DC53" s="121" t="s">
        <v>12</v>
      </c>
      <c r="DD53" s="122">
        <v>50.0</v>
      </c>
      <c r="DE53" s="122">
        <v>30.0</v>
      </c>
      <c r="DF53" s="122">
        <v>34.0</v>
      </c>
      <c r="DG53" s="122">
        <v>120.0</v>
      </c>
      <c r="DH53" s="122">
        <v>85.0</v>
      </c>
      <c r="DI53" s="122">
        <v>196.0</v>
      </c>
      <c r="DJ53" s="122">
        <v>28.0</v>
      </c>
      <c r="DK53" s="122">
        <v>30.0</v>
      </c>
      <c r="DL53" s="122">
        <v>30.0</v>
      </c>
      <c r="DM53" s="122">
        <v>30.0</v>
      </c>
      <c r="DN53" s="122">
        <v>34.0</v>
      </c>
      <c r="DO53" s="122">
        <v>120.0</v>
      </c>
      <c r="DP53" s="122">
        <v>85.0</v>
      </c>
      <c r="DQ53" s="122">
        <v>196.0</v>
      </c>
      <c r="DR53" s="123">
        <f t="shared" si="23"/>
        <v>0.8571428571</v>
      </c>
      <c r="DS53" s="123">
        <f t="shared" si="24"/>
        <v>0.8571428571</v>
      </c>
      <c r="DT53" s="123">
        <f t="shared" si="25"/>
        <v>0.8</v>
      </c>
      <c r="DU53" s="123">
        <f t="shared" si="26"/>
        <v>0.8947368421</v>
      </c>
      <c r="DV53" s="123">
        <f t="shared" si="27"/>
        <v>0.8947368421</v>
      </c>
      <c r="DW53" s="123">
        <f t="shared" si="28"/>
        <v>0.7894736842</v>
      </c>
      <c r="DX53" s="123">
        <f t="shared" si="29"/>
        <v>5.157894737</v>
      </c>
      <c r="DY53" s="123">
        <f t="shared" si="30"/>
        <v>5.157894737</v>
      </c>
      <c r="DZ53" s="123">
        <f t="shared" si="31"/>
        <v>0.7894736842</v>
      </c>
      <c r="EA53" s="124" t="s">
        <v>924</v>
      </c>
      <c r="EB53" s="124">
        <v>20.0</v>
      </c>
      <c r="EC53" s="124">
        <v>220.0</v>
      </c>
      <c r="ED53" s="115" t="s">
        <v>325</v>
      </c>
      <c r="EE53" s="124" t="s">
        <v>925</v>
      </c>
      <c r="EF53" s="124" t="s">
        <v>926</v>
      </c>
      <c r="EG53" s="124" t="s">
        <v>325</v>
      </c>
      <c r="EH53" s="124" t="str">
        <f t="shared" si="64"/>
        <v>50447, 2002749, 2002752, 2016672</v>
      </c>
      <c r="EI53" s="124">
        <v>2016672.0</v>
      </c>
      <c r="EJ53" s="124" t="s">
        <v>927</v>
      </c>
      <c r="EK53" s="124" t="s">
        <v>928</v>
      </c>
      <c r="EL53" s="124" t="s">
        <v>12</v>
      </c>
      <c r="EM53" s="125">
        <v>50.0</v>
      </c>
      <c r="EN53" s="125">
        <v>32.0</v>
      </c>
      <c r="EO53" s="125">
        <v>43.0</v>
      </c>
      <c r="EP53" s="125">
        <v>120.0</v>
      </c>
      <c r="EQ53" s="125">
        <v>100.0</v>
      </c>
      <c r="ER53" s="125">
        <v>199.0</v>
      </c>
      <c r="ES53" s="125">
        <v>30.0</v>
      </c>
      <c r="ET53" s="125">
        <v>32.0</v>
      </c>
      <c r="EU53" s="125">
        <v>32.0</v>
      </c>
      <c r="EV53" s="125">
        <v>31.0</v>
      </c>
      <c r="EW53" s="125">
        <v>35.0</v>
      </c>
      <c r="EX53" s="125">
        <v>120.0</v>
      </c>
      <c r="EY53" s="125">
        <v>88.0</v>
      </c>
      <c r="EZ53" s="125">
        <v>199.0</v>
      </c>
      <c r="FA53" s="126">
        <f t="shared" si="33"/>
        <v>0.9142857143</v>
      </c>
      <c r="FB53" s="126">
        <f t="shared" si="34"/>
        <v>0.8857142857</v>
      </c>
      <c r="FC53" s="126">
        <f t="shared" si="35"/>
        <v>0.8571428571</v>
      </c>
      <c r="FD53" s="126">
        <f t="shared" si="36"/>
        <v>1.131578947</v>
      </c>
      <c r="FE53" s="126">
        <f t="shared" si="37"/>
        <v>0.9210526316</v>
      </c>
      <c r="FF53" s="126">
        <f t="shared" si="38"/>
        <v>0.8421052632</v>
      </c>
      <c r="FG53" s="126">
        <f t="shared" si="39"/>
        <v>5.236842105</v>
      </c>
      <c r="FH53" s="126">
        <f t="shared" si="40"/>
        <v>5.236842105</v>
      </c>
      <c r="FI53" s="126">
        <f t="shared" si="41"/>
        <v>0.8421052632</v>
      </c>
      <c r="FJ53" s="127" t="s">
        <v>13</v>
      </c>
      <c r="FK53" s="128"/>
      <c r="FL53" s="129">
        <v>15621.0</v>
      </c>
      <c r="FM53" s="129">
        <v>1.0</v>
      </c>
      <c r="FN53" s="129">
        <v>37.0</v>
      </c>
      <c r="FO53" s="130" t="s">
        <v>12</v>
      </c>
      <c r="FP53" s="130" t="s">
        <v>12</v>
      </c>
      <c r="FQ53" s="130" t="s">
        <v>12</v>
      </c>
      <c r="FR53" s="130" t="s">
        <v>12</v>
      </c>
      <c r="FS53" s="130" t="s">
        <v>12</v>
      </c>
      <c r="FT53" s="130" t="s">
        <v>12</v>
      </c>
      <c r="FU53" s="141">
        <v>15621.0</v>
      </c>
      <c r="FV53" s="141">
        <v>15621.0</v>
      </c>
      <c r="FW53" s="130" t="str">
        <f t="shared" si="48"/>
        <v>-</v>
      </c>
      <c r="FX53" s="130" t="s">
        <v>12</v>
      </c>
      <c r="FY53" s="108" t="s">
        <v>12</v>
      </c>
      <c r="FZ53" s="108">
        <v>50.0</v>
      </c>
      <c r="GA53" s="108">
        <v>35.0</v>
      </c>
      <c r="GB53" s="131">
        <f t="shared" si="43"/>
        <v>1</v>
      </c>
      <c r="GC53" s="132" t="s">
        <v>929</v>
      </c>
      <c r="GD53" s="132">
        <v>6.0</v>
      </c>
      <c r="GE53" s="132">
        <v>225.0</v>
      </c>
      <c r="GF53" s="133" t="s">
        <v>12</v>
      </c>
      <c r="GG53" s="133" t="s">
        <v>12</v>
      </c>
      <c r="GH53" s="133" t="s">
        <v>12</v>
      </c>
      <c r="GI53" s="133" t="s">
        <v>12</v>
      </c>
      <c r="GJ53" s="133" t="s">
        <v>930</v>
      </c>
      <c r="GK53" s="133">
        <v>14984.0</v>
      </c>
      <c r="GL53" s="133" t="s">
        <v>12</v>
      </c>
      <c r="GM53" s="133" t="s">
        <v>12</v>
      </c>
      <c r="GN53" s="134" t="s">
        <v>12</v>
      </c>
      <c r="GO53" s="134">
        <v>50.0</v>
      </c>
      <c r="GP53" s="134">
        <v>35.0</v>
      </c>
      <c r="GQ53" s="135">
        <f t="shared" si="44"/>
        <v>1</v>
      </c>
      <c r="GR53" s="136" t="s">
        <v>13</v>
      </c>
      <c r="GS53" s="137"/>
      <c r="GT53" s="137"/>
      <c r="GU53" s="137"/>
      <c r="GV53" s="137"/>
      <c r="GW53" s="137"/>
      <c r="GX53" s="137"/>
      <c r="GY53" s="137"/>
      <c r="GZ53" s="137"/>
      <c r="HA53" s="137"/>
      <c r="HB53" s="137"/>
      <c r="HC53" s="137"/>
      <c r="HD53" s="137"/>
      <c r="HE53" s="137"/>
      <c r="HF53" s="137"/>
      <c r="HG53" s="137"/>
      <c r="HH53" s="137"/>
      <c r="HI53" s="137"/>
      <c r="HJ53" s="137"/>
      <c r="HK53" s="137"/>
      <c r="HL53" s="137"/>
      <c r="HM53" s="137"/>
      <c r="HN53" s="137"/>
      <c r="HO53" s="137"/>
      <c r="HP53" s="137"/>
      <c r="HQ53" s="137"/>
      <c r="HR53" s="137"/>
      <c r="HS53" s="137"/>
      <c r="HT53" s="137"/>
      <c r="HU53" s="137"/>
      <c r="HV53" s="137"/>
      <c r="HW53" s="137"/>
      <c r="HX53" s="137"/>
      <c r="HY53" s="137"/>
      <c r="HZ53" s="137"/>
      <c r="IA53" s="137"/>
      <c r="IB53" s="137"/>
      <c r="IC53" s="137"/>
      <c r="ID53" s="137"/>
      <c r="IE53" s="137"/>
      <c r="IF53" s="137"/>
      <c r="IG53" s="137"/>
      <c r="IH53" s="137"/>
      <c r="II53" s="137"/>
      <c r="IJ53" s="137"/>
      <c r="IK53" s="137"/>
      <c r="IL53" s="137"/>
      <c r="IM53" s="137"/>
      <c r="IN53" s="137"/>
      <c r="IO53" s="137"/>
      <c r="IP53" s="137"/>
      <c r="IQ53" s="137"/>
      <c r="IR53" s="137"/>
      <c r="IS53" s="137"/>
      <c r="IT53" s="137"/>
      <c r="IU53" s="137"/>
      <c r="IV53" s="137"/>
      <c r="IW53" s="137"/>
      <c r="IX53" s="137"/>
      <c r="IY53" s="137"/>
      <c r="IZ53" s="137"/>
      <c r="JA53" s="137"/>
      <c r="JB53" s="137"/>
      <c r="JC53" s="137"/>
      <c r="JD53" s="137"/>
      <c r="JE53" s="137"/>
      <c r="JF53" s="137"/>
      <c r="JG53" s="137"/>
      <c r="JH53" s="137"/>
      <c r="JI53" s="137"/>
      <c r="JJ53" s="137"/>
      <c r="JK53" s="137"/>
      <c r="JL53" s="137"/>
      <c r="JM53" s="137"/>
      <c r="JN53" s="137"/>
      <c r="JO53" s="137"/>
      <c r="JP53" s="137"/>
      <c r="JQ53" s="137"/>
      <c r="JR53" s="137"/>
      <c r="JS53" s="137"/>
      <c r="JT53" s="137"/>
      <c r="JU53" s="137"/>
      <c r="JV53" s="137"/>
      <c r="JW53" s="137"/>
      <c r="JX53" s="137"/>
      <c r="JY53" s="137"/>
      <c r="JZ53" s="137"/>
      <c r="KA53" s="137"/>
      <c r="KB53" s="137"/>
      <c r="KC53" s="137"/>
      <c r="KD53" s="137"/>
      <c r="KE53" s="137"/>
      <c r="KF53" s="137"/>
      <c r="KG53" s="137"/>
      <c r="KH53" s="137"/>
      <c r="KI53" s="137"/>
      <c r="KJ53" s="137"/>
      <c r="KK53" s="137"/>
      <c r="KL53" s="137"/>
      <c r="KM53" s="137"/>
      <c r="KN53" s="137"/>
      <c r="KO53" s="137"/>
      <c r="KP53" s="137"/>
      <c r="KQ53" s="137"/>
      <c r="KR53" s="137"/>
      <c r="KS53" s="137"/>
      <c r="KT53" s="137"/>
      <c r="KU53" s="137"/>
      <c r="KV53" s="137"/>
      <c r="KW53" s="137"/>
      <c r="KX53" s="137"/>
      <c r="KY53" s="137"/>
      <c r="KZ53" s="137"/>
      <c r="LA53" s="137"/>
      <c r="LB53" s="137"/>
      <c r="LC53" s="137"/>
      <c r="LD53" s="137"/>
      <c r="LE53" s="137"/>
      <c r="LF53" s="137"/>
      <c r="LG53" s="137"/>
      <c r="LH53" s="137"/>
      <c r="LI53" s="137"/>
      <c r="LJ53" s="137"/>
      <c r="LK53" s="137"/>
      <c r="LL53" s="137"/>
      <c r="LM53" s="137"/>
      <c r="LN53" s="137"/>
      <c r="LO53" s="137"/>
      <c r="LP53" s="137"/>
      <c r="LQ53" s="137"/>
      <c r="LR53" s="137"/>
      <c r="LS53" s="137"/>
      <c r="LT53" s="137"/>
      <c r="LU53" s="137"/>
      <c r="LV53" s="137"/>
      <c r="LW53" s="137"/>
      <c r="LX53" s="137"/>
    </row>
    <row r="54" ht="153.75" customHeight="1">
      <c r="B54" s="104" t="s">
        <v>508</v>
      </c>
      <c r="C54" s="105" t="s">
        <v>537</v>
      </c>
      <c r="D54" s="105" t="s">
        <v>510</v>
      </c>
      <c r="E54" s="105" t="s">
        <v>931</v>
      </c>
      <c r="F54" s="105" t="s">
        <v>932</v>
      </c>
      <c r="G54" s="105" t="s">
        <v>12</v>
      </c>
      <c r="H54" s="105" t="s">
        <v>12</v>
      </c>
      <c r="I54" s="107" t="s">
        <v>933</v>
      </c>
      <c r="J54" s="107" t="s">
        <v>934</v>
      </c>
      <c r="K54" s="138" t="s">
        <v>935</v>
      </c>
      <c r="L54" s="108">
        <v>27.0</v>
      </c>
      <c r="M54" s="108">
        <v>9.0</v>
      </c>
      <c r="N54" s="108">
        <v>16.0</v>
      </c>
      <c r="O54" s="108">
        <f t="shared" si="65"/>
        <v>18</v>
      </c>
      <c r="P54" s="108">
        <v>16.0</v>
      </c>
      <c r="Q54" s="108">
        <v>2.0</v>
      </c>
      <c r="R54" s="109" t="s">
        <v>160</v>
      </c>
      <c r="S54" s="110" t="s">
        <v>936</v>
      </c>
      <c r="T54" s="111" t="s">
        <v>937</v>
      </c>
      <c r="U54" s="142" t="s">
        <v>938</v>
      </c>
      <c r="V54" s="110" t="s">
        <v>939</v>
      </c>
      <c r="W54" s="142" t="s">
        <v>940</v>
      </c>
      <c r="X54" s="113" t="s">
        <v>13</v>
      </c>
      <c r="Y54" s="113" t="s">
        <v>160</v>
      </c>
      <c r="Z54" s="113" t="s">
        <v>161</v>
      </c>
      <c r="AA54" s="113" t="s">
        <v>13</v>
      </c>
      <c r="AB54" s="113" t="s">
        <v>161</v>
      </c>
      <c r="AC54" s="113" t="s">
        <v>13</v>
      </c>
      <c r="AD54" s="114">
        <v>1917.0</v>
      </c>
      <c r="AE54" s="114">
        <v>1.0</v>
      </c>
      <c r="AF54" s="114">
        <v>8.0</v>
      </c>
      <c r="AG54" s="115" t="s">
        <v>12</v>
      </c>
      <c r="AH54" s="114">
        <v>1917.0</v>
      </c>
      <c r="AI54" s="114">
        <v>1917.0</v>
      </c>
      <c r="AJ54" s="114" t="s">
        <v>12</v>
      </c>
      <c r="AK54" s="114">
        <f t="shared" ref="AK54:AK55" si="66">IF(AI54="-",AJ54,AI54)</f>
        <v>1917</v>
      </c>
      <c r="AL54" s="114" t="s">
        <v>12</v>
      </c>
      <c r="AM54" s="114">
        <v>1917.0</v>
      </c>
      <c r="AN54" s="114" t="s">
        <v>12</v>
      </c>
      <c r="AO54" s="114" t="s">
        <v>12</v>
      </c>
      <c r="AP54" s="116">
        <v>119.0</v>
      </c>
      <c r="AQ54" s="116">
        <v>2.0</v>
      </c>
      <c r="AR54" s="116">
        <v>8.0</v>
      </c>
      <c r="AS54" s="116">
        <v>8.0</v>
      </c>
      <c r="AT54" s="116">
        <v>0.0</v>
      </c>
      <c r="AU54" s="116">
        <v>0.0</v>
      </c>
      <c r="AV54" s="116">
        <v>0.0</v>
      </c>
      <c r="AW54" s="116">
        <v>2.0</v>
      </c>
      <c r="AX54" s="116">
        <v>8.0</v>
      </c>
      <c r="AY54" s="116">
        <v>8.0</v>
      </c>
      <c r="AZ54" s="117">
        <f t="shared" si="3"/>
        <v>0.2222222222</v>
      </c>
      <c r="BA54" s="117">
        <f t="shared" si="4"/>
        <v>0.2222222222</v>
      </c>
      <c r="BB54" s="117">
        <f t="shared" si="5"/>
        <v>0</v>
      </c>
      <c r="BC54" s="117">
        <f t="shared" si="6"/>
        <v>0.5</v>
      </c>
      <c r="BD54" s="117">
        <f t="shared" si="7"/>
        <v>0.5</v>
      </c>
      <c r="BE54" s="117">
        <f t="shared" si="8"/>
        <v>0</v>
      </c>
      <c r="BF54" s="117">
        <f t="shared" si="9"/>
        <v>0.5</v>
      </c>
      <c r="BG54" s="117">
        <f t="shared" si="10"/>
        <v>0.5</v>
      </c>
      <c r="BH54" s="117">
        <f t="shared" si="11"/>
        <v>0</v>
      </c>
      <c r="BI54" s="118" t="s">
        <v>941</v>
      </c>
      <c r="BJ54" s="118">
        <v>7.0</v>
      </c>
      <c r="BK54" s="118">
        <v>46.0</v>
      </c>
      <c r="BL54" s="115" t="s">
        <v>12</v>
      </c>
      <c r="BM54" s="118" t="s">
        <v>941</v>
      </c>
      <c r="BN54" s="118">
        <v>1917.0</v>
      </c>
      <c r="BO54" s="118" t="s">
        <v>12</v>
      </c>
      <c r="BP54" s="118">
        <f t="shared" si="61"/>
        <v>1917</v>
      </c>
      <c r="BQ54" s="118" t="s">
        <v>12</v>
      </c>
      <c r="BR54" s="118" t="s">
        <v>942</v>
      </c>
      <c r="BS54" s="118" t="s">
        <v>943</v>
      </c>
      <c r="BT54" s="118" t="s">
        <v>12</v>
      </c>
      <c r="BU54" s="119">
        <v>25.0</v>
      </c>
      <c r="BV54" s="119">
        <v>12.0</v>
      </c>
      <c r="BW54" s="119">
        <v>26.0</v>
      </c>
      <c r="BX54" s="119">
        <v>8.0</v>
      </c>
      <c r="BY54" s="119">
        <v>38.0</v>
      </c>
      <c r="BZ54" s="119">
        <v>46.0</v>
      </c>
      <c r="CA54" s="119">
        <v>9.0</v>
      </c>
      <c r="CB54" s="119">
        <v>16.0</v>
      </c>
      <c r="CC54" s="119">
        <v>16.0</v>
      </c>
      <c r="CD54" s="119">
        <v>12.0</v>
      </c>
      <c r="CE54" s="119">
        <v>26.0</v>
      </c>
      <c r="CF54" s="119">
        <v>8.0</v>
      </c>
      <c r="CG54" s="119">
        <v>38.0</v>
      </c>
      <c r="CH54" s="119">
        <v>46.0</v>
      </c>
      <c r="CI54" s="120">
        <f t="shared" si="13"/>
        <v>1.333333333</v>
      </c>
      <c r="CJ54" s="120">
        <f t="shared" si="14"/>
        <v>1.333333333</v>
      </c>
      <c r="CK54" s="120">
        <f t="shared" si="15"/>
        <v>1</v>
      </c>
      <c r="CL54" s="120">
        <f t="shared" si="16"/>
        <v>1.625</v>
      </c>
      <c r="CM54" s="120">
        <f t="shared" si="17"/>
        <v>1.625</v>
      </c>
      <c r="CN54" s="120">
        <f t="shared" si="18"/>
        <v>1</v>
      </c>
      <c r="CO54" s="120">
        <f t="shared" si="19"/>
        <v>2.875</v>
      </c>
      <c r="CP54" s="120">
        <f t="shared" si="20"/>
        <v>2.875</v>
      </c>
      <c r="CQ54" s="120">
        <f t="shared" si="21"/>
        <v>1</v>
      </c>
      <c r="CR54" s="121" t="s">
        <v>944</v>
      </c>
      <c r="CS54" s="121">
        <v>8.0</v>
      </c>
      <c r="CT54" s="121">
        <v>54.0</v>
      </c>
      <c r="CU54" s="115" t="s">
        <v>12</v>
      </c>
      <c r="CV54" s="121" t="s">
        <v>945</v>
      </c>
      <c r="CW54" s="121" t="s">
        <v>863</v>
      </c>
      <c r="CX54" s="121" t="s">
        <v>12</v>
      </c>
      <c r="CY54" s="121" t="str">
        <f t="shared" si="62"/>
        <v>1917, 50447</v>
      </c>
      <c r="CZ54" s="121" t="s">
        <v>12</v>
      </c>
      <c r="DA54" s="121" t="s">
        <v>946</v>
      </c>
      <c r="DB54" s="121" t="s">
        <v>947</v>
      </c>
      <c r="DC54" s="121" t="s">
        <v>12</v>
      </c>
      <c r="DD54" s="122">
        <v>119.0</v>
      </c>
      <c r="DE54" s="122">
        <v>12.0</v>
      </c>
      <c r="DF54" s="122">
        <v>27.0</v>
      </c>
      <c r="DG54" s="122">
        <v>16.0</v>
      </c>
      <c r="DH54" s="122">
        <v>38.0</v>
      </c>
      <c r="DI54" s="122">
        <v>54.0</v>
      </c>
      <c r="DJ54" s="122">
        <v>9.0</v>
      </c>
      <c r="DK54" s="122">
        <v>16.0</v>
      </c>
      <c r="DL54" s="122">
        <v>16.0</v>
      </c>
      <c r="DM54" s="122">
        <v>12.0</v>
      </c>
      <c r="DN54" s="122">
        <v>27.0</v>
      </c>
      <c r="DO54" s="122">
        <v>16.0</v>
      </c>
      <c r="DP54" s="122">
        <v>38.0</v>
      </c>
      <c r="DQ54" s="122">
        <v>54.0</v>
      </c>
      <c r="DR54" s="123">
        <f t="shared" si="23"/>
        <v>1.333333333</v>
      </c>
      <c r="DS54" s="123">
        <f t="shared" si="24"/>
        <v>1.333333333</v>
      </c>
      <c r="DT54" s="123">
        <f t="shared" si="25"/>
        <v>1</v>
      </c>
      <c r="DU54" s="123">
        <f t="shared" si="26"/>
        <v>1.6875</v>
      </c>
      <c r="DV54" s="123">
        <f t="shared" si="27"/>
        <v>1.6875</v>
      </c>
      <c r="DW54" s="123">
        <f t="shared" si="28"/>
        <v>1</v>
      </c>
      <c r="DX54" s="123">
        <f t="shared" si="29"/>
        <v>3.375</v>
      </c>
      <c r="DY54" s="123">
        <f t="shared" si="30"/>
        <v>3.375</v>
      </c>
      <c r="DZ54" s="123">
        <f t="shared" si="31"/>
        <v>1</v>
      </c>
      <c r="EA54" s="124" t="s">
        <v>948</v>
      </c>
      <c r="EB54" s="124">
        <v>16.0</v>
      </c>
      <c r="EC54" s="124">
        <v>91.0</v>
      </c>
      <c r="ED54" s="115" t="s">
        <v>949</v>
      </c>
      <c r="EE54" s="124" t="s">
        <v>950</v>
      </c>
      <c r="EF54" s="124" t="s">
        <v>951</v>
      </c>
      <c r="EG54" s="124" t="s">
        <v>952</v>
      </c>
      <c r="EH54" s="124" t="str">
        <f t="shared" si="64"/>
        <v>1917, 2002752, 2002749, 50447, 2101917, 2101620</v>
      </c>
      <c r="EI54" s="124" t="s">
        <v>12</v>
      </c>
      <c r="EJ54" s="124" t="s">
        <v>953</v>
      </c>
      <c r="EK54" s="124" t="s">
        <v>954</v>
      </c>
      <c r="EL54" s="124" t="s">
        <v>12</v>
      </c>
      <c r="EM54" s="125">
        <v>25.0</v>
      </c>
      <c r="EN54" s="125">
        <v>14.0</v>
      </c>
      <c r="EO54" s="125">
        <v>41.0</v>
      </c>
      <c r="EP54" s="125">
        <v>16.0</v>
      </c>
      <c r="EQ54" s="125">
        <v>75.0</v>
      </c>
      <c r="ER54" s="125">
        <v>91.0</v>
      </c>
      <c r="ES54" s="125">
        <v>9.0</v>
      </c>
      <c r="ET54" s="125">
        <v>16.0</v>
      </c>
      <c r="EU54" s="125">
        <v>16.0</v>
      </c>
      <c r="EV54" s="125">
        <v>12.0</v>
      </c>
      <c r="EW54" s="125">
        <v>37.0</v>
      </c>
      <c r="EX54" s="125">
        <v>16.0</v>
      </c>
      <c r="EY54" s="125">
        <v>56.0</v>
      </c>
      <c r="EZ54" s="125">
        <v>72.0</v>
      </c>
      <c r="FA54" s="126">
        <f t="shared" si="33"/>
        <v>1.555555556</v>
      </c>
      <c r="FB54" s="126">
        <f t="shared" si="34"/>
        <v>1.333333333</v>
      </c>
      <c r="FC54" s="126">
        <f t="shared" si="35"/>
        <v>1</v>
      </c>
      <c r="FD54" s="126">
        <f t="shared" si="36"/>
        <v>2.5625</v>
      </c>
      <c r="FE54" s="126">
        <f t="shared" si="37"/>
        <v>2.3125</v>
      </c>
      <c r="FF54" s="126">
        <f t="shared" si="38"/>
        <v>1</v>
      </c>
      <c r="FG54" s="126">
        <f t="shared" si="39"/>
        <v>5.6875</v>
      </c>
      <c r="FH54" s="126">
        <f t="shared" si="40"/>
        <v>4.5</v>
      </c>
      <c r="FI54" s="126">
        <f t="shared" si="41"/>
        <v>1</v>
      </c>
      <c r="FJ54" s="127" t="s">
        <v>13</v>
      </c>
      <c r="FK54" s="128" t="s">
        <v>955</v>
      </c>
      <c r="FL54" s="129" t="s">
        <v>12</v>
      </c>
      <c r="FM54" s="129" t="s">
        <v>12</v>
      </c>
      <c r="FN54" s="129" t="s">
        <v>12</v>
      </c>
      <c r="FO54" s="130" t="s">
        <v>12</v>
      </c>
      <c r="FP54" s="130" t="s">
        <v>12</v>
      </c>
      <c r="FQ54" s="130" t="s">
        <v>12</v>
      </c>
      <c r="FR54" s="130" t="s">
        <v>12</v>
      </c>
      <c r="FS54" s="130" t="s">
        <v>12</v>
      </c>
      <c r="FT54" s="130" t="s">
        <v>12</v>
      </c>
      <c r="FU54" s="130" t="s">
        <v>12</v>
      </c>
      <c r="FV54" s="130" t="s">
        <v>12</v>
      </c>
      <c r="FW54" s="130" t="str">
        <f t="shared" si="48"/>
        <v>-</v>
      </c>
      <c r="FX54" s="130" t="s">
        <v>12</v>
      </c>
      <c r="FY54" s="108" t="s">
        <v>12</v>
      </c>
      <c r="FZ54" s="108">
        <v>117.0</v>
      </c>
      <c r="GA54" s="108">
        <v>0.0</v>
      </c>
      <c r="GB54" s="131">
        <f t="shared" si="43"/>
        <v>0</v>
      </c>
      <c r="GC54" s="132" t="s">
        <v>12</v>
      </c>
      <c r="GD54" s="132" t="s">
        <v>12</v>
      </c>
      <c r="GE54" s="132" t="s">
        <v>12</v>
      </c>
      <c r="GF54" s="133" t="s">
        <v>12</v>
      </c>
      <c r="GG54" s="133" t="s">
        <v>12</v>
      </c>
      <c r="GH54" s="133" t="s">
        <v>12</v>
      </c>
      <c r="GI54" s="133" t="s">
        <v>12</v>
      </c>
      <c r="GJ54" s="133" t="s">
        <v>12</v>
      </c>
      <c r="GK54" s="133" t="s">
        <v>12</v>
      </c>
      <c r="GL54" s="133" t="s">
        <v>12</v>
      </c>
      <c r="GM54" s="133" t="s">
        <v>12</v>
      </c>
      <c r="GN54" s="134" t="s">
        <v>956</v>
      </c>
      <c r="GO54" s="134">
        <v>20.0</v>
      </c>
      <c r="GP54" s="134"/>
      <c r="GQ54" s="135">
        <f t="shared" si="44"/>
        <v>0</v>
      </c>
      <c r="GR54" s="136" t="s">
        <v>13</v>
      </c>
      <c r="GS54" s="137"/>
      <c r="GT54" s="137"/>
      <c r="GU54" s="137"/>
      <c r="GV54" s="137"/>
      <c r="GW54" s="137"/>
      <c r="GX54" s="137"/>
      <c r="GY54" s="137"/>
      <c r="GZ54" s="137"/>
      <c r="HA54" s="137"/>
      <c r="HB54" s="137"/>
      <c r="HC54" s="137"/>
      <c r="HD54" s="137"/>
      <c r="HE54" s="137"/>
      <c r="HF54" s="137"/>
      <c r="HG54" s="137"/>
      <c r="HH54" s="137"/>
      <c r="HI54" s="137"/>
      <c r="HJ54" s="137"/>
      <c r="HK54" s="137"/>
      <c r="HL54" s="137"/>
      <c r="HM54" s="137"/>
      <c r="HN54" s="137"/>
      <c r="HO54" s="137"/>
      <c r="HP54" s="137"/>
      <c r="HQ54" s="137"/>
      <c r="HR54" s="137"/>
      <c r="HS54" s="137"/>
      <c r="HT54" s="137"/>
      <c r="HU54" s="137"/>
      <c r="HV54" s="137"/>
      <c r="HW54" s="137"/>
      <c r="HX54" s="137"/>
      <c r="HY54" s="137"/>
      <c r="HZ54" s="137"/>
      <c r="IA54" s="137"/>
      <c r="IB54" s="137"/>
      <c r="IC54" s="137"/>
      <c r="ID54" s="137"/>
      <c r="IE54" s="137"/>
      <c r="IF54" s="137"/>
      <c r="IG54" s="137"/>
      <c r="IH54" s="137"/>
      <c r="II54" s="137"/>
      <c r="IJ54" s="137"/>
      <c r="IK54" s="137"/>
      <c r="IL54" s="137"/>
      <c r="IM54" s="137"/>
      <c r="IN54" s="137"/>
      <c r="IO54" s="137"/>
      <c r="IP54" s="137"/>
      <c r="IQ54" s="137"/>
      <c r="IR54" s="137"/>
      <c r="IS54" s="137"/>
      <c r="IT54" s="137"/>
      <c r="IU54" s="137"/>
      <c r="IV54" s="137"/>
      <c r="IW54" s="137"/>
      <c r="IX54" s="137"/>
      <c r="IY54" s="137"/>
      <c r="IZ54" s="137"/>
      <c r="JA54" s="137"/>
      <c r="JB54" s="137"/>
      <c r="JC54" s="137"/>
      <c r="JD54" s="137"/>
      <c r="JE54" s="137"/>
      <c r="JF54" s="137"/>
      <c r="JG54" s="137"/>
      <c r="JH54" s="137"/>
      <c r="JI54" s="137"/>
      <c r="JJ54" s="137"/>
      <c r="JK54" s="137"/>
      <c r="JL54" s="137"/>
      <c r="JM54" s="137"/>
      <c r="JN54" s="137"/>
      <c r="JO54" s="137"/>
      <c r="JP54" s="137"/>
      <c r="JQ54" s="137"/>
      <c r="JR54" s="137"/>
      <c r="JS54" s="137"/>
      <c r="JT54" s="137"/>
      <c r="JU54" s="137"/>
      <c r="JV54" s="137"/>
      <c r="JW54" s="137"/>
      <c r="JX54" s="137"/>
      <c r="JY54" s="137"/>
      <c r="JZ54" s="137"/>
      <c r="KA54" s="137"/>
      <c r="KB54" s="137"/>
      <c r="KC54" s="137"/>
      <c r="KD54" s="137"/>
      <c r="KE54" s="137"/>
      <c r="KF54" s="137"/>
      <c r="KG54" s="137"/>
      <c r="KH54" s="137"/>
      <c r="KI54" s="137"/>
      <c r="KJ54" s="137"/>
      <c r="KK54" s="137"/>
      <c r="KL54" s="137"/>
      <c r="KM54" s="137"/>
      <c r="KN54" s="137"/>
      <c r="KO54" s="137"/>
      <c r="KP54" s="137"/>
      <c r="KQ54" s="137"/>
      <c r="KR54" s="137"/>
      <c r="KS54" s="137"/>
      <c r="KT54" s="137"/>
      <c r="KU54" s="137"/>
      <c r="KV54" s="137"/>
      <c r="KW54" s="137"/>
      <c r="KX54" s="137"/>
      <c r="KY54" s="137"/>
      <c r="KZ54" s="137"/>
      <c r="LA54" s="137"/>
      <c r="LB54" s="137"/>
      <c r="LC54" s="137"/>
      <c r="LD54" s="137"/>
      <c r="LE54" s="137"/>
      <c r="LF54" s="137"/>
      <c r="LG54" s="137"/>
      <c r="LH54" s="137"/>
      <c r="LI54" s="137"/>
      <c r="LJ54" s="137"/>
      <c r="LK54" s="137"/>
      <c r="LL54" s="137"/>
      <c r="LM54" s="137"/>
      <c r="LN54" s="137"/>
      <c r="LO54" s="137"/>
      <c r="LP54" s="137"/>
      <c r="LQ54" s="137"/>
      <c r="LR54" s="137"/>
      <c r="LS54" s="137"/>
      <c r="LT54" s="137"/>
      <c r="LU54" s="137"/>
      <c r="LV54" s="137"/>
      <c r="LW54" s="137"/>
      <c r="LX54" s="137"/>
    </row>
    <row r="55" ht="153.75" customHeight="1">
      <c r="B55" s="154" t="s">
        <v>797</v>
      </c>
      <c r="C55" s="105" t="s">
        <v>12</v>
      </c>
      <c r="D55" s="105" t="s">
        <v>798</v>
      </c>
      <c r="E55" s="105" t="s">
        <v>957</v>
      </c>
      <c r="F55" s="105" t="s">
        <v>958</v>
      </c>
      <c r="G55" s="105" t="s">
        <v>12</v>
      </c>
      <c r="H55" s="105" t="s">
        <v>12</v>
      </c>
      <c r="I55" s="107" t="s">
        <v>959</v>
      </c>
      <c r="J55" s="107" t="s">
        <v>960</v>
      </c>
      <c r="K55" s="138" t="s">
        <v>961</v>
      </c>
      <c r="L55" s="108">
        <v>18.0</v>
      </c>
      <c r="M55" s="108">
        <v>2.0</v>
      </c>
      <c r="N55" s="108">
        <v>2.0</v>
      </c>
      <c r="O55" s="108">
        <f t="shared" si="65"/>
        <v>2</v>
      </c>
      <c r="P55" s="108">
        <v>2.0</v>
      </c>
      <c r="Q55" s="108">
        <v>0.0</v>
      </c>
      <c r="R55" s="113" t="s">
        <v>194</v>
      </c>
      <c r="S55" s="111" t="s">
        <v>962</v>
      </c>
      <c r="T55" s="111" t="s">
        <v>12</v>
      </c>
      <c r="U55" s="112" t="s">
        <v>963</v>
      </c>
      <c r="V55" s="111" t="s">
        <v>964</v>
      </c>
      <c r="W55" s="111" t="s">
        <v>965</v>
      </c>
      <c r="X55" s="113" t="s">
        <v>13</v>
      </c>
      <c r="Y55" s="113" t="s">
        <v>160</v>
      </c>
      <c r="Z55" s="113" t="s">
        <v>161</v>
      </c>
      <c r="AA55" s="113" t="s">
        <v>13</v>
      </c>
      <c r="AB55" s="113" t="s">
        <v>161</v>
      </c>
      <c r="AC55" s="113" t="s">
        <v>13</v>
      </c>
      <c r="AD55" s="114">
        <v>1448.0</v>
      </c>
      <c r="AE55" s="114">
        <v>1.0</v>
      </c>
      <c r="AF55" s="114">
        <v>2.0</v>
      </c>
      <c r="AG55" s="160" t="s">
        <v>12</v>
      </c>
      <c r="AH55" s="114">
        <v>1448.0</v>
      </c>
      <c r="AI55" s="114">
        <v>1448.0</v>
      </c>
      <c r="AJ55" s="114" t="s">
        <v>12</v>
      </c>
      <c r="AK55" s="114">
        <f t="shared" si="66"/>
        <v>1448</v>
      </c>
      <c r="AL55" s="114" t="s">
        <v>12</v>
      </c>
      <c r="AM55" s="114">
        <v>1448.0</v>
      </c>
      <c r="AN55" s="114" t="s">
        <v>12</v>
      </c>
      <c r="AO55" s="114" t="s">
        <v>12</v>
      </c>
      <c r="AP55" s="116">
        <v>18.0</v>
      </c>
      <c r="AQ55" s="116">
        <v>2.0</v>
      </c>
      <c r="AR55" s="116">
        <v>2.0</v>
      </c>
      <c r="AS55" s="116">
        <v>2.0</v>
      </c>
      <c r="AT55" s="116">
        <v>0.0</v>
      </c>
      <c r="AU55" s="116">
        <v>0.0</v>
      </c>
      <c r="AV55" s="116">
        <v>0.0</v>
      </c>
      <c r="AW55" s="116">
        <v>2.0</v>
      </c>
      <c r="AX55" s="116">
        <v>2.0</v>
      </c>
      <c r="AY55" s="116">
        <v>2.0</v>
      </c>
      <c r="AZ55" s="117">
        <f t="shared" si="3"/>
        <v>1</v>
      </c>
      <c r="BA55" s="117">
        <f t="shared" si="4"/>
        <v>1</v>
      </c>
      <c r="BB55" s="117">
        <f t="shared" si="5"/>
        <v>0</v>
      </c>
      <c r="BC55" s="117">
        <f t="shared" si="6"/>
        <v>1</v>
      </c>
      <c r="BD55" s="117">
        <f t="shared" si="7"/>
        <v>1</v>
      </c>
      <c r="BE55" s="117">
        <f t="shared" si="8"/>
        <v>0</v>
      </c>
      <c r="BF55" s="117">
        <f t="shared" si="9"/>
        <v>1</v>
      </c>
      <c r="BG55" s="117">
        <f t="shared" si="10"/>
        <v>1</v>
      </c>
      <c r="BH55" s="117">
        <f t="shared" si="11"/>
        <v>0</v>
      </c>
      <c r="BI55" s="118" t="s">
        <v>966</v>
      </c>
      <c r="BJ55" s="118">
        <v>2.0</v>
      </c>
      <c r="BK55" s="118">
        <v>4.0</v>
      </c>
      <c r="BL55" s="115" t="s">
        <v>12</v>
      </c>
      <c r="BM55" s="118" t="s">
        <v>967</v>
      </c>
      <c r="BN55" s="118" t="s">
        <v>968</v>
      </c>
      <c r="BO55" s="118" t="s">
        <v>12</v>
      </c>
      <c r="BP55" s="118" t="str">
        <f t="shared" si="61"/>
        <v>2001330, 1448</v>
      </c>
      <c r="BQ55" s="118" t="s">
        <v>12</v>
      </c>
      <c r="BR55" s="118" t="s">
        <v>969</v>
      </c>
      <c r="BS55" s="118" t="s">
        <v>12</v>
      </c>
      <c r="BT55" s="118" t="s">
        <v>12</v>
      </c>
      <c r="BU55" s="119">
        <v>17.0</v>
      </c>
      <c r="BV55" s="119">
        <v>4.0</v>
      </c>
      <c r="BW55" s="119">
        <v>4.0</v>
      </c>
      <c r="BX55" s="119">
        <v>2.0</v>
      </c>
      <c r="BY55" s="119">
        <v>2.0</v>
      </c>
      <c r="BZ55" s="119">
        <v>4.0</v>
      </c>
      <c r="CA55" s="119">
        <v>0.0</v>
      </c>
      <c r="CB55" s="119">
        <v>0.0</v>
      </c>
      <c r="CC55" s="119">
        <v>0.0</v>
      </c>
      <c r="CD55" s="119">
        <v>4.0</v>
      </c>
      <c r="CE55" s="119">
        <v>4.0</v>
      </c>
      <c r="CF55" s="119">
        <v>2.0</v>
      </c>
      <c r="CG55" s="119">
        <v>2.0</v>
      </c>
      <c r="CH55" s="119">
        <v>4.0</v>
      </c>
      <c r="CI55" s="120">
        <f t="shared" si="13"/>
        <v>2</v>
      </c>
      <c r="CJ55" s="120">
        <f t="shared" si="14"/>
        <v>2</v>
      </c>
      <c r="CK55" s="120">
        <f t="shared" si="15"/>
        <v>0</v>
      </c>
      <c r="CL55" s="120">
        <f t="shared" si="16"/>
        <v>2</v>
      </c>
      <c r="CM55" s="120">
        <f t="shared" si="17"/>
        <v>2</v>
      </c>
      <c r="CN55" s="120">
        <f t="shared" si="18"/>
        <v>0</v>
      </c>
      <c r="CO55" s="120">
        <f t="shared" si="19"/>
        <v>2</v>
      </c>
      <c r="CP55" s="120">
        <f t="shared" si="20"/>
        <v>2</v>
      </c>
      <c r="CQ55" s="120">
        <f t="shared" si="21"/>
        <v>0</v>
      </c>
      <c r="CR55" s="121" t="s">
        <v>970</v>
      </c>
      <c r="CS55" s="121">
        <v>2.0</v>
      </c>
      <c r="CT55" s="121">
        <v>4.0</v>
      </c>
      <c r="CU55" s="115" t="s">
        <v>12</v>
      </c>
      <c r="CV55" s="121" t="s">
        <v>971</v>
      </c>
      <c r="CW55" s="121" t="s">
        <v>972</v>
      </c>
      <c r="CX55" s="121" t="s">
        <v>12</v>
      </c>
      <c r="CY55" s="121" t="str">
        <f t="shared" si="62"/>
        <v>2001330, 1448</v>
      </c>
      <c r="CZ55" s="121" t="s">
        <v>12</v>
      </c>
      <c r="DA55" s="121" t="s">
        <v>973</v>
      </c>
      <c r="DB55" s="121" t="s">
        <v>12</v>
      </c>
      <c r="DC55" s="121" t="s">
        <v>12</v>
      </c>
      <c r="DD55" s="122">
        <v>18.0</v>
      </c>
      <c r="DE55" s="122">
        <v>4.0</v>
      </c>
      <c r="DF55" s="122">
        <v>4.0</v>
      </c>
      <c r="DG55" s="122">
        <v>2.0</v>
      </c>
      <c r="DH55" s="122">
        <v>2.0</v>
      </c>
      <c r="DI55" s="122">
        <v>4.0</v>
      </c>
      <c r="DJ55" s="122">
        <v>0.0</v>
      </c>
      <c r="DK55" s="122">
        <v>0.0</v>
      </c>
      <c r="DL55" s="122">
        <v>0.0</v>
      </c>
      <c r="DM55" s="122">
        <v>4.0</v>
      </c>
      <c r="DN55" s="122">
        <v>4.0</v>
      </c>
      <c r="DO55" s="122">
        <v>2.0</v>
      </c>
      <c r="DP55" s="122">
        <v>2.0</v>
      </c>
      <c r="DQ55" s="122">
        <v>4.0</v>
      </c>
      <c r="DR55" s="123">
        <f t="shared" si="23"/>
        <v>2</v>
      </c>
      <c r="DS55" s="123">
        <f t="shared" si="24"/>
        <v>2</v>
      </c>
      <c r="DT55" s="123">
        <f t="shared" si="25"/>
        <v>0</v>
      </c>
      <c r="DU55" s="123">
        <f t="shared" si="26"/>
        <v>2</v>
      </c>
      <c r="DV55" s="123">
        <f t="shared" si="27"/>
        <v>2</v>
      </c>
      <c r="DW55" s="123">
        <f t="shared" si="28"/>
        <v>0</v>
      </c>
      <c r="DX55" s="123">
        <f t="shared" si="29"/>
        <v>2</v>
      </c>
      <c r="DY55" s="123">
        <f t="shared" si="30"/>
        <v>2</v>
      </c>
      <c r="DZ55" s="123">
        <f t="shared" si="31"/>
        <v>0</v>
      </c>
      <c r="EA55" s="124" t="s">
        <v>974</v>
      </c>
      <c r="EB55" s="124">
        <v>12.0</v>
      </c>
      <c r="EC55" s="124">
        <v>18.0</v>
      </c>
      <c r="ED55" s="115" t="s">
        <v>975</v>
      </c>
      <c r="EE55" s="124" t="s">
        <v>976</v>
      </c>
      <c r="EF55" s="124" t="s">
        <v>977</v>
      </c>
      <c r="EG55" s="124" t="s">
        <v>975</v>
      </c>
      <c r="EH55" s="124" t="str">
        <f t="shared" si="64"/>
        <v>1448, 2001330, 2101448, 20101447, 2001329, 2009207, 2009206, 2009205, 2009208</v>
      </c>
      <c r="EI55" s="124" t="s">
        <v>978</v>
      </c>
      <c r="EJ55" s="124" t="s">
        <v>979</v>
      </c>
      <c r="EK55" s="124">
        <v>2034857.0</v>
      </c>
      <c r="EL55" s="124" t="s">
        <v>12</v>
      </c>
      <c r="EM55" s="125">
        <v>17.0</v>
      </c>
      <c r="EN55" s="125">
        <v>5.0</v>
      </c>
      <c r="EO55" s="125">
        <v>6.0</v>
      </c>
      <c r="EP55" s="125">
        <v>2.0</v>
      </c>
      <c r="EQ55" s="125">
        <v>16.0</v>
      </c>
      <c r="ER55" s="125">
        <v>16.0</v>
      </c>
      <c r="ES55" s="125">
        <v>2.0</v>
      </c>
      <c r="ET55" s="125">
        <v>2.0</v>
      </c>
      <c r="EU55" s="125">
        <v>2.0</v>
      </c>
      <c r="EV55" s="125">
        <v>4.0</v>
      </c>
      <c r="EW55" s="125">
        <v>4.0</v>
      </c>
      <c r="EX55" s="125">
        <v>2.0</v>
      </c>
      <c r="EY55" s="125">
        <v>10.0</v>
      </c>
      <c r="EZ55" s="125">
        <v>10.0</v>
      </c>
      <c r="FA55" s="126">
        <f t="shared" si="33"/>
        <v>2.5</v>
      </c>
      <c r="FB55" s="126">
        <f t="shared" si="34"/>
        <v>2</v>
      </c>
      <c r="FC55" s="126">
        <f t="shared" si="35"/>
        <v>1</v>
      </c>
      <c r="FD55" s="126">
        <f t="shared" si="36"/>
        <v>3</v>
      </c>
      <c r="FE55" s="126">
        <f t="shared" si="37"/>
        <v>2</v>
      </c>
      <c r="FF55" s="126">
        <f t="shared" si="38"/>
        <v>1</v>
      </c>
      <c r="FG55" s="126">
        <f t="shared" si="39"/>
        <v>8</v>
      </c>
      <c r="FH55" s="126">
        <f t="shared" si="40"/>
        <v>5</v>
      </c>
      <c r="FI55" s="126">
        <f t="shared" si="41"/>
        <v>1</v>
      </c>
      <c r="FJ55" s="127" t="s">
        <v>13</v>
      </c>
      <c r="FK55" s="128" t="s">
        <v>980</v>
      </c>
      <c r="FL55" s="129" t="s">
        <v>12</v>
      </c>
      <c r="FM55" s="129" t="s">
        <v>12</v>
      </c>
      <c r="FN55" s="129" t="s">
        <v>12</v>
      </c>
      <c r="FO55" s="130" t="s">
        <v>12</v>
      </c>
      <c r="FP55" s="130" t="s">
        <v>12</v>
      </c>
      <c r="FQ55" s="130" t="s">
        <v>12</v>
      </c>
      <c r="FR55" s="130" t="s">
        <v>12</v>
      </c>
      <c r="FS55" s="130" t="s">
        <v>12</v>
      </c>
      <c r="FT55" s="130" t="s">
        <v>12</v>
      </c>
      <c r="FU55" s="130" t="s">
        <v>12</v>
      </c>
      <c r="FV55" s="130" t="s">
        <v>12</v>
      </c>
      <c r="FW55" s="130" t="str">
        <f t="shared" si="48"/>
        <v>-</v>
      </c>
      <c r="FX55" s="130" t="s">
        <v>12</v>
      </c>
      <c r="FY55" s="108" t="s">
        <v>12</v>
      </c>
      <c r="FZ55" s="108">
        <v>7.0</v>
      </c>
      <c r="GA55" s="108">
        <v>0.0</v>
      </c>
      <c r="GB55" s="131">
        <f t="shared" si="43"/>
        <v>0</v>
      </c>
      <c r="GC55" s="132" t="s">
        <v>12</v>
      </c>
      <c r="GD55" s="132" t="s">
        <v>12</v>
      </c>
      <c r="GE55" s="132" t="s">
        <v>12</v>
      </c>
      <c r="GF55" s="133" t="s">
        <v>12</v>
      </c>
      <c r="GG55" s="133" t="s">
        <v>12</v>
      </c>
      <c r="GH55" s="133" t="s">
        <v>12</v>
      </c>
      <c r="GI55" s="133" t="s">
        <v>12</v>
      </c>
      <c r="GJ55" s="133" t="s">
        <v>12</v>
      </c>
      <c r="GK55" s="133" t="s">
        <v>12</v>
      </c>
      <c r="GL55" s="133" t="s">
        <v>12</v>
      </c>
      <c r="GM55" s="133" t="s">
        <v>12</v>
      </c>
      <c r="GN55" s="134" t="s">
        <v>12</v>
      </c>
      <c r="GO55" s="134">
        <v>7.0</v>
      </c>
      <c r="GP55" s="134">
        <v>0.0</v>
      </c>
      <c r="GQ55" s="135">
        <f t="shared" si="44"/>
        <v>0</v>
      </c>
      <c r="GR55" s="136" t="s">
        <v>13</v>
      </c>
      <c r="GS55" s="137"/>
      <c r="GT55" s="137"/>
      <c r="GU55" s="137"/>
      <c r="GV55" s="137"/>
      <c r="GW55" s="137"/>
      <c r="GX55" s="137"/>
      <c r="GY55" s="137"/>
      <c r="GZ55" s="137"/>
      <c r="HA55" s="137"/>
      <c r="HB55" s="137"/>
      <c r="HC55" s="137"/>
      <c r="HD55" s="137"/>
      <c r="HE55" s="137"/>
      <c r="HF55" s="137"/>
      <c r="HG55" s="137"/>
      <c r="HH55" s="137"/>
      <c r="HI55" s="137"/>
      <c r="HJ55" s="137"/>
      <c r="HK55" s="137"/>
      <c r="HL55" s="137"/>
      <c r="HM55" s="137"/>
      <c r="HN55" s="137"/>
      <c r="HO55" s="137"/>
      <c r="HP55" s="137"/>
      <c r="HQ55" s="137"/>
      <c r="HR55" s="137"/>
      <c r="HS55" s="137"/>
      <c r="HT55" s="137"/>
      <c r="HU55" s="137"/>
      <c r="HV55" s="137"/>
      <c r="HW55" s="137"/>
      <c r="HX55" s="137"/>
      <c r="HY55" s="137"/>
      <c r="HZ55" s="137"/>
      <c r="IA55" s="137"/>
      <c r="IB55" s="137"/>
      <c r="IC55" s="137"/>
      <c r="ID55" s="137"/>
      <c r="IE55" s="137"/>
      <c r="IF55" s="137"/>
      <c r="IG55" s="137"/>
      <c r="IH55" s="137"/>
      <c r="II55" s="137"/>
      <c r="IJ55" s="137"/>
      <c r="IK55" s="137"/>
      <c r="IL55" s="137"/>
      <c r="IM55" s="137"/>
      <c r="IN55" s="137"/>
      <c r="IO55" s="137"/>
      <c r="IP55" s="137"/>
      <c r="IQ55" s="137"/>
      <c r="IR55" s="137"/>
      <c r="IS55" s="137"/>
      <c r="IT55" s="137"/>
      <c r="IU55" s="137"/>
      <c r="IV55" s="137"/>
      <c r="IW55" s="137"/>
      <c r="IX55" s="137"/>
      <c r="IY55" s="137"/>
      <c r="IZ55" s="137"/>
      <c r="JA55" s="137"/>
      <c r="JB55" s="137"/>
      <c r="JC55" s="137"/>
      <c r="JD55" s="137"/>
      <c r="JE55" s="137"/>
      <c r="JF55" s="137"/>
      <c r="JG55" s="137"/>
      <c r="JH55" s="137"/>
      <c r="JI55" s="137"/>
      <c r="JJ55" s="137"/>
      <c r="JK55" s="137"/>
      <c r="JL55" s="137"/>
      <c r="JM55" s="137"/>
      <c r="JN55" s="137"/>
      <c r="JO55" s="137"/>
      <c r="JP55" s="137"/>
      <c r="JQ55" s="137"/>
      <c r="JR55" s="137"/>
      <c r="JS55" s="137"/>
      <c r="JT55" s="137"/>
      <c r="JU55" s="137"/>
      <c r="JV55" s="137"/>
      <c r="JW55" s="137"/>
      <c r="JX55" s="137"/>
      <c r="JY55" s="137"/>
      <c r="JZ55" s="137"/>
      <c r="KA55" s="137"/>
      <c r="KB55" s="137"/>
      <c r="KC55" s="137"/>
      <c r="KD55" s="137"/>
      <c r="KE55" s="137"/>
      <c r="KF55" s="137"/>
      <c r="KG55" s="137"/>
      <c r="KH55" s="137"/>
      <c r="KI55" s="137"/>
      <c r="KJ55" s="137"/>
      <c r="KK55" s="137"/>
      <c r="KL55" s="137"/>
      <c r="KM55" s="137"/>
      <c r="KN55" s="137"/>
      <c r="KO55" s="137"/>
      <c r="KP55" s="137"/>
      <c r="KQ55" s="137"/>
      <c r="KR55" s="137"/>
      <c r="KS55" s="137"/>
      <c r="KT55" s="137"/>
      <c r="KU55" s="137"/>
      <c r="KV55" s="137"/>
      <c r="KW55" s="137"/>
      <c r="KX55" s="137"/>
      <c r="KY55" s="137"/>
      <c r="KZ55" s="137"/>
      <c r="LA55" s="137"/>
      <c r="LB55" s="137"/>
      <c r="LC55" s="137"/>
      <c r="LD55" s="137"/>
      <c r="LE55" s="137"/>
      <c r="LF55" s="137"/>
      <c r="LG55" s="137"/>
      <c r="LH55" s="137"/>
      <c r="LI55" s="137"/>
      <c r="LJ55" s="137"/>
      <c r="LK55" s="137"/>
      <c r="LL55" s="137"/>
      <c r="LM55" s="137"/>
      <c r="LN55" s="137"/>
      <c r="LO55" s="137"/>
      <c r="LP55" s="137"/>
      <c r="LQ55" s="137"/>
      <c r="LR55" s="137"/>
      <c r="LS55" s="137"/>
      <c r="LT55" s="137"/>
      <c r="LU55" s="137"/>
      <c r="LV55" s="137"/>
      <c r="LW55" s="137"/>
      <c r="LX55" s="137"/>
    </row>
    <row r="56" ht="153.75" customHeight="1">
      <c r="B56" s="154" t="s">
        <v>797</v>
      </c>
      <c r="C56" s="105" t="s">
        <v>12</v>
      </c>
      <c r="D56" s="105" t="s">
        <v>798</v>
      </c>
      <c r="E56" s="105" t="s">
        <v>981</v>
      </c>
      <c r="F56" s="105" t="s">
        <v>982</v>
      </c>
      <c r="G56" s="105" t="s">
        <v>12</v>
      </c>
      <c r="H56" s="105" t="s">
        <v>12</v>
      </c>
      <c r="I56" s="107" t="s">
        <v>983</v>
      </c>
      <c r="J56" s="107" t="s">
        <v>984</v>
      </c>
      <c r="K56" s="138" t="s">
        <v>985</v>
      </c>
      <c r="L56" s="108">
        <v>3.0</v>
      </c>
      <c r="M56" s="108">
        <v>1.0</v>
      </c>
      <c r="N56" s="108">
        <v>1.0</v>
      </c>
      <c r="O56" s="108">
        <f t="shared" si="65"/>
        <v>1</v>
      </c>
      <c r="P56" s="108">
        <v>1.0</v>
      </c>
      <c r="Q56" s="108">
        <v>0.0</v>
      </c>
      <c r="R56" s="113" t="s">
        <v>155</v>
      </c>
      <c r="S56" s="111" t="s">
        <v>986</v>
      </c>
      <c r="T56" s="111" t="s">
        <v>987</v>
      </c>
      <c r="U56" s="142" t="s">
        <v>988</v>
      </c>
      <c r="V56" s="110" t="s">
        <v>989</v>
      </c>
      <c r="W56" s="110" t="s">
        <v>990</v>
      </c>
      <c r="X56" s="113" t="s">
        <v>13</v>
      </c>
      <c r="Y56" s="113" t="s">
        <v>160</v>
      </c>
      <c r="Z56" s="113" t="s">
        <v>161</v>
      </c>
      <c r="AA56" s="113" t="s">
        <v>13</v>
      </c>
      <c r="AB56" s="113" t="s">
        <v>161</v>
      </c>
      <c r="AC56" s="113" t="s">
        <v>13</v>
      </c>
      <c r="AD56" s="114" t="s">
        <v>12</v>
      </c>
      <c r="AE56" s="114" t="s">
        <v>12</v>
      </c>
      <c r="AF56" s="114" t="s">
        <v>12</v>
      </c>
      <c r="AG56" s="115" t="s">
        <v>12</v>
      </c>
      <c r="AH56" s="114" t="s">
        <v>12</v>
      </c>
      <c r="AI56" s="114" t="s">
        <v>12</v>
      </c>
      <c r="AJ56" s="114" t="s">
        <v>12</v>
      </c>
      <c r="AK56" s="114" t="s">
        <v>12</v>
      </c>
      <c r="AL56" s="114" t="s">
        <v>12</v>
      </c>
      <c r="AM56" s="114" t="s">
        <v>12</v>
      </c>
      <c r="AN56" s="114" t="s">
        <v>12</v>
      </c>
      <c r="AO56" s="114" t="s">
        <v>12</v>
      </c>
      <c r="AP56" s="116">
        <v>3.0</v>
      </c>
      <c r="AQ56" s="116">
        <v>0.0</v>
      </c>
      <c r="AR56" s="116">
        <v>0.0</v>
      </c>
      <c r="AS56" s="116">
        <v>0.0</v>
      </c>
      <c r="AT56" s="116">
        <v>0.0</v>
      </c>
      <c r="AU56" s="116">
        <v>0.0</v>
      </c>
      <c r="AV56" s="116">
        <v>0.0</v>
      </c>
      <c r="AW56" s="116">
        <v>0.0</v>
      </c>
      <c r="AX56" s="116">
        <v>0.0</v>
      </c>
      <c r="AY56" s="116">
        <v>0.0</v>
      </c>
      <c r="AZ56" s="117">
        <f t="shared" si="3"/>
        <v>0</v>
      </c>
      <c r="BA56" s="117">
        <f t="shared" si="4"/>
        <v>0</v>
      </c>
      <c r="BB56" s="117">
        <f t="shared" si="5"/>
        <v>0</v>
      </c>
      <c r="BC56" s="117">
        <f t="shared" si="6"/>
        <v>0</v>
      </c>
      <c r="BD56" s="117">
        <f t="shared" si="7"/>
        <v>0</v>
      </c>
      <c r="BE56" s="117">
        <f t="shared" si="8"/>
        <v>0</v>
      </c>
      <c r="BF56" s="117">
        <f t="shared" si="9"/>
        <v>0</v>
      </c>
      <c r="BG56" s="117">
        <f t="shared" si="10"/>
        <v>0</v>
      </c>
      <c r="BH56" s="117">
        <f t="shared" si="11"/>
        <v>0</v>
      </c>
      <c r="BI56" s="118" t="s">
        <v>12</v>
      </c>
      <c r="BJ56" s="118" t="s">
        <v>12</v>
      </c>
      <c r="BK56" s="118" t="s">
        <v>12</v>
      </c>
      <c r="BL56" s="115" t="s">
        <v>12</v>
      </c>
      <c r="BM56" s="118" t="s">
        <v>12</v>
      </c>
      <c r="BN56" s="118" t="s">
        <v>12</v>
      </c>
      <c r="BO56" s="118" t="s">
        <v>12</v>
      </c>
      <c r="BP56" s="118" t="s">
        <v>12</v>
      </c>
      <c r="BQ56" s="118" t="s">
        <v>12</v>
      </c>
      <c r="BR56" s="118" t="s">
        <v>12</v>
      </c>
      <c r="BS56" s="118" t="s">
        <v>12</v>
      </c>
      <c r="BT56" s="118" t="s">
        <v>12</v>
      </c>
      <c r="BU56" s="119">
        <v>3.0</v>
      </c>
      <c r="BV56" s="119">
        <v>0.0</v>
      </c>
      <c r="BW56" s="119">
        <v>0.0</v>
      </c>
      <c r="BX56" s="119">
        <v>0.0</v>
      </c>
      <c r="BY56" s="119">
        <v>0.0</v>
      </c>
      <c r="BZ56" s="119">
        <v>0.0</v>
      </c>
      <c r="CA56" s="119">
        <v>0.0</v>
      </c>
      <c r="CB56" s="119">
        <v>0.0</v>
      </c>
      <c r="CC56" s="119">
        <v>0.0</v>
      </c>
      <c r="CD56" s="119">
        <v>0.0</v>
      </c>
      <c r="CE56" s="119">
        <v>0.0</v>
      </c>
      <c r="CF56" s="119">
        <v>0.0</v>
      </c>
      <c r="CG56" s="119">
        <v>0.0</v>
      </c>
      <c r="CH56" s="119">
        <v>0.0</v>
      </c>
      <c r="CI56" s="120">
        <f t="shared" si="13"/>
        <v>0</v>
      </c>
      <c r="CJ56" s="120">
        <f t="shared" si="14"/>
        <v>0</v>
      </c>
      <c r="CK56" s="120">
        <f t="shared" si="15"/>
        <v>0</v>
      </c>
      <c r="CL56" s="120">
        <f t="shared" si="16"/>
        <v>0</v>
      </c>
      <c r="CM56" s="120">
        <f t="shared" si="17"/>
        <v>0</v>
      </c>
      <c r="CN56" s="120">
        <f t="shared" si="18"/>
        <v>0</v>
      </c>
      <c r="CO56" s="120">
        <f t="shared" si="19"/>
        <v>0</v>
      </c>
      <c r="CP56" s="120">
        <f t="shared" si="20"/>
        <v>0</v>
      </c>
      <c r="CQ56" s="120">
        <f t="shared" si="21"/>
        <v>0</v>
      </c>
      <c r="CR56" s="121" t="s">
        <v>12</v>
      </c>
      <c r="CS56" s="121" t="s">
        <v>12</v>
      </c>
      <c r="CT56" s="121" t="s">
        <v>12</v>
      </c>
      <c r="CU56" s="115" t="s">
        <v>12</v>
      </c>
      <c r="CV56" s="121" t="s">
        <v>12</v>
      </c>
      <c r="CW56" s="121" t="s">
        <v>12</v>
      </c>
      <c r="CX56" s="121" t="s">
        <v>12</v>
      </c>
      <c r="CY56" s="121" t="str">
        <f t="shared" si="62"/>
        <v>-</v>
      </c>
      <c r="CZ56" s="121" t="s">
        <v>12</v>
      </c>
      <c r="DA56" s="121" t="s">
        <v>12</v>
      </c>
      <c r="DB56" s="121" t="s">
        <v>12</v>
      </c>
      <c r="DC56" s="121" t="s">
        <v>12</v>
      </c>
      <c r="DD56" s="122">
        <v>3.0</v>
      </c>
      <c r="DE56" s="122">
        <v>0.0</v>
      </c>
      <c r="DF56" s="122">
        <v>0.0</v>
      </c>
      <c r="DG56" s="122">
        <v>0.0</v>
      </c>
      <c r="DH56" s="122">
        <v>0.0</v>
      </c>
      <c r="DI56" s="122">
        <v>0.0</v>
      </c>
      <c r="DJ56" s="122">
        <v>0.0</v>
      </c>
      <c r="DK56" s="122">
        <v>0.0</v>
      </c>
      <c r="DL56" s="122">
        <v>0.0</v>
      </c>
      <c r="DM56" s="122">
        <v>0.0</v>
      </c>
      <c r="DN56" s="122">
        <v>0.0</v>
      </c>
      <c r="DO56" s="122">
        <v>0.0</v>
      </c>
      <c r="DP56" s="122">
        <v>0.0</v>
      </c>
      <c r="DQ56" s="122">
        <v>0.0</v>
      </c>
      <c r="DR56" s="123">
        <f t="shared" si="23"/>
        <v>0</v>
      </c>
      <c r="DS56" s="123">
        <f t="shared" si="24"/>
        <v>0</v>
      </c>
      <c r="DT56" s="123">
        <f t="shared" si="25"/>
        <v>0</v>
      </c>
      <c r="DU56" s="123">
        <f t="shared" si="26"/>
        <v>0</v>
      </c>
      <c r="DV56" s="123">
        <f t="shared" si="27"/>
        <v>0</v>
      </c>
      <c r="DW56" s="123">
        <f t="shared" si="28"/>
        <v>0</v>
      </c>
      <c r="DX56" s="123">
        <f t="shared" si="29"/>
        <v>0</v>
      </c>
      <c r="DY56" s="123">
        <f t="shared" si="30"/>
        <v>0</v>
      </c>
      <c r="DZ56" s="123">
        <f t="shared" si="31"/>
        <v>0</v>
      </c>
      <c r="EA56" s="124" t="s">
        <v>563</v>
      </c>
      <c r="EB56" s="124">
        <v>3.0</v>
      </c>
      <c r="EC56" s="124">
        <v>9.0</v>
      </c>
      <c r="ED56" s="115" t="s">
        <v>563</v>
      </c>
      <c r="EE56" s="124" t="s">
        <v>12</v>
      </c>
      <c r="EF56" s="124" t="s">
        <v>563</v>
      </c>
      <c r="EG56" s="124" t="s">
        <v>563</v>
      </c>
      <c r="EH56" s="124" t="str">
        <f t="shared" si="64"/>
        <v>2002752, 2002749, 2100527</v>
      </c>
      <c r="EI56" s="124" t="s">
        <v>12</v>
      </c>
      <c r="EJ56" s="124" t="s">
        <v>563</v>
      </c>
      <c r="EK56" s="124" t="s">
        <v>12</v>
      </c>
      <c r="EL56" s="124" t="s">
        <v>12</v>
      </c>
      <c r="EM56" s="125">
        <v>3.0</v>
      </c>
      <c r="EN56" s="125">
        <v>2.0</v>
      </c>
      <c r="EO56" s="125">
        <v>2.0</v>
      </c>
      <c r="EP56" s="125">
        <v>0.0</v>
      </c>
      <c r="EQ56" s="125">
        <v>9.0</v>
      </c>
      <c r="ER56" s="125">
        <v>9.0</v>
      </c>
      <c r="ES56" s="125">
        <v>0.0</v>
      </c>
      <c r="ET56" s="125">
        <v>0.0</v>
      </c>
      <c r="EU56" s="125">
        <v>0.0</v>
      </c>
      <c r="EV56" s="125">
        <v>0.0</v>
      </c>
      <c r="EW56" s="125">
        <v>0.0</v>
      </c>
      <c r="EX56" s="125">
        <v>0.0</v>
      </c>
      <c r="EY56" s="125">
        <v>0.0</v>
      </c>
      <c r="EZ56" s="125">
        <v>0.0</v>
      </c>
      <c r="FA56" s="126">
        <f t="shared" si="33"/>
        <v>2</v>
      </c>
      <c r="FB56" s="126">
        <f t="shared" si="34"/>
        <v>0</v>
      </c>
      <c r="FC56" s="126">
        <f t="shared" si="35"/>
        <v>0</v>
      </c>
      <c r="FD56" s="126">
        <f t="shared" si="36"/>
        <v>2</v>
      </c>
      <c r="FE56" s="126">
        <f t="shared" si="37"/>
        <v>0</v>
      </c>
      <c r="FF56" s="126">
        <f t="shared" si="38"/>
        <v>0</v>
      </c>
      <c r="FG56" s="126">
        <f t="shared" si="39"/>
        <v>9</v>
      </c>
      <c r="FH56" s="126">
        <f t="shared" si="40"/>
        <v>0</v>
      </c>
      <c r="FI56" s="126">
        <f t="shared" si="41"/>
        <v>0</v>
      </c>
      <c r="FJ56" s="127" t="s">
        <v>13</v>
      </c>
      <c r="FK56" s="128"/>
      <c r="FL56" s="129" t="s">
        <v>12</v>
      </c>
      <c r="FM56" s="129" t="s">
        <v>12</v>
      </c>
      <c r="FN56" s="129" t="s">
        <v>12</v>
      </c>
      <c r="FO56" s="130" t="s">
        <v>12</v>
      </c>
      <c r="FP56" s="130" t="s">
        <v>12</v>
      </c>
      <c r="FQ56" s="130" t="s">
        <v>12</v>
      </c>
      <c r="FR56" s="130" t="s">
        <v>12</v>
      </c>
      <c r="FS56" s="130" t="s">
        <v>12</v>
      </c>
      <c r="FT56" s="130" t="s">
        <v>12</v>
      </c>
      <c r="FU56" s="130" t="s">
        <v>12</v>
      </c>
      <c r="FV56" s="130" t="s">
        <v>12</v>
      </c>
      <c r="FW56" s="130" t="str">
        <f t="shared" si="48"/>
        <v>-</v>
      </c>
      <c r="FX56" s="130" t="s">
        <v>12</v>
      </c>
      <c r="FY56" s="108" t="s">
        <v>12</v>
      </c>
      <c r="FZ56" s="108">
        <v>0.0</v>
      </c>
      <c r="GA56" s="108">
        <v>0.0</v>
      </c>
      <c r="GB56" s="131">
        <f t="shared" si="43"/>
        <v>0</v>
      </c>
      <c r="GC56" s="132" t="s">
        <v>12</v>
      </c>
      <c r="GD56" s="132" t="s">
        <v>12</v>
      </c>
      <c r="GE56" s="132" t="s">
        <v>12</v>
      </c>
      <c r="GF56" s="133" t="s">
        <v>12</v>
      </c>
      <c r="GG56" s="133" t="s">
        <v>12</v>
      </c>
      <c r="GH56" s="133" t="s">
        <v>12</v>
      </c>
      <c r="GI56" s="133" t="s">
        <v>12</v>
      </c>
      <c r="GJ56" s="133" t="s">
        <v>12</v>
      </c>
      <c r="GK56" s="133" t="s">
        <v>12</v>
      </c>
      <c r="GL56" s="133" t="s">
        <v>12</v>
      </c>
      <c r="GM56" s="133" t="s">
        <v>12</v>
      </c>
      <c r="GN56" s="134" t="s">
        <v>12</v>
      </c>
      <c r="GO56" s="134">
        <v>0.0</v>
      </c>
      <c r="GP56" s="134">
        <v>0.0</v>
      </c>
      <c r="GQ56" s="135">
        <f t="shared" si="44"/>
        <v>0</v>
      </c>
      <c r="GR56" s="136" t="s">
        <v>161</v>
      </c>
      <c r="GS56" s="137"/>
      <c r="GT56" s="137"/>
      <c r="GU56" s="137"/>
      <c r="GV56" s="137"/>
      <c r="GW56" s="137"/>
      <c r="GX56" s="137"/>
      <c r="GY56" s="137"/>
      <c r="GZ56" s="137"/>
      <c r="HA56" s="137"/>
      <c r="HB56" s="137"/>
      <c r="HC56" s="137"/>
      <c r="HD56" s="137"/>
      <c r="HE56" s="137"/>
      <c r="HF56" s="137"/>
      <c r="HG56" s="137"/>
      <c r="HH56" s="137"/>
      <c r="HI56" s="137"/>
      <c r="HJ56" s="137"/>
      <c r="HK56" s="137"/>
      <c r="HL56" s="137"/>
      <c r="HM56" s="137"/>
      <c r="HN56" s="137"/>
      <c r="HO56" s="137"/>
      <c r="HP56" s="137"/>
      <c r="HQ56" s="137"/>
      <c r="HR56" s="137"/>
      <c r="HS56" s="137"/>
      <c r="HT56" s="137"/>
      <c r="HU56" s="137"/>
      <c r="HV56" s="137"/>
      <c r="HW56" s="137"/>
      <c r="HX56" s="137"/>
      <c r="HY56" s="137"/>
      <c r="HZ56" s="137"/>
      <c r="IA56" s="137"/>
      <c r="IB56" s="137"/>
      <c r="IC56" s="137"/>
      <c r="ID56" s="137"/>
      <c r="IE56" s="137"/>
      <c r="IF56" s="137"/>
      <c r="IG56" s="137"/>
      <c r="IH56" s="137"/>
      <c r="II56" s="137"/>
      <c r="IJ56" s="137"/>
      <c r="IK56" s="137"/>
      <c r="IL56" s="137"/>
      <c r="IM56" s="137"/>
      <c r="IN56" s="137"/>
      <c r="IO56" s="137"/>
      <c r="IP56" s="137"/>
      <c r="IQ56" s="137"/>
      <c r="IR56" s="137"/>
      <c r="IS56" s="137"/>
      <c r="IT56" s="137"/>
      <c r="IU56" s="137"/>
      <c r="IV56" s="137"/>
      <c r="IW56" s="137"/>
      <c r="IX56" s="137"/>
      <c r="IY56" s="137"/>
      <c r="IZ56" s="137"/>
      <c r="JA56" s="137"/>
      <c r="JB56" s="137"/>
      <c r="JC56" s="137"/>
      <c r="JD56" s="137"/>
      <c r="JE56" s="137"/>
      <c r="JF56" s="137"/>
      <c r="JG56" s="137"/>
      <c r="JH56" s="137"/>
      <c r="JI56" s="137"/>
      <c r="JJ56" s="137"/>
      <c r="JK56" s="137"/>
      <c r="JL56" s="137"/>
      <c r="JM56" s="137"/>
      <c r="JN56" s="137"/>
      <c r="JO56" s="137"/>
      <c r="JP56" s="137"/>
      <c r="JQ56" s="137"/>
      <c r="JR56" s="137"/>
      <c r="JS56" s="137"/>
      <c r="JT56" s="137"/>
      <c r="JU56" s="137"/>
      <c r="JV56" s="137"/>
      <c r="JW56" s="137"/>
      <c r="JX56" s="137"/>
      <c r="JY56" s="137"/>
      <c r="JZ56" s="137"/>
      <c r="KA56" s="137"/>
      <c r="KB56" s="137"/>
      <c r="KC56" s="137"/>
      <c r="KD56" s="137"/>
      <c r="KE56" s="137"/>
      <c r="KF56" s="137"/>
      <c r="KG56" s="137"/>
      <c r="KH56" s="137"/>
      <c r="KI56" s="137"/>
      <c r="KJ56" s="137"/>
      <c r="KK56" s="137"/>
      <c r="KL56" s="137"/>
      <c r="KM56" s="137"/>
      <c r="KN56" s="137"/>
      <c r="KO56" s="137"/>
      <c r="KP56" s="137"/>
      <c r="KQ56" s="137"/>
      <c r="KR56" s="137"/>
      <c r="KS56" s="137"/>
      <c r="KT56" s="137"/>
      <c r="KU56" s="137"/>
      <c r="KV56" s="137"/>
      <c r="KW56" s="137"/>
      <c r="KX56" s="137"/>
      <c r="KY56" s="137"/>
      <c r="KZ56" s="137"/>
      <c r="LA56" s="137"/>
      <c r="LB56" s="137"/>
      <c r="LC56" s="137"/>
      <c r="LD56" s="137"/>
      <c r="LE56" s="137"/>
      <c r="LF56" s="137"/>
      <c r="LG56" s="137"/>
      <c r="LH56" s="137"/>
      <c r="LI56" s="137"/>
      <c r="LJ56" s="137"/>
      <c r="LK56" s="137"/>
      <c r="LL56" s="137"/>
      <c r="LM56" s="137"/>
      <c r="LN56" s="137"/>
      <c r="LO56" s="137"/>
      <c r="LP56" s="137"/>
      <c r="LQ56" s="137"/>
      <c r="LR56" s="137"/>
      <c r="LS56" s="137"/>
      <c r="LT56" s="137"/>
      <c r="LU56" s="137"/>
      <c r="LV56" s="137"/>
      <c r="LW56" s="137"/>
      <c r="LX56" s="137"/>
    </row>
    <row r="57" ht="153.75" customHeight="1">
      <c r="B57" s="104" t="s">
        <v>441</v>
      </c>
      <c r="C57" s="105" t="s">
        <v>12</v>
      </c>
      <c r="D57" s="105" t="s">
        <v>442</v>
      </c>
      <c r="E57" s="105" t="s">
        <v>991</v>
      </c>
      <c r="F57" s="105" t="s">
        <v>992</v>
      </c>
      <c r="G57" s="105" t="s">
        <v>12</v>
      </c>
      <c r="H57" s="105" t="s">
        <v>12</v>
      </c>
      <c r="I57" s="107" t="s">
        <v>993</v>
      </c>
      <c r="J57" s="107" t="s">
        <v>994</v>
      </c>
      <c r="K57" s="107" t="s">
        <v>995</v>
      </c>
      <c r="L57" s="108">
        <v>116.0</v>
      </c>
      <c r="M57" s="108">
        <v>116.0</v>
      </c>
      <c r="N57" s="108">
        <v>11053.0</v>
      </c>
      <c r="O57" s="108">
        <v>11053.0</v>
      </c>
      <c r="P57" s="108">
        <v>11053.0</v>
      </c>
      <c r="Q57" s="108">
        <v>0.0</v>
      </c>
      <c r="R57" s="113" t="s">
        <v>155</v>
      </c>
      <c r="S57" s="111" t="s">
        <v>12</v>
      </c>
      <c r="T57" s="111" t="s">
        <v>12</v>
      </c>
      <c r="U57" s="112" t="s">
        <v>432</v>
      </c>
      <c r="V57" s="111" t="s">
        <v>432</v>
      </c>
      <c r="W57" s="111" t="s">
        <v>996</v>
      </c>
      <c r="X57" s="113" t="s">
        <v>13</v>
      </c>
      <c r="Y57" s="113" t="s">
        <v>160</v>
      </c>
      <c r="Z57" s="113" t="s">
        <v>161</v>
      </c>
      <c r="AA57" s="113" t="s">
        <v>13</v>
      </c>
      <c r="AB57" s="113" t="s">
        <v>161</v>
      </c>
      <c r="AC57" s="113" t="s">
        <v>13</v>
      </c>
      <c r="AD57" s="114" t="s">
        <v>12</v>
      </c>
      <c r="AE57" s="114" t="s">
        <v>12</v>
      </c>
      <c r="AF57" s="114" t="s">
        <v>12</v>
      </c>
      <c r="AG57" s="115" t="s">
        <v>12</v>
      </c>
      <c r="AH57" s="114" t="s">
        <v>12</v>
      </c>
      <c r="AI57" s="114" t="s">
        <v>12</v>
      </c>
      <c r="AJ57" s="114" t="s">
        <v>12</v>
      </c>
      <c r="AK57" s="114" t="str">
        <f t="shared" ref="AK57:AK61" si="67">IF(AI57="-",AJ57,AI57)</f>
        <v>-</v>
      </c>
      <c r="AL57" s="114" t="s">
        <v>12</v>
      </c>
      <c r="AM57" s="114" t="s">
        <v>12</v>
      </c>
      <c r="AN57" s="114" t="s">
        <v>12</v>
      </c>
      <c r="AO57" s="114" t="s">
        <v>12</v>
      </c>
      <c r="AP57" s="116">
        <v>116.0</v>
      </c>
      <c r="AQ57" s="116">
        <v>0.0</v>
      </c>
      <c r="AR57" s="116">
        <v>0.0</v>
      </c>
      <c r="AS57" s="116">
        <v>0.0</v>
      </c>
      <c r="AT57" s="116">
        <v>0.0</v>
      </c>
      <c r="AU57" s="116">
        <v>0.0</v>
      </c>
      <c r="AV57" s="116">
        <v>0.0</v>
      </c>
      <c r="AW57" s="116">
        <v>0.0</v>
      </c>
      <c r="AX57" s="116">
        <v>0.0</v>
      </c>
      <c r="AY57" s="116">
        <v>0.0</v>
      </c>
      <c r="AZ57" s="117">
        <f t="shared" si="3"/>
        <v>0</v>
      </c>
      <c r="BA57" s="117">
        <f t="shared" si="4"/>
        <v>0</v>
      </c>
      <c r="BB57" s="117">
        <f t="shared" si="5"/>
        <v>0</v>
      </c>
      <c r="BC57" s="117">
        <f t="shared" si="6"/>
        <v>0</v>
      </c>
      <c r="BD57" s="117">
        <f t="shared" si="7"/>
        <v>0</v>
      </c>
      <c r="BE57" s="117">
        <f t="shared" si="8"/>
        <v>0</v>
      </c>
      <c r="BF57" s="117">
        <f t="shared" si="9"/>
        <v>0</v>
      </c>
      <c r="BG57" s="117">
        <f t="shared" si="10"/>
        <v>0</v>
      </c>
      <c r="BH57" s="117">
        <f t="shared" si="11"/>
        <v>0</v>
      </c>
      <c r="BI57" s="151">
        <v>2009714.0</v>
      </c>
      <c r="BJ57" s="151">
        <v>1.0</v>
      </c>
      <c r="BK57" s="151">
        <v>5505.0</v>
      </c>
      <c r="BL57" s="152" t="s">
        <v>12</v>
      </c>
      <c r="BM57" s="118">
        <v>2009714.0</v>
      </c>
      <c r="BN57" s="118" t="s">
        <v>12</v>
      </c>
      <c r="BO57" s="118" t="s">
        <v>12</v>
      </c>
      <c r="BP57" s="118" t="str">
        <f t="shared" ref="BP57:BP63" si="68">IF(BN57="-",BO57,BN57)</f>
        <v>-</v>
      </c>
      <c r="BQ57" s="118" t="s">
        <v>12</v>
      </c>
      <c r="BR57" s="118" t="s">
        <v>12</v>
      </c>
      <c r="BS57" s="118" t="s">
        <v>12</v>
      </c>
      <c r="BT57" s="118" t="s">
        <v>12</v>
      </c>
      <c r="BU57" s="119">
        <v>116.0</v>
      </c>
      <c r="BV57" s="119">
        <v>112.0</v>
      </c>
      <c r="BW57" s="119">
        <v>5505.0</v>
      </c>
      <c r="BX57" s="119">
        <v>0.0</v>
      </c>
      <c r="BY57" s="119">
        <v>5505.0</v>
      </c>
      <c r="BZ57" s="119">
        <v>5505.0</v>
      </c>
      <c r="CA57" s="119" t="s">
        <v>12</v>
      </c>
      <c r="CB57" s="119" t="s">
        <v>12</v>
      </c>
      <c r="CC57" s="119" t="s">
        <v>12</v>
      </c>
      <c r="CD57" s="119">
        <v>112.0</v>
      </c>
      <c r="CE57" s="119">
        <v>5505.0</v>
      </c>
      <c r="CF57" s="119">
        <v>0.0</v>
      </c>
      <c r="CG57" s="119">
        <v>5505.0</v>
      </c>
      <c r="CH57" s="119">
        <v>5505.0</v>
      </c>
      <c r="CI57" s="120">
        <f t="shared" si="13"/>
        <v>0.9655172414</v>
      </c>
      <c r="CJ57" s="120">
        <f t="shared" si="14"/>
        <v>0.9655172414</v>
      </c>
      <c r="CK57" s="120" t="str">
        <f t="shared" si="15"/>
        <v>-</v>
      </c>
      <c r="CL57" s="120">
        <f t="shared" si="16"/>
        <v>0.4980548267</v>
      </c>
      <c r="CM57" s="120">
        <f t="shared" si="17"/>
        <v>0.4980548267</v>
      </c>
      <c r="CN57" s="120" t="str">
        <f t="shared" si="18"/>
        <v>-</v>
      </c>
      <c r="CO57" s="120">
        <f t="shared" si="19"/>
        <v>0.4980548267</v>
      </c>
      <c r="CP57" s="120">
        <f t="shared" si="20"/>
        <v>0.4980548267</v>
      </c>
      <c r="CQ57" s="120" t="str">
        <f t="shared" si="21"/>
        <v>-</v>
      </c>
      <c r="CR57" s="121" t="s">
        <v>997</v>
      </c>
      <c r="CS57" s="121">
        <v>6.0</v>
      </c>
      <c r="CT57" s="121">
        <v>17114.0</v>
      </c>
      <c r="CU57" s="115" t="s">
        <v>12</v>
      </c>
      <c r="CV57" s="121" t="s">
        <v>997</v>
      </c>
      <c r="CW57" s="121" t="s">
        <v>12</v>
      </c>
      <c r="CX57" s="121" t="s">
        <v>12</v>
      </c>
      <c r="CY57" s="121" t="str">
        <f t="shared" si="62"/>
        <v>-</v>
      </c>
      <c r="CZ57" s="121" t="s">
        <v>12</v>
      </c>
      <c r="DA57" s="121" t="s">
        <v>12</v>
      </c>
      <c r="DB57" s="121" t="s">
        <v>12</v>
      </c>
      <c r="DC57" s="121" t="s">
        <v>12</v>
      </c>
      <c r="DD57" s="122">
        <v>116.0</v>
      </c>
      <c r="DE57" s="122">
        <v>112.0</v>
      </c>
      <c r="DF57" s="122">
        <v>5507.0</v>
      </c>
      <c r="DG57" s="122">
        <v>11609.0</v>
      </c>
      <c r="DH57" s="122">
        <v>5505.0</v>
      </c>
      <c r="DI57" s="122" t="s">
        <v>12</v>
      </c>
      <c r="DJ57" s="122" t="s">
        <v>12</v>
      </c>
      <c r="DK57" s="122" t="s">
        <v>12</v>
      </c>
      <c r="DL57" s="122" t="s">
        <v>12</v>
      </c>
      <c r="DM57" s="122">
        <v>112.0</v>
      </c>
      <c r="DN57" s="122">
        <v>5507.0</v>
      </c>
      <c r="DO57" s="122">
        <v>11609.0</v>
      </c>
      <c r="DP57" s="122">
        <v>5505.0</v>
      </c>
      <c r="DQ57" s="122" t="s">
        <v>12</v>
      </c>
      <c r="DR57" s="123">
        <f t="shared" si="23"/>
        <v>0.9655172414</v>
      </c>
      <c r="DS57" s="123">
        <f t="shared" si="24"/>
        <v>0.9655172414</v>
      </c>
      <c r="DT57" s="123" t="str">
        <f t="shared" si="25"/>
        <v>-</v>
      </c>
      <c r="DU57" s="123">
        <f t="shared" si="26"/>
        <v>0.4982357731</v>
      </c>
      <c r="DV57" s="123">
        <f t="shared" si="27"/>
        <v>0.4982357731</v>
      </c>
      <c r="DW57" s="123" t="str">
        <f t="shared" si="28"/>
        <v>-</v>
      </c>
      <c r="DX57" s="123" t="str">
        <f t="shared" si="29"/>
        <v>-</v>
      </c>
      <c r="DY57" s="123" t="str">
        <f t="shared" si="30"/>
        <v>-</v>
      </c>
      <c r="DZ57" s="123" t="str">
        <f t="shared" si="31"/>
        <v>-</v>
      </c>
      <c r="EA57" s="124" t="s">
        <v>998</v>
      </c>
      <c r="EB57" s="124">
        <v>10.0</v>
      </c>
      <c r="EC57" s="124">
        <v>17179.0</v>
      </c>
      <c r="ED57" s="115" t="s">
        <v>162</v>
      </c>
      <c r="EE57" s="124" t="s">
        <v>999</v>
      </c>
      <c r="EF57" s="124" t="s">
        <v>12</v>
      </c>
      <c r="EG57" s="124" t="s">
        <v>162</v>
      </c>
      <c r="EH57" s="124" t="str">
        <f t="shared" si="64"/>
        <v>2002752, 2002749</v>
      </c>
      <c r="EI57" s="124" t="s">
        <v>12</v>
      </c>
      <c r="EJ57" s="124" t="s">
        <v>12</v>
      </c>
      <c r="EK57" s="124" t="s">
        <v>12</v>
      </c>
      <c r="EL57" s="124" t="s">
        <v>12</v>
      </c>
      <c r="EM57" s="125">
        <v>116.0</v>
      </c>
      <c r="EN57" s="125">
        <v>112.0</v>
      </c>
      <c r="EO57" s="125">
        <v>5549.0</v>
      </c>
      <c r="EP57" s="125">
        <v>11609.0</v>
      </c>
      <c r="EQ57" s="125">
        <v>5570.0</v>
      </c>
      <c r="ER57" s="125" t="s">
        <v>12</v>
      </c>
      <c r="ES57" s="125" t="s">
        <v>12</v>
      </c>
      <c r="ET57" s="125" t="s">
        <v>12</v>
      </c>
      <c r="EU57" s="125" t="s">
        <v>12</v>
      </c>
      <c r="EV57" s="125">
        <v>112.0</v>
      </c>
      <c r="EW57" s="125">
        <v>5511.0</v>
      </c>
      <c r="EX57" s="125">
        <v>11609.0</v>
      </c>
      <c r="EY57" s="125">
        <v>5513.0</v>
      </c>
      <c r="EZ57" s="125" t="s">
        <v>12</v>
      </c>
      <c r="FA57" s="126">
        <f t="shared" si="33"/>
        <v>0.9655172414</v>
      </c>
      <c r="FB57" s="126">
        <f t="shared" si="34"/>
        <v>0.9655172414</v>
      </c>
      <c r="FC57" s="126" t="str">
        <f t="shared" si="35"/>
        <v>-</v>
      </c>
      <c r="FD57" s="126">
        <f t="shared" si="36"/>
        <v>0.5020356464</v>
      </c>
      <c r="FE57" s="126">
        <f t="shared" si="37"/>
        <v>0.4985976658</v>
      </c>
      <c r="FF57" s="126" t="str">
        <f t="shared" si="38"/>
        <v>-</v>
      </c>
      <c r="FG57" s="126" t="str">
        <f t="shared" si="39"/>
        <v>-</v>
      </c>
      <c r="FH57" s="126" t="str">
        <f t="shared" si="40"/>
        <v>-</v>
      </c>
      <c r="FI57" s="126" t="str">
        <f t="shared" si="41"/>
        <v>-</v>
      </c>
      <c r="FJ57" s="127" t="s">
        <v>13</v>
      </c>
      <c r="FK57" s="128"/>
      <c r="FL57" s="129" t="s">
        <v>12</v>
      </c>
      <c r="FM57" s="129" t="s">
        <v>12</v>
      </c>
      <c r="FN57" s="129" t="s">
        <v>12</v>
      </c>
      <c r="FO57" s="130" t="s">
        <v>12</v>
      </c>
      <c r="FP57" s="130" t="s">
        <v>12</v>
      </c>
      <c r="FQ57" s="130" t="s">
        <v>12</v>
      </c>
      <c r="FR57" s="130" t="s">
        <v>12</v>
      </c>
      <c r="FS57" s="130" t="s">
        <v>12</v>
      </c>
      <c r="FT57" s="130" t="s">
        <v>12</v>
      </c>
      <c r="FU57" s="130" t="s">
        <v>12</v>
      </c>
      <c r="FV57" s="130" t="s">
        <v>12</v>
      </c>
      <c r="FW57" s="130" t="str">
        <f t="shared" si="48"/>
        <v>-</v>
      </c>
      <c r="FX57" s="130" t="s">
        <v>12</v>
      </c>
      <c r="FY57" s="108" t="s">
        <v>12</v>
      </c>
      <c r="FZ57" s="108">
        <v>116.0</v>
      </c>
      <c r="GA57" s="108">
        <v>0.0</v>
      </c>
      <c r="GB57" s="131">
        <f t="shared" si="43"/>
        <v>0</v>
      </c>
      <c r="GC57" s="132" t="s">
        <v>1000</v>
      </c>
      <c r="GD57" s="132">
        <v>3.0</v>
      </c>
      <c r="GE57" s="132">
        <v>345.0</v>
      </c>
      <c r="GF57" s="133" t="s">
        <v>12</v>
      </c>
      <c r="GG57" s="133" t="s">
        <v>12</v>
      </c>
      <c r="GH57" s="133" t="s">
        <v>12</v>
      </c>
      <c r="GI57" s="133" t="s">
        <v>12</v>
      </c>
      <c r="GJ57" s="133" t="s">
        <v>12</v>
      </c>
      <c r="GK57" s="133" t="s">
        <v>1001</v>
      </c>
      <c r="GL57" s="133">
        <v>14984.0</v>
      </c>
      <c r="GM57" s="133"/>
      <c r="GN57" s="134" t="s">
        <v>12</v>
      </c>
      <c r="GO57" s="134">
        <v>115.0</v>
      </c>
      <c r="GP57" s="134">
        <v>0.0</v>
      </c>
      <c r="GQ57" s="135">
        <f t="shared" si="44"/>
        <v>0</v>
      </c>
      <c r="GR57" s="136" t="s">
        <v>161</v>
      </c>
      <c r="GS57" s="137"/>
      <c r="GT57" s="137"/>
      <c r="GU57" s="137"/>
      <c r="GV57" s="137"/>
      <c r="GW57" s="137"/>
      <c r="GX57" s="137"/>
      <c r="GY57" s="137"/>
      <c r="GZ57" s="137"/>
      <c r="HA57" s="137"/>
      <c r="HB57" s="137"/>
      <c r="HC57" s="137"/>
      <c r="HD57" s="137"/>
      <c r="HE57" s="137"/>
      <c r="HF57" s="137"/>
      <c r="HG57" s="137"/>
      <c r="HH57" s="137"/>
      <c r="HI57" s="137"/>
      <c r="HJ57" s="137"/>
      <c r="HK57" s="137"/>
      <c r="HL57" s="137"/>
      <c r="HM57" s="137"/>
      <c r="HN57" s="137"/>
      <c r="HO57" s="137"/>
      <c r="HP57" s="137"/>
      <c r="HQ57" s="137"/>
      <c r="HR57" s="137"/>
      <c r="HS57" s="137"/>
      <c r="HT57" s="137"/>
      <c r="HU57" s="137"/>
      <c r="HV57" s="137"/>
      <c r="HW57" s="137"/>
      <c r="HX57" s="137"/>
      <c r="HY57" s="137"/>
      <c r="HZ57" s="137"/>
      <c r="IA57" s="137"/>
      <c r="IB57" s="137"/>
      <c r="IC57" s="137"/>
      <c r="ID57" s="137"/>
      <c r="IE57" s="137"/>
      <c r="IF57" s="137"/>
      <c r="IG57" s="137"/>
      <c r="IH57" s="137"/>
      <c r="II57" s="137"/>
      <c r="IJ57" s="137"/>
      <c r="IK57" s="137"/>
      <c r="IL57" s="137"/>
      <c r="IM57" s="137"/>
      <c r="IN57" s="137"/>
      <c r="IO57" s="137"/>
      <c r="IP57" s="137"/>
      <c r="IQ57" s="137"/>
      <c r="IR57" s="137"/>
      <c r="IS57" s="137"/>
      <c r="IT57" s="137"/>
      <c r="IU57" s="137"/>
      <c r="IV57" s="137"/>
      <c r="IW57" s="137"/>
      <c r="IX57" s="137"/>
      <c r="IY57" s="137"/>
      <c r="IZ57" s="137"/>
      <c r="JA57" s="137"/>
      <c r="JB57" s="137"/>
      <c r="JC57" s="137"/>
      <c r="JD57" s="137"/>
      <c r="JE57" s="137"/>
      <c r="JF57" s="137"/>
      <c r="JG57" s="137"/>
      <c r="JH57" s="137"/>
      <c r="JI57" s="137"/>
      <c r="JJ57" s="137"/>
      <c r="JK57" s="137"/>
      <c r="JL57" s="137"/>
      <c r="JM57" s="137"/>
      <c r="JN57" s="137"/>
      <c r="JO57" s="137"/>
      <c r="JP57" s="137"/>
      <c r="JQ57" s="137"/>
      <c r="JR57" s="137"/>
      <c r="JS57" s="137"/>
      <c r="JT57" s="137"/>
      <c r="JU57" s="137"/>
      <c r="JV57" s="137"/>
      <c r="JW57" s="137"/>
      <c r="JX57" s="137"/>
      <c r="JY57" s="137"/>
      <c r="JZ57" s="137"/>
      <c r="KA57" s="137"/>
      <c r="KB57" s="137"/>
      <c r="KC57" s="137"/>
      <c r="KD57" s="137"/>
      <c r="KE57" s="137"/>
      <c r="KF57" s="137"/>
      <c r="KG57" s="137"/>
      <c r="KH57" s="137"/>
      <c r="KI57" s="137"/>
      <c r="KJ57" s="137"/>
      <c r="KK57" s="137"/>
      <c r="KL57" s="137"/>
      <c r="KM57" s="137"/>
      <c r="KN57" s="137"/>
      <c r="KO57" s="137"/>
      <c r="KP57" s="137"/>
      <c r="KQ57" s="137"/>
      <c r="KR57" s="137"/>
      <c r="KS57" s="137"/>
      <c r="KT57" s="137"/>
      <c r="KU57" s="137"/>
      <c r="KV57" s="137"/>
      <c r="KW57" s="137"/>
      <c r="KX57" s="137"/>
      <c r="KY57" s="137"/>
      <c r="KZ57" s="137"/>
      <c r="LA57" s="137"/>
      <c r="LB57" s="137"/>
      <c r="LC57" s="137"/>
      <c r="LD57" s="137"/>
      <c r="LE57" s="137"/>
      <c r="LF57" s="137"/>
      <c r="LG57" s="137"/>
      <c r="LH57" s="137"/>
      <c r="LI57" s="137"/>
      <c r="LJ57" s="137"/>
      <c r="LK57" s="137"/>
      <c r="LL57" s="137"/>
      <c r="LM57" s="137"/>
      <c r="LN57" s="137"/>
      <c r="LO57" s="137"/>
      <c r="LP57" s="137"/>
      <c r="LQ57" s="137"/>
      <c r="LR57" s="137"/>
      <c r="LS57" s="137"/>
      <c r="LT57" s="137"/>
      <c r="LU57" s="137"/>
      <c r="LV57" s="137"/>
      <c r="LW57" s="137"/>
      <c r="LX57" s="137"/>
    </row>
    <row r="58" ht="153.75" customHeight="1">
      <c r="B58" s="104" t="s">
        <v>441</v>
      </c>
      <c r="C58" s="105" t="s">
        <v>12</v>
      </c>
      <c r="D58" s="105" t="s">
        <v>442</v>
      </c>
      <c r="E58" s="105" t="s">
        <v>1002</v>
      </c>
      <c r="F58" s="105" t="s">
        <v>1003</v>
      </c>
      <c r="G58" s="105" t="s">
        <v>1004</v>
      </c>
      <c r="H58" s="105" t="s">
        <v>1005</v>
      </c>
      <c r="I58" s="107" t="s">
        <v>1006</v>
      </c>
      <c r="J58" s="107" t="s">
        <v>1007</v>
      </c>
      <c r="K58" s="107" t="s">
        <v>1008</v>
      </c>
      <c r="L58" s="108">
        <v>1.0</v>
      </c>
      <c r="M58" s="108">
        <v>1.0</v>
      </c>
      <c r="N58" s="108">
        <v>1.0</v>
      </c>
      <c r="O58" s="108">
        <f t="shared" ref="O58:O72" si="69">P58+Q58</f>
        <v>1</v>
      </c>
      <c r="P58" s="108">
        <v>1.0</v>
      </c>
      <c r="Q58" s="108">
        <v>0.0</v>
      </c>
      <c r="R58" s="113" t="s">
        <v>155</v>
      </c>
      <c r="S58" s="111" t="s">
        <v>1009</v>
      </c>
      <c r="T58" s="111" t="s">
        <v>1010</v>
      </c>
      <c r="U58" s="112" t="s">
        <v>1011</v>
      </c>
      <c r="V58" s="111" t="s">
        <v>1012</v>
      </c>
      <c r="W58" s="111" t="s">
        <v>1013</v>
      </c>
      <c r="X58" s="113" t="s">
        <v>13</v>
      </c>
      <c r="Y58" s="113" t="s">
        <v>160</v>
      </c>
      <c r="Z58" s="113" t="s">
        <v>161</v>
      </c>
      <c r="AA58" s="113" t="s">
        <v>13</v>
      </c>
      <c r="AB58" s="113" t="s">
        <v>161</v>
      </c>
      <c r="AC58" s="113" t="s">
        <v>13</v>
      </c>
      <c r="AD58" s="114" t="s">
        <v>12</v>
      </c>
      <c r="AE58" s="114" t="s">
        <v>12</v>
      </c>
      <c r="AF58" s="114" t="s">
        <v>12</v>
      </c>
      <c r="AG58" s="115" t="s">
        <v>12</v>
      </c>
      <c r="AH58" s="114" t="s">
        <v>12</v>
      </c>
      <c r="AI58" s="114" t="s">
        <v>12</v>
      </c>
      <c r="AJ58" s="114" t="s">
        <v>12</v>
      </c>
      <c r="AK58" s="114" t="str">
        <f t="shared" si="67"/>
        <v>-</v>
      </c>
      <c r="AL58" s="114" t="s">
        <v>12</v>
      </c>
      <c r="AM58" s="114" t="s">
        <v>12</v>
      </c>
      <c r="AN58" s="114" t="s">
        <v>12</v>
      </c>
      <c r="AO58" s="114" t="s">
        <v>12</v>
      </c>
      <c r="AP58" s="116">
        <v>1.0</v>
      </c>
      <c r="AQ58" s="116">
        <v>0.0</v>
      </c>
      <c r="AR58" s="116">
        <v>0.0</v>
      </c>
      <c r="AS58" s="116">
        <v>0.0</v>
      </c>
      <c r="AT58" s="116">
        <v>0.0</v>
      </c>
      <c r="AU58" s="116">
        <v>0.0</v>
      </c>
      <c r="AV58" s="116">
        <v>0.0</v>
      </c>
      <c r="AW58" s="116">
        <v>0.0</v>
      </c>
      <c r="AX58" s="116">
        <v>0.0</v>
      </c>
      <c r="AY58" s="116">
        <v>0.0</v>
      </c>
      <c r="AZ58" s="117">
        <f t="shared" si="3"/>
        <v>0</v>
      </c>
      <c r="BA58" s="117">
        <f t="shared" si="4"/>
        <v>0</v>
      </c>
      <c r="BB58" s="117">
        <f t="shared" si="5"/>
        <v>0</v>
      </c>
      <c r="BC58" s="117">
        <f t="shared" si="6"/>
        <v>0</v>
      </c>
      <c r="BD58" s="117">
        <f t="shared" si="7"/>
        <v>0</v>
      </c>
      <c r="BE58" s="117">
        <f t="shared" si="8"/>
        <v>0</v>
      </c>
      <c r="BF58" s="117">
        <f t="shared" si="9"/>
        <v>0</v>
      </c>
      <c r="BG58" s="117">
        <f t="shared" si="10"/>
        <v>0</v>
      </c>
      <c r="BH58" s="117">
        <f t="shared" si="11"/>
        <v>0</v>
      </c>
      <c r="BI58" s="151" t="s">
        <v>12</v>
      </c>
      <c r="BJ58" s="151" t="s">
        <v>12</v>
      </c>
      <c r="BK58" s="151" t="s">
        <v>12</v>
      </c>
      <c r="BL58" s="152" t="s">
        <v>12</v>
      </c>
      <c r="BM58" s="118" t="s">
        <v>12</v>
      </c>
      <c r="BN58" s="118" t="s">
        <v>12</v>
      </c>
      <c r="BO58" s="118" t="s">
        <v>12</v>
      </c>
      <c r="BP58" s="118" t="str">
        <f t="shared" si="68"/>
        <v>-</v>
      </c>
      <c r="BQ58" s="118" t="s">
        <v>12</v>
      </c>
      <c r="BR58" s="118" t="s">
        <v>12</v>
      </c>
      <c r="BS58" s="118" t="s">
        <v>12</v>
      </c>
      <c r="BT58" s="118" t="s">
        <v>12</v>
      </c>
      <c r="BU58" s="119">
        <v>1.0</v>
      </c>
      <c r="BV58" s="119">
        <v>0.0</v>
      </c>
      <c r="BW58" s="119">
        <v>0.0</v>
      </c>
      <c r="BX58" s="119">
        <v>0.0</v>
      </c>
      <c r="BY58" s="119">
        <v>0.0</v>
      </c>
      <c r="BZ58" s="119">
        <v>0.0</v>
      </c>
      <c r="CA58" s="119">
        <v>0.0</v>
      </c>
      <c r="CB58" s="119">
        <v>0.0</v>
      </c>
      <c r="CC58" s="119">
        <v>0.0</v>
      </c>
      <c r="CD58" s="119">
        <v>0.0</v>
      </c>
      <c r="CE58" s="119">
        <v>0.0</v>
      </c>
      <c r="CF58" s="119">
        <v>0.0</v>
      </c>
      <c r="CG58" s="119">
        <v>0.0</v>
      </c>
      <c r="CH58" s="119">
        <v>0.0</v>
      </c>
      <c r="CI58" s="120">
        <f t="shared" si="13"/>
        <v>0</v>
      </c>
      <c r="CJ58" s="120">
        <f t="shared" si="14"/>
        <v>0</v>
      </c>
      <c r="CK58" s="120">
        <f t="shared" si="15"/>
        <v>0</v>
      </c>
      <c r="CL58" s="120">
        <f t="shared" si="16"/>
        <v>0</v>
      </c>
      <c r="CM58" s="120">
        <f t="shared" si="17"/>
        <v>0</v>
      </c>
      <c r="CN58" s="120">
        <f t="shared" si="18"/>
        <v>0</v>
      </c>
      <c r="CO58" s="120">
        <f t="shared" si="19"/>
        <v>0</v>
      </c>
      <c r="CP58" s="120">
        <f t="shared" si="20"/>
        <v>0</v>
      </c>
      <c r="CQ58" s="120">
        <f t="shared" si="21"/>
        <v>0</v>
      </c>
      <c r="CR58" s="121" t="s">
        <v>12</v>
      </c>
      <c r="CS58" s="121" t="s">
        <v>12</v>
      </c>
      <c r="CT58" s="121" t="s">
        <v>12</v>
      </c>
      <c r="CU58" s="115" t="s">
        <v>12</v>
      </c>
      <c r="CV58" s="121" t="s">
        <v>12</v>
      </c>
      <c r="CW58" s="121" t="s">
        <v>12</v>
      </c>
      <c r="CX58" s="121" t="s">
        <v>12</v>
      </c>
      <c r="CY58" s="121" t="str">
        <f t="shared" si="62"/>
        <v>-</v>
      </c>
      <c r="CZ58" s="121" t="s">
        <v>12</v>
      </c>
      <c r="DA58" s="121" t="s">
        <v>12</v>
      </c>
      <c r="DB58" s="121" t="s">
        <v>12</v>
      </c>
      <c r="DC58" s="121" t="s">
        <v>12</v>
      </c>
      <c r="DD58" s="122">
        <v>1.0</v>
      </c>
      <c r="DE58" s="122">
        <v>0.0</v>
      </c>
      <c r="DF58" s="122">
        <v>0.0</v>
      </c>
      <c r="DG58" s="122">
        <v>0.0</v>
      </c>
      <c r="DH58" s="122">
        <v>0.0</v>
      </c>
      <c r="DI58" s="122">
        <v>0.0</v>
      </c>
      <c r="DJ58" s="122">
        <v>0.0</v>
      </c>
      <c r="DK58" s="122">
        <v>0.0</v>
      </c>
      <c r="DL58" s="122">
        <v>0.0</v>
      </c>
      <c r="DM58" s="122">
        <v>0.0</v>
      </c>
      <c r="DN58" s="122">
        <v>0.0</v>
      </c>
      <c r="DO58" s="122">
        <v>0.0</v>
      </c>
      <c r="DP58" s="122">
        <v>0.0</v>
      </c>
      <c r="DQ58" s="122">
        <v>0.0</v>
      </c>
      <c r="DR58" s="123">
        <f t="shared" si="23"/>
        <v>0</v>
      </c>
      <c r="DS58" s="123">
        <f t="shared" si="24"/>
        <v>0</v>
      </c>
      <c r="DT58" s="123">
        <f t="shared" si="25"/>
        <v>0</v>
      </c>
      <c r="DU58" s="123">
        <f t="shared" si="26"/>
        <v>0</v>
      </c>
      <c r="DV58" s="123">
        <f t="shared" si="27"/>
        <v>0</v>
      </c>
      <c r="DW58" s="123">
        <f t="shared" si="28"/>
        <v>0</v>
      </c>
      <c r="DX58" s="123">
        <f t="shared" si="29"/>
        <v>0</v>
      </c>
      <c r="DY58" s="123">
        <f t="shared" si="30"/>
        <v>0</v>
      </c>
      <c r="DZ58" s="123">
        <f t="shared" si="31"/>
        <v>0</v>
      </c>
      <c r="EA58" s="124" t="s">
        <v>162</v>
      </c>
      <c r="EB58" s="124">
        <v>2.0</v>
      </c>
      <c r="EC58" s="124">
        <v>4.0</v>
      </c>
      <c r="ED58" s="115" t="s">
        <v>162</v>
      </c>
      <c r="EE58" s="124" t="s">
        <v>12</v>
      </c>
      <c r="EF58" s="124" t="s">
        <v>162</v>
      </c>
      <c r="EG58" s="124" t="s">
        <v>162</v>
      </c>
      <c r="EH58" s="124" t="str">
        <f t="shared" si="64"/>
        <v>2002752, 2002749</v>
      </c>
      <c r="EI58" s="124" t="s">
        <v>12</v>
      </c>
      <c r="EJ58" s="124" t="s">
        <v>162</v>
      </c>
      <c r="EK58" s="124" t="s">
        <v>12</v>
      </c>
      <c r="EL58" s="124" t="s">
        <v>12</v>
      </c>
      <c r="EM58" s="125">
        <v>1.0</v>
      </c>
      <c r="EN58" s="125">
        <v>1.0</v>
      </c>
      <c r="EO58" s="125">
        <v>2.0</v>
      </c>
      <c r="EP58" s="125">
        <v>0.0</v>
      </c>
      <c r="EQ58" s="125">
        <v>4.0</v>
      </c>
      <c r="ER58" s="125">
        <v>4.0</v>
      </c>
      <c r="ES58" s="125">
        <v>0.0</v>
      </c>
      <c r="ET58" s="125">
        <v>0.0</v>
      </c>
      <c r="EU58" s="125">
        <v>0.0</v>
      </c>
      <c r="EV58" s="125">
        <v>0.0</v>
      </c>
      <c r="EW58" s="125">
        <v>0.0</v>
      </c>
      <c r="EX58" s="125">
        <v>0.0</v>
      </c>
      <c r="EY58" s="125">
        <v>0.0</v>
      </c>
      <c r="EZ58" s="125">
        <v>0.0</v>
      </c>
      <c r="FA58" s="126">
        <f t="shared" si="33"/>
        <v>1</v>
      </c>
      <c r="FB58" s="126">
        <f t="shared" si="34"/>
        <v>0</v>
      </c>
      <c r="FC58" s="126">
        <f t="shared" si="35"/>
        <v>0</v>
      </c>
      <c r="FD58" s="126">
        <f t="shared" si="36"/>
        <v>2</v>
      </c>
      <c r="FE58" s="126">
        <f t="shared" si="37"/>
        <v>0</v>
      </c>
      <c r="FF58" s="126">
        <f t="shared" si="38"/>
        <v>0</v>
      </c>
      <c r="FG58" s="126">
        <f t="shared" si="39"/>
        <v>4</v>
      </c>
      <c r="FH58" s="126">
        <f t="shared" si="40"/>
        <v>0</v>
      </c>
      <c r="FI58" s="126">
        <f t="shared" si="41"/>
        <v>0</v>
      </c>
      <c r="FJ58" s="127" t="s">
        <v>13</v>
      </c>
      <c r="FK58" s="128"/>
      <c r="FL58" s="129" t="s">
        <v>12</v>
      </c>
      <c r="FM58" s="129" t="s">
        <v>12</v>
      </c>
      <c r="FN58" s="129" t="s">
        <v>12</v>
      </c>
      <c r="FO58" s="130" t="s">
        <v>12</v>
      </c>
      <c r="FP58" s="130" t="s">
        <v>12</v>
      </c>
      <c r="FQ58" s="130" t="s">
        <v>12</v>
      </c>
      <c r="FR58" s="130" t="s">
        <v>12</v>
      </c>
      <c r="FS58" s="130" t="s">
        <v>12</v>
      </c>
      <c r="FT58" s="130" t="s">
        <v>12</v>
      </c>
      <c r="FU58" s="130" t="s">
        <v>12</v>
      </c>
      <c r="FV58" s="130" t="s">
        <v>12</v>
      </c>
      <c r="FW58" s="130" t="str">
        <f t="shared" si="48"/>
        <v>-</v>
      </c>
      <c r="FX58" s="130" t="s">
        <v>12</v>
      </c>
      <c r="FY58" s="108" t="s">
        <v>12</v>
      </c>
      <c r="FZ58" s="108">
        <v>1.0</v>
      </c>
      <c r="GA58" s="108">
        <v>0.0</v>
      </c>
      <c r="GB58" s="131">
        <f t="shared" si="43"/>
        <v>0</v>
      </c>
      <c r="GC58" s="132" t="s">
        <v>12</v>
      </c>
      <c r="GD58" s="132" t="s">
        <v>12</v>
      </c>
      <c r="GE58" s="132" t="s">
        <v>12</v>
      </c>
      <c r="GF58" s="133" t="s">
        <v>12</v>
      </c>
      <c r="GG58" s="133" t="s">
        <v>12</v>
      </c>
      <c r="GH58" s="133" t="s">
        <v>12</v>
      </c>
      <c r="GI58" s="133" t="s">
        <v>12</v>
      </c>
      <c r="GJ58" s="133" t="s">
        <v>12</v>
      </c>
      <c r="GK58" s="133" t="s">
        <v>12</v>
      </c>
      <c r="GL58" s="133" t="s">
        <v>12</v>
      </c>
      <c r="GM58" s="133" t="s">
        <v>12</v>
      </c>
      <c r="GN58" s="134" t="s">
        <v>12</v>
      </c>
      <c r="GO58" s="134">
        <v>1.0</v>
      </c>
      <c r="GP58" s="134">
        <v>0.0</v>
      </c>
      <c r="GQ58" s="135">
        <f t="shared" si="44"/>
        <v>0</v>
      </c>
      <c r="GR58" s="136" t="s">
        <v>161</v>
      </c>
      <c r="GS58" s="137"/>
      <c r="GT58" s="137"/>
      <c r="GU58" s="137"/>
      <c r="GV58" s="137"/>
      <c r="GW58" s="137"/>
      <c r="GX58" s="137"/>
      <c r="GY58" s="137"/>
      <c r="GZ58" s="137"/>
      <c r="HA58" s="137"/>
      <c r="HB58" s="137"/>
      <c r="HC58" s="137"/>
      <c r="HD58" s="137"/>
      <c r="HE58" s="137"/>
      <c r="HF58" s="137"/>
      <c r="HG58" s="137"/>
      <c r="HH58" s="137"/>
      <c r="HI58" s="137"/>
      <c r="HJ58" s="137"/>
      <c r="HK58" s="137"/>
      <c r="HL58" s="137"/>
      <c r="HM58" s="137"/>
      <c r="HN58" s="137"/>
      <c r="HO58" s="137"/>
      <c r="HP58" s="137"/>
      <c r="HQ58" s="137"/>
      <c r="HR58" s="137"/>
      <c r="HS58" s="137"/>
      <c r="HT58" s="137"/>
      <c r="HU58" s="137"/>
      <c r="HV58" s="137"/>
      <c r="HW58" s="137"/>
      <c r="HX58" s="137"/>
      <c r="HY58" s="137"/>
      <c r="HZ58" s="137"/>
      <c r="IA58" s="137"/>
      <c r="IB58" s="137"/>
      <c r="IC58" s="137"/>
      <c r="ID58" s="137"/>
      <c r="IE58" s="137"/>
      <c r="IF58" s="137"/>
      <c r="IG58" s="137"/>
      <c r="IH58" s="137"/>
      <c r="II58" s="137"/>
      <c r="IJ58" s="137"/>
      <c r="IK58" s="137"/>
      <c r="IL58" s="137"/>
      <c r="IM58" s="137"/>
      <c r="IN58" s="137"/>
      <c r="IO58" s="137"/>
      <c r="IP58" s="137"/>
      <c r="IQ58" s="137"/>
      <c r="IR58" s="137"/>
      <c r="IS58" s="137"/>
      <c r="IT58" s="137"/>
      <c r="IU58" s="137"/>
      <c r="IV58" s="137"/>
      <c r="IW58" s="137"/>
      <c r="IX58" s="137"/>
      <c r="IY58" s="137"/>
      <c r="IZ58" s="137"/>
      <c r="JA58" s="137"/>
      <c r="JB58" s="137"/>
      <c r="JC58" s="137"/>
      <c r="JD58" s="137"/>
      <c r="JE58" s="137"/>
      <c r="JF58" s="137"/>
      <c r="JG58" s="137"/>
      <c r="JH58" s="137"/>
      <c r="JI58" s="137"/>
      <c r="JJ58" s="137"/>
      <c r="JK58" s="137"/>
      <c r="JL58" s="137"/>
      <c r="JM58" s="137"/>
      <c r="JN58" s="137"/>
      <c r="JO58" s="137"/>
      <c r="JP58" s="137"/>
      <c r="JQ58" s="137"/>
      <c r="JR58" s="137"/>
      <c r="JS58" s="137"/>
      <c r="JT58" s="137"/>
      <c r="JU58" s="137"/>
      <c r="JV58" s="137"/>
      <c r="JW58" s="137"/>
      <c r="JX58" s="137"/>
      <c r="JY58" s="137"/>
      <c r="JZ58" s="137"/>
      <c r="KA58" s="137"/>
      <c r="KB58" s="137"/>
      <c r="KC58" s="137"/>
      <c r="KD58" s="137"/>
      <c r="KE58" s="137"/>
      <c r="KF58" s="137"/>
      <c r="KG58" s="137"/>
      <c r="KH58" s="137"/>
      <c r="KI58" s="137"/>
      <c r="KJ58" s="137"/>
      <c r="KK58" s="137"/>
      <c r="KL58" s="137"/>
      <c r="KM58" s="137"/>
      <c r="KN58" s="137"/>
      <c r="KO58" s="137"/>
      <c r="KP58" s="137"/>
      <c r="KQ58" s="137"/>
      <c r="KR58" s="137"/>
      <c r="KS58" s="137"/>
      <c r="KT58" s="137"/>
      <c r="KU58" s="137"/>
      <c r="KV58" s="137"/>
      <c r="KW58" s="137"/>
      <c r="KX58" s="137"/>
      <c r="KY58" s="137"/>
      <c r="KZ58" s="137"/>
      <c r="LA58" s="137"/>
      <c r="LB58" s="137"/>
      <c r="LC58" s="137"/>
      <c r="LD58" s="137"/>
      <c r="LE58" s="137"/>
      <c r="LF58" s="137"/>
      <c r="LG58" s="137"/>
      <c r="LH58" s="137"/>
      <c r="LI58" s="137"/>
      <c r="LJ58" s="137"/>
      <c r="LK58" s="137"/>
      <c r="LL58" s="137"/>
      <c r="LM58" s="137"/>
      <c r="LN58" s="137"/>
      <c r="LO58" s="137"/>
      <c r="LP58" s="137"/>
      <c r="LQ58" s="137"/>
      <c r="LR58" s="137"/>
      <c r="LS58" s="137"/>
      <c r="LT58" s="137"/>
      <c r="LU58" s="137"/>
      <c r="LV58" s="137"/>
      <c r="LW58" s="137"/>
      <c r="LX58" s="137"/>
    </row>
    <row r="59" ht="153.75" customHeight="1">
      <c r="B59" s="104" t="s">
        <v>146</v>
      </c>
      <c r="C59" s="105" t="s">
        <v>1014</v>
      </c>
      <c r="D59" s="105" t="s">
        <v>147</v>
      </c>
      <c r="E59" s="105" t="s">
        <v>1015</v>
      </c>
      <c r="F59" s="105" t="s">
        <v>1016</v>
      </c>
      <c r="G59" s="105" t="s">
        <v>1017</v>
      </c>
      <c r="H59" s="105" t="s">
        <v>1018</v>
      </c>
      <c r="I59" s="107" t="s">
        <v>1019</v>
      </c>
      <c r="J59" s="107" t="s">
        <v>1020</v>
      </c>
      <c r="K59" s="107" t="s">
        <v>1021</v>
      </c>
      <c r="L59" s="108">
        <v>5.0</v>
      </c>
      <c r="M59" s="108">
        <v>1.0</v>
      </c>
      <c r="N59" s="108">
        <v>1.0</v>
      </c>
      <c r="O59" s="108">
        <f t="shared" si="69"/>
        <v>1</v>
      </c>
      <c r="P59" s="108">
        <v>1.0</v>
      </c>
      <c r="Q59" s="108">
        <v>0.0</v>
      </c>
      <c r="R59" s="113" t="s">
        <v>155</v>
      </c>
      <c r="S59" s="110" t="s">
        <v>1022</v>
      </c>
      <c r="T59" s="111" t="s">
        <v>1023</v>
      </c>
      <c r="U59" s="112" t="s">
        <v>1024</v>
      </c>
      <c r="V59" s="111" t="s">
        <v>1025</v>
      </c>
      <c r="W59" s="111" t="s">
        <v>1026</v>
      </c>
      <c r="X59" s="113" t="s">
        <v>13</v>
      </c>
      <c r="Y59" s="113" t="s">
        <v>160</v>
      </c>
      <c r="Z59" s="113" t="s">
        <v>161</v>
      </c>
      <c r="AA59" s="113" t="s">
        <v>13</v>
      </c>
      <c r="AB59" s="113" t="s">
        <v>161</v>
      </c>
      <c r="AC59" s="113" t="s">
        <v>13</v>
      </c>
      <c r="AD59" s="114" t="s">
        <v>12</v>
      </c>
      <c r="AE59" s="114" t="s">
        <v>12</v>
      </c>
      <c r="AF59" s="114" t="s">
        <v>12</v>
      </c>
      <c r="AG59" s="115" t="s">
        <v>12</v>
      </c>
      <c r="AH59" s="114" t="s">
        <v>12</v>
      </c>
      <c r="AI59" s="114" t="s">
        <v>12</v>
      </c>
      <c r="AJ59" s="114" t="s">
        <v>12</v>
      </c>
      <c r="AK59" s="114" t="str">
        <f t="shared" si="67"/>
        <v>-</v>
      </c>
      <c r="AL59" s="114" t="s">
        <v>12</v>
      </c>
      <c r="AM59" s="114" t="s">
        <v>12</v>
      </c>
      <c r="AN59" s="114" t="s">
        <v>12</v>
      </c>
      <c r="AO59" s="114" t="s">
        <v>12</v>
      </c>
      <c r="AP59" s="116">
        <v>5.0</v>
      </c>
      <c r="AQ59" s="116">
        <v>0.0</v>
      </c>
      <c r="AR59" s="116">
        <v>0.0</v>
      </c>
      <c r="AS59" s="116">
        <v>0.0</v>
      </c>
      <c r="AT59" s="116">
        <v>0.0</v>
      </c>
      <c r="AU59" s="116">
        <v>0.0</v>
      </c>
      <c r="AV59" s="116">
        <v>0.0</v>
      </c>
      <c r="AW59" s="116">
        <v>0.0</v>
      </c>
      <c r="AX59" s="116">
        <v>0.0</v>
      </c>
      <c r="AY59" s="116">
        <v>0.0</v>
      </c>
      <c r="AZ59" s="117">
        <f t="shared" si="3"/>
        <v>0</v>
      </c>
      <c r="BA59" s="117">
        <f t="shared" si="4"/>
        <v>0</v>
      </c>
      <c r="BB59" s="117">
        <f t="shared" si="5"/>
        <v>0</v>
      </c>
      <c r="BC59" s="117">
        <f t="shared" si="6"/>
        <v>0</v>
      </c>
      <c r="BD59" s="117">
        <f t="shared" si="7"/>
        <v>0</v>
      </c>
      <c r="BE59" s="117">
        <f t="shared" si="8"/>
        <v>0</v>
      </c>
      <c r="BF59" s="117">
        <f t="shared" si="9"/>
        <v>0</v>
      </c>
      <c r="BG59" s="117">
        <f t="shared" si="10"/>
        <v>0</v>
      </c>
      <c r="BH59" s="117">
        <f t="shared" si="11"/>
        <v>0</v>
      </c>
      <c r="BI59" s="118" t="s">
        <v>12</v>
      </c>
      <c r="BJ59" s="118" t="s">
        <v>12</v>
      </c>
      <c r="BK59" s="118" t="s">
        <v>12</v>
      </c>
      <c r="BL59" s="115" t="s">
        <v>12</v>
      </c>
      <c r="BM59" s="118" t="s">
        <v>12</v>
      </c>
      <c r="BN59" s="118" t="s">
        <v>12</v>
      </c>
      <c r="BO59" s="118" t="s">
        <v>12</v>
      </c>
      <c r="BP59" s="118" t="str">
        <f t="shared" si="68"/>
        <v>-</v>
      </c>
      <c r="BQ59" s="118" t="s">
        <v>12</v>
      </c>
      <c r="BR59" s="118" t="s">
        <v>12</v>
      </c>
      <c r="BS59" s="118" t="s">
        <v>12</v>
      </c>
      <c r="BT59" s="118" t="s">
        <v>12</v>
      </c>
      <c r="BU59" s="119">
        <v>5.0</v>
      </c>
      <c r="BV59" s="119">
        <v>0.0</v>
      </c>
      <c r="BW59" s="119">
        <v>0.0</v>
      </c>
      <c r="BX59" s="119">
        <v>0.0</v>
      </c>
      <c r="BY59" s="119">
        <v>0.0</v>
      </c>
      <c r="BZ59" s="119">
        <v>0.0</v>
      </c>
      <c r="CA59" s="119">
        <v>0.0</v>
      </c>
      <c r="CB59" s="119">
        <v>0.0</v>
      </c>
      <c r="CC59" s="119">
        <v>0.0</v>
      </c>
      <c r="CD59" s="119">
        <v>0.0</v>
      </c>
      <c r="CE59" s="119">
        <v>0.0</v>
      </c>
      <c r="CF59" s="119">
        <v>0.0</v>
      </c>
      <c r="CG59" s="119">
        <v>0.0</v>
      </c>
      <c r="CH59" s="119">
        <v>0.0</v>
      </c>
      <c r="CI59" s="120">
        <f t="shared" si="13"/>
        <v>0</v>
      </c>
      <c r="CJ59" s="120">
        <f t="shared" si="14"/>
        <v>0</v>
      </c>
      <c r="CK59" s="120">
        <f t="shared" si="15"/>
        <v>0</v>
      </c>
      <c r="CL59" s="120">
        <f t="shared" si="16"/>
        <v>0</v>
      </c>
      <c r="CM59" s="120">
        <f t="shared" si="17"/>
        <v>0</v>
      </c>
      <c r="CN59" s="120">
        <f t="shared" si="18"/>
        <v>0</v>
      </c>
      <c r="CO59" s="120">
        <f t="shared" si="19"/>
        <v>0</v>
      </c>
      <c r="CP59" s="120">
        <f t="shared" si="20"/>
        <v>0</v>
      </c>
      <c r="CQ59" s="120">
        <f t="shared" si="21"/>
        <v>0</v>
      </c>
      <c r="CR59" s="121" t="s">
        <v>12</v>
      </c>
      <c r="CS59" s="121" t="s">
        <v>12</v>
      </c>
      <c r="CT59" s="121" t="s">
        <v>12</v>
      </c>
      <c r="CU59" s="115" t="s">
        <v>12</v>
      </c>
      <c r="CV59" s="121" t="s">
        <v>12</v>
      </c>
      <c r="CW59" s="121" t="s">
        <v>12</v>
      </c>
      <c r="CX59" s="121" t="s">
        <v>12</v>
      </c>
      <c r="CY59" s="121" t="str">
        <f t="shared" si="62"/>
        <v>-</v>
      </c>
      <c r="CZ59" s="121" t="s">
        <v>12</v>
      </c>
      <c r="DA59" s="121" t="s">
        <v>12</v>
      </c>
      <c r="DB59" s="121" t="s">
        <v>12</v>
      </c>
      <c r="DC59" s="121" t="s">
        <v>12</v>
      </c>
      <c r="DD59" s="122">
        <v>5.0</v>
      </c>
      <c r="DE59" s="122">
        <v>0.0</v>
      </c>
      <c r="DF59" s="122">
        <v>0.0</v>
      </c>
      <c r="DG59" s="122">
        <v>0.0</v>
      </c>
      <c r="DH59" s="122">
        <v>0.0</v>
      </c>
      <c r="DI59" s="122">
        <v>0.0</v>
      </c>
      <c r="DJ59" s="122">
        <v>0.0</v>
      </c>
      <c r="DK59" s="122">
        <v>0.0</v>
      </c>
      <c r="DL59" s="122">
        <v>0.0</v>
      </c>
      <c r="DM59" s="122">
        <v>0.0</v>
      </c>
      <c r="DN59" s="122">
        <v>0.0</v>
      </c>
      <c r="DO59" s="122">
        <v>0.0</v>
      </c>
      <c r="DP59" s="122">
        <v>0.0</v>
      </c>
      <c r="DQ59" s="122">
        <v>0.0</v>
      </c>
      <c r="DR59" s="123">
        <f t="shared" si="23"/>
        <v>0</v>
      </c>
      <c r="DS59" s="123">
        <f t="shared" si="24"/>
        <v>0</v>
      </c>
      <c r="DT59" s="123">
        <f t="shared" si="25"/>
        <v>0</v>
      </c>
      <c r="DU59" s="123">
        <f t="shared" si="26"/>
        <v>0</v>
      </c>
      <c r="DV59" s="123">
        <f t="shared" si="27"/>
        <v>0</v>
      </c>
      <c r="DW59" s="123">
        <f t="shared" si="28"/>
        <v>0</v>
      </c>
      <c r="DX59" s="123">
        <f t="shared" si="29"/>
        <v>0</v>
      </c>
      <c r="DY59" s="123">
        <f t="shared" si="30"/>
        <v>0</v>
      </c>
      <c r="DZ59" s="123">
        <f t="shared" si="31"/>
        <v>0</v>
      </c>
      <c r="EA59" s="124" t="s">
        <v>162</v>
      </c>
      <c r="EB59" s="124">
        <v>2.0</v>
      </c>
      <c r="EC59" s="124">
        <v>4.0</v>
      </c>
      <c r="ED59" s="115" t="s">
        <v>162</v>
      </c>
      <c r="EE59" s="124" t="s">
        <v>12</v>
      </c>
      <c r="EF59" s="124" t="s">
        <v>162</v>
      </c>
      <c r="EG59" s="124" t="s">
        <v>162</v>
      </c>
      <c r="EH59" s="124" t="str">
        <f t="shared" si="64"/>
        <v>2002752, 2002749</v>
      </c>
      <c r="EI59" s="124" t="s">
        <v>12</v>
      </c>
      <c r="EJ59" s="124" t="s">
        <v>162</v>
      </c>
      <c r="EK59" s="124" t="s">
        <v>12</v>
      </c>
      <c r="EL59" s="124" t="s">
        <v>12</v>
      </c>
      <c r="EM59" s="125">
        <v>5.0</v>
      </c>
      <c r="EN59" s="125">
        <v>2.0</v>
      </c>
      <c r="EO59" s="125">
        <v>2.0</v>
      </c>
      <c r="EP59" s="125">
        <v>0.0</v>
      </c>
      <c r="EQ59" s="125">
        <v>4.0</v>
      </c>
      <c r="ER59" s="125">
        <v>4.0</v>
      </c>
      <c r="ES59" s="125">
        <v>0.0</v>
      </c>
      <c r="ET59" s="125">
        <v>0.0</v>
      </c>
      <c r="EU59" s="125">
        <v>0.0</v>
      </c>
      <c r="EV59" s="125">
        <v>0.0</v>
      </c>
      <c r="EW59" s="125">
        <v>0.0</v>
      </c>
      <c r="EX59" s="125">
        <v>0.0</v>
      </c>
      <c r="EY59" s="125">
        <v>0.0</v>
      </c>
      <c r="EZ59" s="125">
        <v>0.0</v>
      </c>
      <c r="FA59" s="126">
        <f t="shared" si="33"/>
        <v>2</v>
      </c>
      <c r="FB59" s="126">
        <f t="shared" si="34"/>
        <v>0</v>
      </c>
      <c r="FC59" s="126">
        <f t="shared" si="35"/>
        <v>0</v>
      </c>
      <c r="FD59" s="126">
        <f t="shared" si="36"/>
        <v>2</v>
      </c>
      <c r="FE59" s="126">
        <f t="shared" si="37"/>
        <v>0</v>
      </c>
      <c r="FF59" s="126">
        <f t="shared" si="38"/>
        <v>0</v>
      </c>
      <c r="FG59" s="126">
        <f t="shared" si="39"/>
        <v>4</v>
      </c>
      <c r="FH59" s="126">
        <f t="shared" si="40"/>
        <v>0</v>
      </c>
      <c r="FI59" s="126">
        <f t="shared" si="41"/>
        <v>0</v>
      </c>
      <c r="FJ59" s="127" t="s">
        <v>13</v>
      </c>
      <c r="FK59" s="128"/>
      <c r="FL59" s="129" t="s">
        <v>12</v>
      </c>
      <c r="FM59" s="129" t="s">
        <v>12</v>
      </c>
      <c r="FN59" s="129" t="s">
        <v>12</v>
      </c>
      <c r="FO59" s="130" t="s">
        <v>12</v>
      </c>
      <c r="FP59" s="130" t="s">
        <v>12</v>
      </c>
      <c r="FQ59" s="130" t="s">
        <v>12</v>
      </c>
      <c r="FR59" s="130" t="s">
        <v>12</v>
      </c>
      <c r="FS59" s="130" t="s">
        <v>12</v>
      </c>
      <c r="FT59" s="130" t="s">
        <v>12</v>
      </c>
      <c r="FU59" s="130" t="s">
        <v>12</v>
      </c>
      <c r="FV59" s="130" t="s">
        <v>12</v>
      </c>
      <c r="FW59" s="130" t="str">
        <f t="shared" si="48"/>
        <v>-</v>
      </c>
      <c r="FX59" s="130" t="s">
        <v>12</v>
      </c>
      <c r="FY59" s="108" t="s">
        <v>12</v>
      </c>
      <c r="FZ59" s="108">
        <v>5.0</v>
      </c>
      <c r="GA59" s="108">
        <v>0.0</v>
      </c>
      <c r="GB59" s="131">
        <f t="shared" si="43"/>
        <v>0</v>
      </c>
      <c r="GC59" s="132">
        <v>31914.0</v>
      </c>
      <c r="GD59" s="132">
        <v>1.0</v>
      </c>
      <c r="GE59" s="132">
        <v>1.0</v>
      </c>
      <c r="GF59" s="133" t="s">
        <v>12</v>
      </c>
      <c r="GG59" s="133" t="s">
        <v>12</v>
      </c>
      <c r="GH59" s="133" t="s">
        <v>12</v>
      </c>
      <c r="GI59" s="133" t="s">
        <v>12</v>
      </c>
      <c r="GJ59" s="133" t="s">
        <v>12</v>
      </c>
      <c r="GK59" s="133">
        <v>31914.0</v>
      </c>
      <c r="GL59" s="133" t="s">
        <v>12</v>
      </c>
      <c r="GM59" s="133" t="s">
        <v>12</v>
      </c>
      <c r="GN59" s="134" t="s">
        <v>12</v>
      </c>
      <c r="GO59" s="134">
        <v>5.0</v>
      </c>
      <c r="GP59" s="134">
        <v>0.0</v>
      </c>
      <c r="GQ59" s="135">
        <f t="shared" si="44"/>
        <v>0</v>
      </c>
      <c r="GR59" s="136" t="s">
        <v>161</v>
      </c>
      <c r="GS59" s="137"/>
      <c r="GT59" s="137"/>
      <c r="GU59" s="137"/>
      <c r="GV59" s="137"/>
      <c r="GW59" s="137"/>
      <c r="GX59" s="137"/>
      <c r="GY59" s="137"/>
      <c r="GZ59" s="137"/>
      <c r="HA59" s="137"/>
      <c r="HB59" s="137"/>
      <c r="HC59" s="137"/>
      <c r="HD59" s="137"/>
      <c r="HE59" s="137"/>
      <c r="HF59" s="137"/>
      <c r="HG59" s="137"/>
      <c r="HH59" s="137"/>
      <c r="HI59" s="137"/>
      <c r="HJ59" s="137"/>
      <c r="HK59" s="137"/>
      <c r="HL59" s="137"/>
      <c r="HM59" s="137"/>
      <c r="HN59" s="137"/>
      <c r="HO59" s="137"/>
      <c r="HP59" s="137"/>
      <c r="HQ59" s="137"/>
      <c r="HR59" s="137"/>
      <c r="HS59" s="137"/>
      <c r="HT59" s="137"/>
      <c r="HU59" s="137"/>
      <c r="HV59" s="137"/>
      <c r="HW59" s="137"/>
      <c r="HX59" s="137"/>
      <c r="HY59" s="137"/>
      <c r="HZ59" s="137"/>
      <c r="IA59" s="137"/>
      <c r="IB59" s="137"/>
      <c r="IC59" s="137"/>
      <c r="ID59" s="137"/>
      <c r="IE59" s="137"/>
      <c r="IF59" s="137"/>
      <c r="IG59" s="137"/>
      <c r="IH59" s="137"/>
      <c r="II59" s="137"/>
      <c r="IJ59" s="137"/>
      <c r="IK59" s="137"/>
      <c r="IL59" s="137"/>
      <c r="IM59" s="137"/>
      <c r="IN59" s="137"/>
      <c r="IO59" s="137"/>
      <c r="IP59" s="137"/>
      <c r="IQ59" s="137"/>
      <c r="IR59" s="137"/>
      <c r="IS59" s="137"/>
      <c r="IT59" s="137"/>
      <c r="IU59" s="137"/>
      <c r="IV59" s="137"/>
      <c r="IW59" s="137"/>
      <c r="IX59" s="137"/>
      <c r="IY59" s="137"/>
      <c r="IZ59" s="137"/>
      <c r="JA59" s="137"/>
      <c r="JB59" s="137"/>
      <c r="JC59" s="137"/>
      <c r="JD59" s="137"/>
      <c r="JE59" s="137"/>
      <c r="JF59" s="137"/>
      <c r="JG59" s="137"/>
      <c r="JH59" s="137"/>
      <c r="JI59" s="137"/>
      <c r="JJ59" s="137"/>
      <c r="JK59" s="137"/>
      <c r="JL59" s="137"/>
      <c r="JM59" s="137"/>
      <c r="JN59" s="137"/>
      <c r="JO59" s="137"/>
      <c r="JP59" s="137"/>
      <c r="JQ59" s="137"/>
      <c r="JR59" s="137"/>
      <c r="JS59" s="137"/>
      <c r="JT59" s="137"/>
      <c r="JU59" s="137"/>
      <c r="JV59" s="137"/>
      <c r="JW59" s="137"/>
      <c r="JX59" s="137"/>
      <c r="JY59" s="137"/>
      <c r="JZ59" s="137"/>
      <c r="KA59" s="137"/>
      <c r="KB59" s="137"/>
      <c r="KC59" s="137"/>
      <c r="KD59" s="137"/>
      <c r="KE59" s="137"/>
      <c r="KF59" s="137"/>
      <c r="KG59" s="137"/>
      <c r="KH59" s="137"/>
      <c r="KI59" s="137"/>
      <c r="KJ59" s="137"/>
      <c r="KK59" s="137"/>
      <c r="KL59" s="137"/>
      <c r="KM59" s="137"/>
      <c r="KN59" s="137"/>
      <c r="KO59" s="137"/>
      <c r="KP59" s="137"/>
      <c r="KQ59" s="137"/>
      <c r="KR59" s="137"/>
      <c r="KS59" s="137"/>
      <c r="KT59" s="137"/>
      <c r="KU59" s="137"/>
      <c r="KV59" s="137"/>
      <c r="KW59" s="137"/>
      <c r="KX59" s="137"/>
      <c r="KY59" s="137"/>
      <c r="KZ59" s="137"/>
      <c r="LA59" s="137"/>
      <c r="LB59" s="137"/>
      <c r="LC59" s="137"/>
      <c r="LD59" s="137"/>
      <c r="LE59" s="137"/>
      <c r="LF59" s="137"/>
      <c r="LG59" s="137"/>
      <c r="LH59" s="137"/>
      <c r="LI59" s="137"/>
      <c r="LJ59" s="137"/>
      <c r="LK59" s="137"/>
      <c r="LL59" s="137"/>
      <c r="LM59" s="137"/>
      <c r="LN59" s="137"/>
      <c r="LO59" s="137"/>
      <c r="LP59" s="137"/>
      <c r="LQ59" s="137"/>
      <c r="LR59" s="137"/>
      <c r="LS59" s="137"/>
      <c r="LT59" s="137"/>
      <c r="LU59" s="137"/>
      <c r="LV59" s="137"/>
      <c r="LW59" s="137"/>
      <c r="LX59" s="137"/>
    </row>
    <row r="60" ht="163.5" customHeight="1">
      <c r="B60" s="154" t="s">
        <v>537</v>
      </c>
      <c r="C60" s="105" t="s">
        <v>12</v>
      </c>
      <c r="D60" s="105" t="s">
        <v>538</v>
      </c>
      <c r="E60" s="105" t="s">
        <v>1027</v>
      </c>
      <c r="F60" s="105" t="s">
        <v>1028</v>
      </c>
      <c r="G60" s="105" t="s">
        <v>12</v>
      </c>
      <c r="H60" s="105" t="s">
        <v>12</v>
      </c>
      <c r="I60" s="107" t="s">
        <v>1029</v>
      </c>
      <c r="J60" s="107" t="s">
        <v>181</v>
      </c>
      <c r="K60" s="107" t="s">
        <v>1030</v>
      </c>
      <c r="L60" s="108">
        <v>88.0</v>
      </c>
      <c r="M60" s="108">
        <v>1.0</v>
      </c>
      <c r="N60" s="108">
        <v>1.0</v>
      </c>
      <c r="O60" s="108">
        <f t="shared" si="69"/>
        <v>1</v>
      </c>
      <c r="P60" s="108">
        <v>1.0</v>
      </c>
      <c r="Q60" s="108">
        <v>0.0</v>
      </c>
      <c r="R60" s="113" t="s">
        <v>160</v>
      </c>
      <c r="S60" s="110" t="s">
        <v>1031</v>
      </c>
      <c r="T60" s="111" t="s">
        <v>12</v>
      </c>
      <c r="U60" s="112" t="s">
        <v>1032</v>
      </c>
      <c r="V60" s="111" t="s">
        <v>1033</v>
      </c>
      <c r="W60" s="111" t="s">
        <v>1034</v>
      </c>
      <c r="X60" s="113" t="s">
        <v>13</v>
      </c>
      <c r="Y60" s="113" t="s">
        <v>160</v>
      </c>
      <c r="Z60" s="113" t="s">
        <v>161</v>
      </c>
      <c r="AA60" s="113" t="s">
        <v>13</v>
      </c>
      <c r="AB60" s="113" t="s">
        <v>161</v>
      </c>
      <c r="AC60" s="113" t="s">
        <v>13</v>
      </c>
      <c r="AD60" s="114" t="s">
        <v>12</v>
      </c>
      <c r="AE60" s="114" t="s">
        <v>12</v>
      </c>
      <c r="AF60" s="114" t="s">
        <v>12</v>
      </c>
      <c r="AG60" s="115" t="s">
        <v>12</v>
      </c>
      <c r="AH60" s="114" t="s">
        <v>12</v>
      </c>
      <c r="AI60" s="114" t="s">
        <v>12</v>
      </c>
      <c r="AJ60" s="114" t="s">
        <v>12</v>
      </c>
      <c r="AK60" s="114" t="str">
        <f t="shared" si="67"/>
        <v>-</v>
      </c>
      <c r="AL60" s="114" t="s">
        <v>12</v>
      </c>
      <c r="AM60" s="114" t="s">
        <v>12</v>
      </c>
      <c r="AN60" s="114" t="s">
        <v>12</v>
      </c>
      <c r="AO60" s="114" t="s">
        <v>12</v>
      </c>
      <c r="AP60" s="116">
        <v>96.0</v>
      </c>
      <c r="AQ60" s="116">
        <v>0.0</v>
      </c>
      <c r="AR60" s="116">
        <v>0.0</v>
      </c>
      <c r="AS60" s="116">
        <v>0.0</v>
      </c>
      <c r="AT60" s="116">
        <v>0.0</v>
      </c>
      <c r="AU60" s="116">
        <v>0.0</v>
      </c>
      <c r="AV60" s="116">
        <v>0.0</v>
      </c>
      <c r="AW60" s="116">
        <v>0.0</v>
      </c>
      <c r="AX60" s="116">
        <v>0.0</v>
      </c>
      <c r="AY60" s="116">
        <v>0.0</v>
      </c>
      <c r="AZ60" s="117">
        <f t="shared" si="3"/>
        <v>0</v>
      </c>
      <c r="BA60" s="117">
        <f t="shared" si="4"/>
        <v>0</v>
      </c>
      <c r="BB60" s="117">
        <f t="shared" si="5"/>
        <v>0</v>
      </c>
      <c r="BC60" s="117">
        <f t="shared" si="6"/>
        <v>0</v>
      </c>
      <c r="BD60" s="117">
        <f t="shared" si="7"/>
        <v>0</v>
      </c>
      <c r="BE60" s="117">
        <f t="shared" si="8"/>
        <v>0</v>
      </c>
      <c r="BF60" s="117">
        <f t="shared" si="9"/>
        <v>0</v>
      </c>
      <c r="BG60" s="117">
        <f t="shared" si="10"/>
        <v>0</v>
      </c>
      <c r="BH60" s="117">
        <f t="shared" si="11"/>
        <v>0</v>
      </c>
      <c r="BI60" s="118" t="s">
        <v>12</v>
      </c>
      <c r="BJ60" s="118" t="s">
        <v>12</v>
      </c>
      <c r="BK60" s="118" t="s">
        <v>12</v>
      </c>
      <c r="BL60" s="115" t="s">
        <v>12</v>
      </c>
      <c r="BM60" s="118" t="s">
        <v>12</v>
      </c>
      <c r="BN60" s="118" t="s">
        <v>12</v>
      </c>
      <c r="BO60" s="118" t="s">
        <v>12</v>
      </c>
      <c r="BP60" s="118" t="str">
        <f t="shared" si="68"/>
        <v>-</v>
      </c>
      <c r="BQ60" s="118" t="s">
        <v>12</v>
      </c>
      <c r="BR60" s="118" t="s">
        <v>12</v>
      </c>
      <c r="BS60" s="118" t="s">
        <v>12</v>
      </c>
      <c r="BT60" s="118" t="s">
        <v>12</v>
      </c>
      <c r="BU60" s="119">
        <v>88.0</v>
      </c>
      <c r="BV60" s="119">
        <v>0.0</v>
      </c>
      <c r="BW60" s="119">
        <v>0.0</v>
      </c>
      <c r="BX60" s="119">
        <v>0.0</v>
      </c>
      <c r="BY60" s="119">
        <v>0.0</v>
      </c>
      <c r="BZ60" s="119">
        <v>0.0</v>
      </c>
      <c r="CA60" s="119">
        <v>0.0</v>
      </c>
      <c r="CB60" s="119">
        <v>0.0</v>
      </c>
      <c r="CC60" s="119">
        <v>0.0</v>
      </c>
      <c r="CD60" s="119">
        <v>0.0</v>
      </c>
      <c r="CE60" s="119">
        <v>0.0</v>
      </c>
      <c r="CF60" s="119">
        <v>0.0</v>
      </c>
      <c r="CG60" s="119">
        <v>0.0</v>
      </c>
      <c r="CH60" s="119">
        <v>0.0</v>
      </c>
      <c r="CI60" s="120">
        <f t="shared" si="13"/>
        <v>0</v>
      </c>
      <c r="CJ60" s="120">
        <f t="shared" si="14"/>
        <v>0</v>
      </c>
      <c r="CK60" s="120">
        <f t="shared" si="15"/>
        <v>0</v>
      </c>
      <c r="CL60" s="120">
        <f t="shared" si="16"/>
        <v>0</v>
      </c>
      <c r="CM60" s="120">
        <f t="shared" si="17"/>
        <v>0</v>
      </c>
      <c r="CN60" s="120">
        <f t="shared" si="18"/>
        <v>0</v>
      </c>
      <c r="CO60" s="120">
        <f t="shared" si="19"/>
        <v>0</v>
      </c>
      <c r="CP60" s="120">
        <f t="shared" si="20"/>
        <v>0</v>
      </c>
      <c r="CQ60" s="120">
        <f t="shared" si="21"/>
        <v>0</v>
      </c>
      <c r="CR60" s="121" t="s">
        <v>1035</v>
      </c>
      <c r="CS60" s="121">
        <v>4.0</v>
      </c>
      <c r="CT60" s="121">
        <v>34.0</v>
      </c>
      <c r="CU60" s="115" t="s">
        <v>12</v>
      </c>
      <c r="CV60" s="121" t="s">
        <v>1035</v>
      </c>
      <c r="CW60" s="121" t="s">
        <v>1035</v>
      </c>
      <c r="CX60" s="121" t="s">
        <v>12</v>
      </c>
      <c r="CY60" s="121" t="str">
        <f t="shared" si="62"/>
        <v>44604, 44489, 53374, 53375</v>
      </c>
      <c r="CZ60" s="121">
        <v>44604.0</v>
      </c>
      <c r="DA60" s="121">
        <v>44489.0</v>
      </c>
      <c r="DB60" s="121" t="s">
        <v>1036</v>
      </c>
      <c r="DC60" s="121" t="s">
        <v>12</v>
      </c>
      <c r="DD60" s="122">
        <v>96.0</v>
      </c>
      <c r="DE60" s="122">
        <v>22.0</v>
      </c>
      <c r="DF60" s="122">
        <v>33.0</v>
      </c>
      <c r="DG60" s="122">
        <v>34.0</v>
      </c>
      <c r="DH60" s="122">
        <v>0.0</v>
      </c>
      <c r="DI60" s="122">
        <v>34.0</v>
      </c>
      <c r="DJ60" s="122">
        <v>1.0</v>
      </c>
      <c r="DK60" s="122">
        <v>1.0</v>
      </c>
      <c r="DL60" s="122">
        <v>1.0</v>
      </c>
      <c r="DM60" s="122">
        <v>22.0</v>
      </c>
      <c r="DN60" s="122">
        <v>33.0</v>
      </c>
      <c r="DO60" s="122">
        <v>34.0</v>
      </c>
      <c r="DP60" s="122">
        <v>0.0</v>
      </c>
      <c r="DQ60" s="122">
        <v>34.0</v>
      </c>
      <c r="DR60" s="123">
        <f t="shared" si="23"/>
        <v>22</v>
      </c>
      <c r="DS60" s="123">
        <f t="shared" si="24"/>
        <v>22</v>
      </c>
      <c r="DT60" s="123">
        <f t="shared" si="25"/>
        <v>1</v>
      </c>
      <c r="DU60" s="123">
        <f t="shared" si="26"/>
        <v>33</v>
      </c>
      <c r="DV60" s="123">
        <f t="shared" si="27"/>
        <v>33</v>
      </c>
      <c r="DW60" s="123">
        <f t="shared" si="28"/>
        <v>1</v>
      </c>
      <c r="DX60" s="123">
        <f t="shared" si="29"/>
        <v>34</v>
      </c>
      <c r="DY60" s="123">
        <f t="shared" si="30"/>
        <v>34</v>
      </c>
      <c r="DZ60" s="123">
        <f t="shared" si="31"/>
        <v>1</v>
      </c>
      <c r="EA60" s="124" t="s">
        <v>1037</v>
      </c>
      <c r="EB60" s="124">
        <v>7.0</v>
      </c>
      <c r="EC60" s="156">
        <v>39.0</v>
      </c>
      <c r="ED60" s="157" t="s">
        <v>162</v>
      </c>
      <c r="EE60" s="124" t="s">
        <v>1038</v>
      </c>
      <c r="EF60" s="124" t="s">
        <v>1038</v>
      </c>
      <c r="EG60" s="124" t="s">
        <v>162</v>
      </c>
      <c r="EH60" s="124" t="str">
        <f t="shared" si="64"/>
        <v>2044666, 44604, 44489, 53374, 53375</v>
      </c>
      <c r="EI60" s="124">
        <v>44604.0</v>
      </c>
      <c r="EJ60" s="124" t="s">
        <v>1039</v>
      </c>
      <c r="EK60" s="124" t="s">
        <v>1036</v>
      </c>
      <c r="EL60" s="124" t="s">
        <v>12</v>
      </c>
      <c r="EM60" s="125">
        <v>88.0</v>
      </c>
      <c r="EN60" s="125">
        <v>23.0</v>
      </c>
      <c r="EO60" s="125">
        <v>35.0</v>
      </c>
      <c r="EP60" s="125">
        <v>34.0</v>
      </c>
      <c r="EQ60" s="125">
        <v>5.0</v>
      </c>
      <c r="ER60" s="125">
        <v>39.0</v>
      </c>
      <c r="ES60" s="125">
        <v>1.0</v>
      </c>
      <c r="ET60" s="125">
        <v>1.0</v>
      </c>
      <c r="EU60" s="125">
        <v>1.0</v>
      </c>
      <c r="EV60" s="125">
        <v>22.0</v>
      </c>
      <c r="EW60" s="125">
        <v>33.0</v>
      </c>
      <c r="EX60" s="125">
        <v>34.0</v>
      </c>
      <c r="EY60" s="125">
        <v>1.0</v>
      </c>
      <c r="EZ60" s="125">
        <v>35.0</v>
      </c>
      <c r="FA60" s="126">
        <f t="shared" si="33"/>
        <v>23</v>
      </c>
      <c r="FB60" s="126">
        <f t="shared" si="34"/>
        <v>22</v>
      </c>
      <c r="FC60" s="126">
        <f t="shared" si="35"/>
        <v>1</v>
      </c>
      <c r="FD60" s="126">
        <f t="shared" si="36"/>
        <v>35</v>
      </c>
      <c r="FE60" s="126">
        <f t="shared" si="37"/>
        <v>33</v>
      </c>
      <c r="FF60" s="126">
        <f t="shared" si="38"/>
        <v>1</v>
      </c>
      <c r="FG60" s="126">
        <f t="shared" si="39"/>
        <v>39</v>
      </c>
      <c r="FH60" s="126">
        <f t="shared" si="40"/>
        <v>35</v>
      </c>
      <c r="FI60" s="126">
        <f t="shared" si="41"/>
        <v>1</v>
      </c>
      <c r="FJ60" s="127" t="s">
        <v>13</v>
      </c>
      <c r="FK60" s="128" t="s">
        <v>1040</v>
      </c>
      <c r="FL60" s="129" t="s">
        <v>12</v>
      </c>
      <c r="FM60" s="129" t="s">
        <v>12</v>
      </c>
      <c r="FN60" s="129" t="s">
        <v>12</v>
      </c>
      <c r="FO60" s="130" t="s">
        <v>12</v>
      </c>
      <c r="FP60" s="130" t="s">
        <v>12</v>
      </c>
      <c r="FQ60" s="130" t="s">
        <v>12</v>
      </c>
      <c r="FR60" s="130" t="s">
        <v>12</v>
      </c>
      <c r="FS60" s="130" t="s">
        <v>12</v>
      </c>
      <c r="FT60" s="130" t="s">
        <v>12</v>
      </c>
      <c r="FU60" s="130"/>
      <c r="FV60" s="130" t="s">
        <v>12</v>
      </c>
      <c r="FW60" s="130" t="str">
        <f t="shared" si="48"/>
        <v>-</v>
      </c>
      <c r="FX60" s="130" t="s">
        <v>12</v>
      </c>
      <c r="FY60" s="108" t="s">
        <v>12</v>
      </c>
      <c r="FZ60" s="108">
        <v>96.0</v>
      </c>
      <c r="GA60" s="108">
        <v>0.0</v>
      </c>
      <c r="GB60" s="131">
        <f t="shared" si="43"/>
        <v>0</v>
      </c>
      <c r="GC60" s="132" t="s">
        <v>1041</v>
      </c>
      <c r="GD60" s="132">
        <v>2.0</v>
      </c>
      <c r="GE60" s="132">
        <v>18.0</v>
      </c>
      <c r="GF60" s="133" t="s">
        <v>12</v>
      </c>
      <c r="GG60" s="133" t="s">
        <v>12</v>
      </c>
      <c r="GH60" s="133" t="s">
        <v>12</v>
      </c>
      <c r="GI60" s="133" t="s">
        <v>12</v>
      </c>
      <c r="GJ60" s="133">
        <v>54410.0</v>
      </c>
      <c r="GK60" s="133">
        <v>92322.0</v>
      </c>
      <c r="GL60" s="133" t="s">
        <v>12</v>
      </c>
      <c r="GM60" s="133" t="s">
        <v>12</v>
      </c>
      <c r="GN60" s="134" t="s">
        <v>12</v>
      </c>
      <c r="GO60" s="134">
        <v>77.0</v>
      </c>
      <c r="GP60" s="134">
        <v>1.0</v>
      </c>
      <c r="GQ60" s="135">
        <f t="shared" si="44"/>
        <v>1</v>
      </c>
      <c r="GR60" s="136" t="s">
        <v>13</v>
      </c>
      <c r="GS60" s="137"/>
      <c r="GT60" s="137"/>
      <c r="GU60" s="137"/>
      <c r="GV60" s="137"/>
      <c r="GW60" s="137"/>
      <c r="GX60" s="137"/>
      <c r="GY60" s="137"/>
      <c r="GZ60" s="137"/>
      <c r="HA60" s="137"/>
      <c r="HB60" s="137"/>
      <c r="HC60" s="137"/>
      <c r="HD60" s="137"/>
      <c r="HE60" s="137"/>
      <c r="HF60" s="137"/>
      <c r="HG60" s="137"/>
      <c r="HH60" s="137"/>
      <c r="HI60" s="137"/>
      <c r="HJ60" s="137"/>
      <c r="HK60" s="137"/>
      <c r="HL60" s="137"/>
      <c r="HM60" s="137"/>
      <c r="HN60" s="137"/>
      <c r="HO60" s="137"/>
      <c r="HP60" s="137"/>
      <c r="HQ60" s="137"/>
      <c r="HR60" s="137"/>
      <c r="HS60" s="137"/>
      <c r="HT60" s="137"/>
      <c r="HU60" s="137"/>
      <c r="HV60" s="137"/>
      <c r="HW60" s="137"/>
      <c r="HX60" s="137"/>
      <c r="HY60" s="137"/>
      <c r="HZ60" s="137"/>
      <c r="IA60" s="137"/>
      <c r="IB60" s="137"/>
      <c r="IC60" s="137"/>
      <c r="ID60" s="137"/>
      <c r="IE60" s="137"/>
      <c r="IF60" s="137"/>
      <c r="IG60" s="137"/>
      <c r="IH60" s="137"/>
      <c r="II60" s="137"/>
      <c r="IJ60" s="137"/>
      <c r="IK60" s="137"/>
      <c r="IL60" s="137"/>
      <c r="IM60" s="137"/>
      <c r="IN60" s="137"/>
      <c r="IO60" s="137"/>
      <c r="IP60" s="137"/>
      <c r="IQ60" s="137"/>
      <c r="IR60" s="137"/>
      <c r="IS60" s="137"/>
      <c r="IT60" s="137"/>
      <c r="IU60" s="137"/>
      <c r="IV60" s="137"/>
      <c r="IW60" s="137"/>
      <c r="IX60" s="137"/>
      <c r="IY60" s="137"/>
      <c r="IZ60" s="137"/>
      <c r="JA60" s="137"/>
      <c r="JB60" s="137"/>
      <c r="JC60" s="137"/>
      <c r="JD60" s="137"/>
      <c r="JE60" s="137"/>
      <c r="JF60" s="137"/>
      <c r="JG60" s="137"/>
      <c r="JH60" s="137"/>
      <c r="JI60" s="137"/>
      <c r="JJ60" s="137"/>
      <c r="JK60" s="137"/>
      <c r="JL60" s="137"/>
      <c r="JM60" s="137"/>
      <c r="JN60" s="137"/>
      <c r="JO60" s="137"/>
      <c r="JP60" s="137"/>
      <c r="JQ60" s="137"/>
      <c r="JR60" s="137"/>
      <c r="JS60" s="137"/>
      <c r="JT60" s="137"/>
      <c r="JU60" s="137"/>
      <c r="JV60" s="137"/>
      <c r="JW60" s="137"/>
      <c r="JX60" s="137"/>
      <c r="JY60" s="137"/>
      <c r="JZ60" s="137"/>
      <c r="KA60" s="137"/>
      <c r="KB60" s="137"/>
      <c r="KC60" s="137"/>
      <c r="KD60" s="137"/>
      <c r="KE60" s="137"/>
      <c r="KF60" s="137"/>
      <c r="KG60" s="137"/>
      <c r="KH60" s="137"/>
      <c r="KI60" s="137"/>
      <c r="KJ60" s="137"/>
      <c r="KK60" s="137"/>
      <c r="KL60" s="137"/>
      <c r="KM60" s="137"/>
      <c r="KN60" s="137"/>
      <c r="KO60" s="137"/>
      <c r="KP60" s="137"/>
      <c r="KQ60" s="137"/>
      <c r="KR60" s="137"/>
      <c r="KS60" s="137"/>
      <c r="KT60" s="137"/>
      <c r="KU60" s="137"/>
      <c r="KV60" s="137"/>
      <c r="KW60" s="137"/>
      <c r="KX60" s="137"/>
      <c r="KY60" s="137"/>
      <c r="KZ60" s="137"/>
      <c r="LA60" s="137"/>
      <c r="LB60" s="137"/>
      <c r="LC60" s="137"/>
      <c r="LD60" s="137"/>
      <c r="LE60" s="137"/>
      <c r="LF60" s="137"/>
      <c r="LG60" s="137"/>
      <c r="LH60" s="137"/>
      <c r="LI60" s="137"/>
      <c r="LJ60" s="137"/>
      <c r="LK60" s="137"/>
      <c r="LL60" s="137"/>
      <c r="LM60" s="137"/>
      <c r="LN60" s="137"/>
      <c r="LO60" s="137"/>
      <c r="LP60" s="137"/>
      <c r="LQ60" s="137"/>
      <c r="LR60" s="137"/>
      <c r="LS60" s="137"/>
      <c r="LT60" s="137"/>
      <c r="LU60" s="137"/>
      <c r="LV60" s="137"/>
      <c r="LW60" s="137"/>
      <c r="LX60" s="137"/>
    </row>
    <row r="61" ht="153.75" customHeight="1">
      <c r="B61" s="104" t="s">
        <v>269</v>
      </c>
      <c r="C61" s="105" t="s">
        <v>12</v>
      </c>
      <c r="D61" s="105" t="s">
        <v>270</v>
      </c>
      <c r="E61" s="105" t="s">
        <v>1042</v>
      </c>
      <c r="F61" s="105" t="s">
        <v>1043</v>
      </c>
      <c r="G61" s="105" t="s">
        <v>12</v>
      </c>
      <c r="H61" s="105" t="s">
        <v>12</v>
      </c>
      <c r="I61" s="107" t="s">
        <v>1044</v>
      </c>
      <c r="J61" s="107" t="s">
        <v>446</v>
      </c>
      <c r="K61" s="107" t="s">
        <v>1045</v>
      </c>
      <c r="L61" s="108">
        <v>24.0</v>
      </c>
      <c r="M61" s="108">
        <v>2.0</v>
      </c>
      <c r="N61" s="108">
        <v>2.0</v>
      </c>
      <c r="O61" s="108">
        <f t="shared" si="69"/>
        <v>2</v>
      </c>
      <c r="P61" s="108">
        <v>2.0</v>
      </c>
      <c r="Q61" s="108">
        <v>0.0</v>
      </c>
      <c r="R61" s="113" t="s">
        <v>160</v>
      </c>
      <c r="S61" s="111" t="s">
        <v>1046</v>
      </c>
      <c r="T61" s="111" t="s">
        <v>1047</v>
      </c>
      <c r="U61" s="112" t="s">
        <v>1048</v>
      </c>
      <c r="V61" s="111" t="s">
        <v>1049</v>
      </c>
      <c r="W61" s="111" t="s">
        <v>1050</v>
      </c>
      <c r="X61" s="113" t="s">
        <v>13</v>
      </c>
      <c r="Y61" s="113" t="s">
        <v>160</v>
      </c>
      <c r="Z61" s="113" t="s">
        <v>161</v>
      </c>
      <c r="AA61" s="113" t="s">
        <v>13</v>
      </c>
      <c r="AB61" s="113" t="s">
        <v>161</v>
      </c>
      <c r="AC61" s="113" t="s">
        <v>13</v>
      </c>
      <c r="AD61" s="114">
        <v>42944.0</v>
      </c>
      <c r="AE61" s="114">
        <v>1.0</v>
      </c>
      <c r="AF61" s="114">
        <v>1.0</v>
      </c>
      <c r="AG61" s="115" t="s">
        <v>12</v>
      </c>
      <c r="AH61" s="114">
        <v>42944.0</v>
      </c>
      <c r="AI61" s="114" t="s">
        <v>12</v>
      </c>
      <c r="AJ61" s="114" t="s">
        <v>12</v>
      </c>
      <c r="AK61" s="114" t="str">
        <f t="shared" si="67"/>
        <v>-</v>
      </c>
      <c r="AL61" s="114" t="s">
        <v>12</v>
      </c>
      <c r="AM61" s="114" t="s">
        <v>12</v>
      </c>
      <c r="AN61" s="114">
        <v>42944.0</v>
      </c>
      <c r="AO61" s="114" t="s">
        <v>12</v>
      </c>
      <c r="AP61" s="116">
        <v>24.0</v>
      </c>
      <c r="AQ61" s="116">
        <v>0.0</v>
      </c>
      <c r="AR61" s="116">
        <v>1.0</v>
      </c>
      <c r="AS61" s="116">
        <v>1.0</v>
      </c>
      <c r="AT61" s="116">
        <v>1.0</v>
      </c>
      <c r="AU61" s="116">
        <v>1.0</v>
      </c>
      <c r="AV61" s="116">
        <v>1.0</v>
      </c>
      <c r="AW61" s="116">
        <v>0.0</v>
      </c>
      <c r="AX61" s="116">
        <v>1.0</v>
      </c>
      <c r="AY61" s="116">
        <v>1.0</v>
      </c>
      <c r="AZ61" s="117">
        <f t="shared" si="3"/>
        <v>0</v>
      </c>
      <c r="BA61" s="117">
        <f t="shared" si="4"/>
        <v>0</v>
      </c>
      <c r="BB61" s="117">
        <f t="shared" si="5"/>
        <v>0.5</v>
      </c>
      <c r="BC61" s="117">
        <f t="shared" si="6"/>
        <v>0.5</v>
      </c>
      <c r="BD61" s="117">
        <f t="shared" si="7"/>
        <v>0.5</v>
      </c>
      <c r="BE61" s="117">
        <f t="shared" si="8"/>
        <v>0.5</v>
      </c>
      <c r="BF61" s="117">
        <f t="shared" si="9"/>
        <v>0.5</v>
      </c>
      <c r="BG61" s="117">
        <f t="shared" si="10"/>
        <v>0.5</v>
      </c>
      <c r="BH61" s="117">
        <f t="shared" si="11"/>
        <v>0.5</v>
      </c>
      <c r="BI61" s="118" t="s">
        <v>1051</v>
      </c>
      <c r="BJ61" s="118">
        <v>8.0</v>
      </c>
      <c r="BK61" s="118">
        <v>9.0</v>
      </c>
      <c r="BL61" s="115" t="s">
        <v>12</v>
      </c>
      <c r="BM61" s="118" t="s">
        <v>1051</v>
      </c>
      <c r="BN61" s="118" t="s">
        <v>1052</v>
      </c>
      <c r="BO61" s="118" t="s">
        <v>12</v>
      </c>
      <c r="BP61" s="118" t="str">
        <f t="shared" si="68"/>
        <v>42944, 2102465, 2035480, 2025644</v>
      </c>
      <c r="BQ61" s="118" t="s">
        <v>12</v>
      </c>
      <c r="BR61" s="118" t="s">
        <v>1052</v>
      </c>
      <c r="BS61" s="118" t="s">
        <v>1053</v>
      </c>
      <c r="BT61" s="139" t="s">
        <v>12</v>
      </c>
      <c r="BU61" s="119">
        <v>24.0</v>
      </c>
      <c r="BV61" s="119">
        <v>3.0</v>
      </c>
      <c r="BW61" s="119">
        <v>8.0</v>
      </c>
      <c r="BX61" s="119">
        <v>1.0</v>
      </c>
      <c r="BY61" s="119">
        <v>8.0</v>
      </c>
      <c r="BZ61" s="119">
        <v>2.0</v>
      </c>
      <c r="CA61" s="119">
        <v>2.0</v>
      </c>
      <c r="CB61" s="119">
        <v>2.0</v>
      </c>
      <c r="CC61" s="119">
        <v>1.0</v>
      </c>
      <c r="CD61" s="119">
        <v>3.0</v>
      </c>
      <c r="CE61" s="119">
        <v>8.0</v>
      </c>
      <c r="CF61" s="119">
        <v>1.0</v>
      </c>
      <c r="CG61" s="119">
        <v>8.0</v>
      </c>
      <c r="CH61" s="119">
        <v>8.0</v>
      </c>
      <c r="CI61" s="120">
        <f t="shared" si="13"/>
        <v>1.5</v>
      </c>
      <c r="CJ61" s="120">
        <f t="shared" si="14"/>
        <v>1.5</v>
      </c>
      <c r="CK61" s="120">
        <f t="shared" si="15"/>
        <v>1</v>
      </c>
      <c r="CL61" s="120">
        <f t="shared" si="16"/>
        <v>4</v>
      </c>
      <c r="CM61" s="120">
        <f t="shared" si="17"/>
        <v>4</v>
      </c>
      <c r="CN61" s="120">
        <f t="shared" si="18"/>
        <v>1</v>
      </c>
      <c r="CO61" s="120">
        <f t="shared" si="19"/>
        <v>1</v>
      </c>
      <c r="CP61" s="120">
        <f t="shared" si="20"/>
        <v>4</v>
      </c>
      <c r="CQ61" s="120">
        <f t="shared" si="21"/>
        <v>0.5</v>
      </c>
      <c r="CR61" s="121" t="s">
        <v>1054</v>
      </c>
      <c r="CS61" s="121">
        <v>12.0</v>
      </c>
      <c r="CT61" s="121">
        <v>16.0</v>
      </c>
      <c r="CU61" s="115" t="s">
        <v>12</v>
      </c>
      <c r="CV61" s="121" t="s">
        <v>1054</v>
      </c>
      <c r="CW61" s="121" t="s">
        <v>1055</v>
      </c>
      <c r="CX61" s="121" t="s">
        <v>12</v>
      </c>
      <c r="CY61" s="121" t="str">
        <f t="shared" si="62"/>
        <v>2102465, 2035480, 2025644, 44487, 44485, 44489, 5730</v>
      </c>
      <c r="CZ61" s="121" t="s">
        <v>12</v>
      </c>
      <c r="DA61" s="121" t="s">
        <v>1055</v>
      </c>
      <c r="DB61" s="121" t="s">
        <v>1056</v>
      </c>
      <c r="DC61" s="121" t="s">
        <v>12</v>
      </c>
      <c r="DD61" s="122">
        <v>24.0</v>
      </c>
      <c r="DE61" s="122">
        <v>5.0</v>
      </c>
      <c r="DF61" s="122">
        <v>12.0</v>
      </c>
      <c r="DG61" s="122">
        <v>8.0</v>
      </c>
      <c r="DH61" s="122">
        <v>8.0</v>
      </c>
      <c r="DI61" s="122">
        <v>12.0</v>
      </c>
      <c r="DJ61" s="122">
        <v>2.0</v>
      </c>
      <c r="DK61" s="122">
        <v>2.0</v>
      </c>
      <c r="DL61" s="122">
        <v>2.0</v>
      </c>
      <c r="DM61" s="122">
        <v>5.0</v>
      </c>
      <c r="DN61" s="122">
        <v>12.0</v>
      </c>
      <c r="DO61" s="122">
        <v>8.0</v>
      </c>
      <c r="DP61" s="122">
        <v>8.0</v>
      </c>
      <c r="DQ61" s="122">
        <v>12.0</v>
      </c>
      <c r="DR61" s="123">
        <f t="shared" si="23"/>
        <v>2.5</v>
      </c>
      <c r="DS61" s="123">
        <f t="shared" si="24"/>
        <v>2.5</v>
      </c>
      <c r="DT61" s="123">
        <f t="shared" si="25"/>
        <v>1</v>
      </c>
      <c r="DU61" s="123">
        <f t="shared" si="26"/>
        <v>6</v>
      </c>
      <c r="DV61" s="123">
        <f t="shared" si="27"/>
        <v>6</v>
      </c>
      <c r="DW61" s="123">
        <f t="shared" si="28"/>
        <v>1</v>
      </c>
      <c r="DX61" s="123">
        <f t="shared" si="29"/>
        <v>6</v>
      </c>
      <c r="DY61" s="123">
        <f t="shared" si="30"/>
        <v>6</v>
      </c>
      <c r="DZ61" s="123">
        <f t="shared" si="31"/>
        <v>1</v>
      </c>
      <c r="EA61" s="124" t="s">
        <v>1057</v>
      </c>
      <c r="EB61" s="124">
        <v>19.0</v>
      </c>
      <c r="EC61" s="124">
        <v>28.0</v>
      </c>
      <c r="ED61" s="115" t="s">
        <v>1058</v>
      </c>
      <c r="EE61" s="124" t="s">
        <v>1059</v>
      </c>
      <c r="EF61" s="124" t="s">
        <v>1060</v>
      </c>
      <c r="EG61" s="124" t="s">
        <v>162</v>
      </c>
      <c r="EH61" s="124" t="str">
        <f t="shared" si="64"/>
        <v>44487, 44485, 44489, 5730, 2002752, 2002749, 2044666, 2023997, 2044665, 2102465, 2024766, 2035480, 2000419, 2025644
</v>
      </c>
      <c r="EI61" s="124">
        <v>2024766.0</v>
      </c>
      <c r="EJ61" s="124" t="s">
        <v>1061</v>
      </c>
      <c r="EK61" s="124" t="s">
        <v>1056</v>
      </c>
      <c r="EL61" s="124" t="s">
        <v>12</v>
      </c>
      <c r="EM61" s="125">
        <v>24.0</v>
      </c>
      <c r="EN61" s="125">
        <v>5.0</v>
      </c>
      <c r="EO61" s="125">
        <v>17.0</v>
      </c>
      <c r="EP61" s="125">
        <v>8.0</v>
      </c>
      <c r="EQ61" s="125">
        <v>20.0</v>
      </c>
      <c r="ER61" s="125">
        <v>20.0</v>
      </c>
      <c r="ES61" s="125">
        <v>2.0</v>
      </c>
      <c r="ET61" s="125">
        <v>2.0</v>
      </c>
      <c r="EU61" s="125">
        <v>2.0</v>
      </c>
      <c r="EV61" s="125">
        <v>5.0</v>
      </c>
      <c r="EW61" s="125">
        <v>15.0</v>
      </c>
      <c r="EX61" s="125">
        <v>8.0</v>
      </c>
      <c r="EY61" s="125">
        <v>16.0</v>
      </c>
      <c r="EZ61" s="125">
        <v>16.0</v>
      </c>
      <c r="FA61" s="126">
        <f t="shared" si="33"/>
        <v>2.5</v>
      </c>
      <c r="FB61" s="126">
        <f t="shared" si="34"/>
        <v>2.5</v>
      </c>
      <c r="FC61" s="126">
        <f t="shared" si="35"/>
        <v>1</v>
      </c>
      <c r="FD61" s="126">
        <f t="shared" si="36"/>
        <v>8.5</v>
      </c>
      <c r="FE61" s="126">
        <f t="shared" si="37"/>
        <v>7.5</v>
      </c>
      <c r="FF61" s="126">
        <f t="shared" si="38"/>
        <v>1</v>
      </c>
      <c r="FG61" s="126">
        <f t="shared" si="39"/>
        <v>10</v>
      </c>
      <c r="FH61" s="126">
        <f t="shared" si="40"/>
        <v>8</v>
      </c>
      <c r="FI61" s="126">
        <f t="shared" si="41"/>
        <v>1</v>
      </c>
      <c r="FJ61" s="127" t="s">
        <v>13</v>
      </c>
      <c r="FK61" s="128"/>
      <c r="FL61" s="129" t="s">
        <v>1062</v>
      </c>
      <c r="FM61" s="129">
        <v>3.0</v>
      </c>
      <c r="FN61" s="129">
        <v>3.0</v>
      </c>
      <c r="FO61" s="130" t="s">
        <v>12</v>
      </c>
      <c r="FP61" s="130" t="s">
        <v>12</v>
      </c>
      <c r="FQ61" s="130" t="s">
        <v>12</v>
      </c>
      <c r="FR61" s="130" t="s">
        <v>12</v>
      </c>
      <c r="FS61" s="130" t="s">
        <v>12</v>
      </c>
      <c r="FT61" s="130" t="s">
        <v>12</v>
      </c>
      <c r="FU61" s="141" t="s">
        <v>1063</v>
      </c>
      <c r="FV61" s="141" t="s">
        <v>1063</v>
      </c>
      <c r="FW61" s="130" t="str">
        <f t="shared" si="48"/>
        <v>-</v>
      </c>
      <c r="FX61" s="130" t="s">
        <v>12</v>
      </c>
      <c r="FY61" s="108" t="s">
        <v>12</v>
      </c>
      <c r="FZ61" s="108">
        <v>24.0</v>
      </c>
      <c r="GA61" s="108">
        <v>2.0</v>
      </c>
      <c r="GB61" s="131">
        <f t="shared" si="43"/>
        <v>1</v>
      </c>
      <c r="GC61" s="132" t="s">
        <v>1064</v>
      </c>
      <c r="GD61" s="132">
        <v>4.0</v>
      </c>
      <c r="GE61" s="132">
        <v>4.0</v>
      </c>
      <c r="GF61" s="133" t="s">
        <v>12</v>
      </c>
      <c r="GG61" s="133" t="s">
        <v>12</v>
      </c>
      <c r="GH61" s="133" t="s">
        <v>12</v>
      </c>
      <c r="GI61" s="133" t="s">
        <v>12</v>
      </c>
      <c r="GJ61" s="133" t="s">
        <v>1065</v>
      </c>
      <c r="GK61" s="133">
        <v>31710.0</v>
      </c>
      <c r="GL61" s="133"/>
      <c r="GM61" s="133"/>
      <c r="GN61" s="134" t="s">
        <v>12</v>
      </c>
      <c r="GO61" s="134">
        <v>25.0</v>
      </c>
      <c r="GP61" s="134">
        <v>2.0</v>
      </c>
      <c r="GQ61" s="135">
        <f t="shared" si="44"/>
        <v>1</v>
      </c>
      <c r="GR61" s="136" t="s">
        <v>13</v>
      </c>
      <c r="GS61" s="137"/>
      <c r="GT61" s="137"/>
      <c r="GU61" s="137"/>
      <c r="GV61" s="137"/>
      <c r="GW61" s="137"/>
      <c r="GX61" s="137"/>
      <c r="GY61" s="137"/>
      <c r="GZ61" s="137"/>
      <c r="HA61" s="137"/>
      <c r="HB61" s="137"/>
      <c r="HC61" s="137"/>
      <c r="HD61" s="137"/>
      <c r="HE61" s="137"/>
      <c r="HF61" s="137"/>
      <c r="HG61" s="137"/>
      <c r="HH61" s="137"/>
      <c r="HI61" s="137"/>
      <c r="HJ61" s="137"/>
      <c r="HK61" s="137"/>
      <c r="HL61" s="137"/>
      <c r="HM61" s="137"/>
      <c r="HN61" s="137"/>
      <c r="HO61" s="137"/>
      <c r="HP61" s="137"/>
      <c r="HQ61" s="137"/>
      <c r="HR61" s="137"/>
      <c r="HS61" s="137"/>
      <c r="HT61" s="137"/>
      <c r="HU61" s="137"/>
      <c r="HV61" s="137"/>
      <c r="HW61" s="137"/>
      <c r="HX61" s="137"/>
      <c r="HY61" s="137"/>
      <c r="HZ61" s="137"/>
      <c r="IA61" s="137"/>
      <c r="IB61" s="137"/>
      <c r="IC61" s="137"/>
      <c r="ID61" s="137"/>
      <c r="IE61" s="137"/>
      <c r="IF61" s="137"/>
      <c r="IG61" s="137"/>
      <c r="IH61" s="137"/>
      <c r="II61" s="137"/>
      <c r="IJ61" s="137"/>
      <c r="IK61" s="137"/>
      <c r="IL61" s="137"/>
      <c r="IM61" s="137"/>
      <c r="IN61" s="137"/>
      <c r="IO61" s="137"/>
      <c r="IP61" s="137"/>
      <c r="IQ61" s="137"/>
      <c r="IR61" s="137"/>
      <c r="IS61" s="137"/>
      <c r="IT61" s="137"/>
      <c r="IU61" s="137"/>
      <c r="IV61" s="137"/>
      <c r="IW61" s="137"/>
      <c r="IX61" s="137"/>
      <c r="IY61" s="137"/>
      <c r="IZ61" s="137"/>
      <c r="JA61" s="137"/>
      <c r="JB61" s="137"/>
      <c r="JC61" s="137"/>
      <c r="JD61" s="137"/>
      <c r="JE61" s="137"/>
      <c r="JF61" s="137"/>
      <c r="JG61" s="137"/>
      <c r="JH61" s="137"/>
      <c r="JI61" s="137"/>
      <c r="JJ61" s="137"/>
      <c r="JK61" s="137"/>
      <c r="JL61" s="137"/>
      <c r="JM61" s="137"/>
      <c r="JN61" s="137"/>
      <c r="JO61" s="137"/>
      <c r="JP61" s="137"/>
      <c r="JQ61" s="137"/>
      <c r="JR61" s="137"/>
      <c r="JS61" s="137"/>
      <c r="JT61" s="137"/>
      <c r="JU61" s="137"/>
      <c r="JV61" s="137"/>
      <c r="JW61" s="137"/>
      <c r="JX61" s="137"/>
      <c r="JY61" s="137"/>
      <c r="JZ61" s="137"/>
      <c r="KA61" s="137"/>
      <c r="KB61" s="137"/>
      <c r="KC61" s="137"/>
      <c r="KD61" s="137"/>
      <c r="KE61" s="137"/>
      <c r="KF61" s="137"/>
      <c r="KG61" s="137"/>
      <c r="KH61" s="137"/>
      <c r="KI61" s="137"/>
      <c r="KJ61" s="137"/>
      <c r="KK61" s="137"/>
      <c r="KL61" s="137"/>
      <c r="KM61" s="137"/>
      <c r="KN61" s="137"/>
      <c r="KO61" s="137"/>
      <c r="KP61" s="137"/>
      <c r="KQ61" s="137"/>
      <c r="KR61" s="137"/>
      <c r="KS61" s="137"/>
      <c r="KT61" s="137"/>
      <c r="KU61" s="137"/>
      <c r="KV61" s="137"/>
      <c r="KW61" s="137"/>
      <c r="KX61" s="137"/>
      <c r="KY61" s="137"/>
      <c r="KZ61" s="137"/>
      <c r="LA61" s="137"/>
      <c r="LB61" s="137"/>
      <c r="LC61" s="137"/>
      <c r="LD61" s="137"/>
      <c r="LE61" s="137"/>
      <c r="LF61" s="137"/>
      <c r="LG61" s="137"/>
      <c r="LH61" s="137"/>
      <c r="LI61" s="137"/>
      <c r="LJ61" s="137"/>
      <c r="LK61" s="137"/>
      <c r="LL61" s="137"/>
      <c r="LM61" s="137"/>
      <c r="LN61" s="137"/>
      <c r="LO61" s="137"/>
      <c r="LP61" s="137"/>
      <c r="LQ61" s="137"/>
      <c r="LR61" s="137"/>
      <c r="LS61" s="137"/>
      <c r="LT61" s="137"/>
      <c r="LU61" s="137"/>
      <c r="LV61" s="137"/>
      <c r="LW61" s="137"/>
      <c r="LX61" s="137"/>
    </row>
    <row r="62" ht="153.75" customHeight="1">
      <c r="B62" s="104" t="s">
        <v>269</v>
      </c>
      <c r="C62" s="105" t="s">
        <v>12</v>
      </c>
      <c r="D62" s="105" t="s">
        <v>270</v>
      </c>
      <c r="E62" s="105" t="s">
        <v>1042</v>
      </c>
      <c r="F62" s="105" t="s">
        <v>1043</v>
      </c>
      <c r="G62" s="105" t="s">
        <v>12</v>
      </c>
      <c r="H62" s="105" t="s">
        <v>12</v>
      </c>
      <c r="I62" s="107" t="s">
        <v>1066</v>
      </c>
      <c r="J62" s="107" t="s">
        <v>1067</v>
      </c>
      <c r="K62" s="107" t="s">
        <v>1068</v>
      </c>
      <c r="L62" s="108">
        <v>260.0</v>
      </c>
      <c r="M62" s="108">
        <v>1.0</v>
      </c>
      <c r="N62" s="108">
        <v>1.0</v>
      </c>
      <c r="O62" s="108">
        <f t="shared" si="69"/>
        <v>1</v>
      </c>
      <c r="P62" s="108">
        <v>1.0</v>
      </c>
      <c r="Q62" s="108">
        <v>0.0</v>
      </c>
      <c r="R62" s="113" t="s">
        <v>155</v>
      </c>
      <c r="S62" s="111" t="s">
        <v>12</v>
      </c>
      <c r="T62" s="111" t="s">
        <v>12</v>
      </c>
      <c r="U62" s="112" t="s">
        <v>432</v>
      </c>
      <c r="V62" s="111" t="s">
        <v>1069</v>
      </c>
      <c r="W62" s="111" t="s">
        <v>432</v>
      </c>
      <c r="X62" s="113" t="s">
        <v>13</v>
      </c>
      <c r="Y62" s="113" t="s">
        <v>160</v>
      </c>
      <c r="Z62" s="113" t="s">
        <v>161</v>
      </c>
      <c r="AA62" s="113" t="s">
        <v>13</v>
      </c>
      <c r="AB62" s="113" t="s">
        <v>161</v>
      </c>
      <c r="AC62" s="113" t="s">
        <v>13</v>
      </c>
      <c r="AD62" s="114" t="s">
        <v>12</v>
      </c>
      <c r="AE62" s="114" t="s">
        <v>12</v>
      </c>
      <c r="AF62" s="114" t="s">
        <v>12</v>
      </c>
      <c r="AG62" s="115" t="s">
        <v>12</v>
      </c>
      <c r="AH62" s="114" t="s">
        <v>12</v>
      </c>
      <c r="AI62" s="114" t="s">
        <v>12</v>
      </c>
      <c r="AJ62" s="114" t="s">
        <v>12</v>
      </c>
      <c r="AK62" s="114" t="s">
        <v>12</v>
      </c>
      <c r="AL62" s="114" t="s">
        <v>12</v>
      </c>
      <c r="AM62" s="114" t="s">
        <v>12</v>
      </c>
      <c r="AN62" s="114" t="s">
        <v>12</v>
      </c>
      <c r="AO62" s="114" t="s">
        <v>12</v>
      </c>
      <c r="AP62" s="116">
        <v>260.0</v>
      </c>
      <c r="AQ62" s="116">
        <v>0.0</v>
      </c>
      <c r="AR62" s="116">
        <v>0.0</v>
      </c>
      <c r="AS62" s="116">
        <v>0.0</v>
      </c>
      <c r="AT62" s="116">
        <v>0.0</v>
      </c>
      <c r="AU62" s="116">
        <v>0.0</v>
      </c>
      <c r="AV62" s="116">
        <v>0.0</v>
      </c>
      <c r="AW62" s="116">
        <v>0.0</v>
      </c>
      <c r="AX62" s="116">
        <v>0.0</v>
      </c>
      <c r="AY62" s="116">
        <v>0.0</v>
      </c>
      <c r="AZ62" s="117">
        <f t="shared" si="3"/>
        <v>0</v>
      </c>
      <c r="BA62" s="117">
        <f t="shared" si="4"/>
        <v>0</v>
      </c>
      <c r="BB62" s="117">
        <f t="shared" si="5"/>
        <v>0</v>
      </c>
      <c r="BC62" s="117">
        <f t="shared" si="6"/>
        <v>0</v>
      </c>
      <c r="BD62" s="117">
        <f t="shared" si="7"/>
        <v>0</v>
      </c>
      <c r="BE62" s="117">
        <f t="shared" si="8"/>
        <v>0</v>
      </c>
      <c r="BF62" s="117">
        <f t="shared" si="9"/>
        <v>0</v>
      </c>
      <c r="BG62" s="117">
        <f t="shared" si="10"/>
        <v>0</v>
      </c>
      <c r="BH62" s="117">
        <f t="shared" si="11"/>
        <v>0</v>
      </c>
      <c r="BI62" s="118" t="s">
        <v>12</v>
      </c>
      <c r="BJ62" s="118" t="s">
        <v>12</v>
      </c>
      <c r="BK62" s="118" t="s">
        <v>12</v>
      </c>
      <c r="BL62" s="115" t="s">
        <v>729</v>
      </c>
      <c r="BM62" s="118" t="s">
        <v>12</v>
      </c>
      <c r="BN62" s="118" t="s">
        <v>12</v>
      </c>
      <c r="BO62" s="118" t="s">
        <v>12</v>
      </c>
      <c r="BP62" s="118" t="str">
        <f t="shared" si="68"/>
        <v>-</v>
      </c>
      <c r="BQ62" s="118" t="s">
        <v>12</v>
      </c>
      <c r="BR62" s="118" t="s">
        <v>12</v>
      </c>
      <c r="BS62" s="118" t="s">
        <v>12</v>
      </c>
      <c r="BT62" s="139" t="s">
        <v>12</v>
      </c>
      <c r="BU62" s="119">
        <v>260.0</v>
      </c>
      <c r="BV62" s="119">
        <v>0.0</v>
      </c>
      <c r="BW62" s="119">
        <v>0.0</v>
      </c>
      <c r="BX62" s="119">
        <v>0.0</v>
      </c>
      <c r="BY62" s="119">
        <v>0.0</v>
      </c>
      <c r="BZ62" s="119">
        <v>0.0</v>
      </c>
      <c r="CA62" s="119">
        <v>0.0</v>
      </c>
      <c r="CB62" s="119">
        <v>0.0</v>
      </c>
      <c r="CC62" s="119">
        <v>0.0</v>
      </c>
      <c r="CD62" s="119">
        <v>0.0</v>
      </c>
      <c r="CE62" s="119">
        <v>0.0</v>
      </c>
      <c r="CF62" s="119">
        <v>0.0</v>
      </c>
      <c r="CG62" s="119">
        <v>0.0</v>
      </c>
      <c r="CH62" s="119">
        <v>0.0</v>
      </c>
      <c r="CI62" s="120">
        <f t="shared" si="13"/>
        <v>0</v>
      </c>
      <c r="CJ62" s="120">
        <f t="shared" si="14"/>
        <v>0</v>
      </c>
      <c r="CK62" s="120">
        <f t="shared" si="15"/>
        <v>0</v>
      </c>
      <c r="CL62" s="120">
        <f t="shared" si="16"/>
        <v>0</v>
      </c>
      <c r="CM62" s="120">
        <f t="shared" si="17"/>
        <v>0</v>
      </c>
      <c r="CN62" s="120">
        <f t="shared" si="18"/>
        <v>0</v>
      </c>
      <c r="CO62" s="120">
        <f t="shared" si="19"/>
        <v>0</v>
      </c>
      <c r="CP62" s="120">
        <f t="shared" si="20"/>
        <v>0</v>
      </c>
      <c r="CQ62" s="120">
        <f t="shared" si="21"/>
        <v>0</v>
      </c>
      <c r="CR62" s="121" t="s">
        <v>1070</v>
      </c>
      <c r="CS62" s="121">
        <v>2.0</v>
      </c>
      <c r="CT62" s="121">
        <v>19656.0</v>
      </c>
      <c r="CU62" s="115" t="s">
        <v>12</v>
      </c>
      <c r="CV62" s="121" t="s">
        <v>1070</v>
      </c>
      <c r="CW62" s="121" t="s">
        <v>1070</v>
      </c>
      <c r="CX62" s="121" t="s">
        <v>12</v>
      </c>
      <c r="CY62" s="121" t="str">
        <f t="shared" si="62"/>
        <v>50447, 31939</v>
      </c>
      <c r="CZ62" s="121" t="s">
        <v>12</v>
      </c>
      <c r="DA62" s="121" t="s">
        <v>1070</v>
      </c>
      <c r="DB62" s="121" t="s">
        <v>12</v>
      </c>
      <c r="DC62" s="121" t="s">
        <v>12</v>
      </c>
      <c r="DD62" s="122">
        <v>260.0</v>
      </c>
      <c r="DE62" s="122">
        <v>0.0</v>
      </c>
      <c r="DF62" s="122">
        <v>1.0</v>
      </c>
      <c r="DG62" s="122">
        <v>19656.0</v>
      </c>
      <c r="DH62" s="122">
        <v>0.0</v>
      </c>
      <c r="DI62" s="122">
        <v>19656.0</v>
      </c>
      <c r="DJ62" s="122">
        <v>0.0</v>
      </c>
      <c r="DK62" s="122">
        <v>0.0</v>
      </c>
      <c r="DL62" s="122">
        <v>0.0</v>
      </c>
      <c r="DM62" s="122">
        <v>0.0</v>
      </c>
      <c r="DN62" s="122">
        <v>1.0</v>
      </c>
      <c r="DO62" s="122">
        <v>19656.0</v>
      </c>
      <c r="DP62" s="122">
        <v>0.0</v>
      </c>
      <c r="DQ62" s="122">
        <v>19656.0</v>
      </c>
      <c r="DR62" s="123">
        <f t="shared" si="23"/>
        <v>0</v>
      </c>
      <c r="DS62" s="123">
        <f t="shared" si="24"/>
        <v>0</v>
      </c>
      <c r="DT62" s="123">
        <f t="shared" si="25"/>
        <v>0</v>
      </c>
      <c r="DU62" s="123">
        <f t="shared" si="26"/>
        <v>1</v>
      </c>
      <c r="DV62" s="123">
        <f t="shared" si="27"/>
        <v>1</v>
      </c>
      <c r="DW62" s="123">
        <f t="shared" si="28"/>
        <v>0</v>
      </c>
      <c r="DX62" s="123">
        <f t="shared" si="29"/>
        <v>19656</v>
      </c>
      <c r="DY62" s="123">
        <f t="shared" si="30"/>
        <v>19656</v>
      </c>
      <c r="DZ62" s="123">
        <f t="shared" si="31"/>
        <v>0</v>
      </c>
      <c r="EA62" s="124" t="s">
        <v>1071</v>
      </c>
      <c r="EB62" s="124">
        <v>6.0</v>
      </c>
      <c r="EC62" s="124">
        <v>32818.0</v>
      </c>
      <c r="ED62" s="115" t="s">
        <v>162</v>
      </c>
      <c r="EE62" s="124" t="s">
        <v>1072</v>
      </c>
      <c r="EF62" s="124" t="s">
        <v>1071</v>
      </c>
      <c r="EG62" s="124">
        <v>2002749.0</v>
      </c>
      <c r="EH62" s="124" t="str">
        <f t="shared" si="64"/>
        <v>50447, 31939, 2002749, 2002752, 2012885, 2009004</v>
      </c>
      <c r="EI62" s="124" t="s">
        <v>12</v>
      </c>
      <c r="EJ62" s="124" t="s">
        <v>1071</v>
      </c>
      <c r="EK62" s="124" t="s">
        <v>12</v>
      </c>
      <c r="EL62" s="124" t="s">
        <v>12</v>
      </c>
      <c r="EM62" s="125">
        <v>260.0</v>
      </c>
      <c r="EN62" s="125">
        <v>257.0</v>
      </c>
      <c r="EO62" s="125">
        <v>6593.0</v>
      </c>
      <c r="EP62" s="125">
        <v>19656.0</v>
      </c>
      <c r="EQ62" s="125">
        <v>13162.0</v>
      </c>
      <c r="ER62" s="125">
        <v>19722.0</v>
      </c>
      <c r="ES62" s="125">
        <v>0.0</v>
      </c>
      <c r="ET62" s="125">
        <v>0.0</v>
      </c>
      <c r="EU62" s="125">
        <v>0.0</v>
      </c>
      <c r="EV62" s="125">
        <v>257.0</v>
      </c>
      <c r="EW62" s="125">
        <v>6549.0</v>
      </c>
      <c r="EX62" s="125">
        <v>19656.0</v>
      </c>
      <c r="EY62" s="125">
        <v>13096.0</v>
      </c>
      <c r="EZ62" s="125">
        <v>19656.0</v>
      </c>
      <c r="FA62" s="126">
        <f t="shared" si="33"/>
        <v>257</v>
      </c>
      <c r="FB62" s="126">
        <f t="shared" si="34"/>
        <v>257</v>
      </c>
      <c r="FC62" s="126">
        <f t="shared" si="35"/>
        <v>0</v>
      </c>
      <c r="FD62" s="126">
        <f t="shared" si="36"/>
        <v>6593</v>
      </c>
      <c r="FE62" s="126">
        <f t="shared" si="37"/>
        <v>6549</v>
      </c>
      <c r="FF62" s="126">
        <f t="shared" si="38"/>
        <v>0</v>
      </c>
      <c r="FG62" s="126">
        <f t="shared" si="39"/>
        <v>19722</v>
      </c>
      <c r="FH62" s="126">
        <f t="shared" si="40"/>
        <v>19656</v>
      </c>
      <c r="FI62" s="126">
        <f t="shared" si="41"/>
        <v>0</v>
      </c>
      <c r="FJ62" s="127" t="s">
        <v>13</v>
      </c>
      <c r="FK62" s="128"/>
      <c r="FL62" s="129" t="s">
        <v>12</v>
      </c>
      <c r="FM62" s="129" t="s">
        <v>12</v>
      </c>
      <c r="FN62" s="129" t="s">
        <v>12</v>
      </c>
      <c r="FO62" s="130" t="s">
        <v>12</v>
      </c>
      <c r="FP62" s="130" t="s">
        <v>12</v>
      </c>
      <c r="FQ62" s="130" t="s">
        <v>12</v>
      </c>
      <c r="FR62" s="130" t="s">
        <v>12</v>
      </c>
      <c r="FS62" s="130" t="s">
        <v>12</v>
      </c>
      <c r="FT62" s="130" t="s">
        <v>12</v>
      </c>
      <c r="FU62" s="130" t="s">
        <v>12</v>
      </c>
      <c r="FV62" s="130" t="s">
        <v>12</v>
      </c>
      <c r="FW62" s="130" t="str">
        <f t="shared" si="48"/>
        <v>-</v>
      </c>
      <c r="FX62" s="130" t="s">
        <v>12</v>
      </c>
      <c r="FY62" s="108" t="s">
        <v>12</v>
      </c>
      <c r="FZ62" s="108">
        <v>260.0</v>
      </c>
      <c r="GA62" s="108">
        <v>0.0</v>
      </c>
      <c r="GB62" s="131">
        <f t="shared" si="43"/>
        <v>0</v>
      </c>
      <c r="GC62" s="132">
        <v>9999.0</v>
      </c>
      <c r="GD62" s="132">
        <v>1.0</v>
      </c>
      <c r="GE62" s="132">
        <v>11031.0</v>
      </c>
      <c r="GF62" s="133" t="s">
        <v>12</v>
      </c>
      <c r="GG62" s="133" t="s">
        <v>12</v>
      </c>
      <c r="GH62" s="133" t="s">
        <v>12</v>
      </c>
      <c r="GI62" s="133" t="s">
        <v>12</v>
      </c>
      <c r="GJ62" s="133" t="s">
        <v>12</v>
      </c>
      <c r="GK62" s="133">
        <v>9999.0</v>
      </c>
      <c r="GL62" s="133" t="s">
        <v>12</v>
      </c>
      <c r="GM62" s="133" t="s">
        <v>12</v>
      </c>
      <c r="GN62" s="134" t="s">
        <v>12</v>
      </c>
      <c r="GO62" s="134">
        <v>260.0</v>
      </c>
      <c r="GP62" s="134">
        <v>0.0</v>
      </c>
      <c r="GQ62" s="135">
        <f t="shared" si="44"/>
        <v>0</v>
      </c>
      <c r="GR62" s="136" t="s">
        <v>161</v>
      </c>
      <c r="GS62" s="137"/>
      <c r="GT62" s="137"/>
      <c r="GU62" s="137"/>
      <c r="GV62" s="137"/>
      <c r="GW62" s="137"/>
      <c r="GX62" s="137"/>
      <c r="GY62" s="137"/>
      <c r="GZ62" s="137"/>
      <c r="HA62" s="137"/>
      <c r="HB62" s="137"/>
      <c r="HC62" s="137"/>
      <c r="HD62" s="137"/>
      <c r="HE62" s="137"/>
      <c r="HF62" s="137"/>
      <c r="HG62" s="137"/>
      <c r="HH62" s="137"/>
      <c r="HI62" s="137"/>
      <c r="HJ62" s="137"/>
      <c r="HK62" s="137"/>
      <c r="HL62" s="137"/>
      <c r="HM62" s="137"/>
      <c r="HN62" s="137"/>
      <c r="HO62" s="137"/>
      <c r="HP62" s="137"/>
      <c r="HQ62" s="137"/>
      <c r="HR62" s="137"/>
      <c r="HS62" s="137"/>
      <c r="HT62" s="137"/>
      <c r="HU62" s="137"/>
      <c r="HV62" s="137"/>
      <c r="HW62" s="137"/>
      <c r="HX62" s="137"/>
      <c r="HY62" s="137"/>
      <c r="HZ62" s="137"/>
      <c r="IA62" s="137"/>
      <c r="IB62" s="137"/>
      <c r="IC62" s="137"/>
      <c r="ID62" s="137"/>
      <c r="IE62" s="137"/>
      <c r="IF62" s="137"/>
      <c r="IG62" s="137"/>
      <c r="IH62" s="137"/>
      <c r="II62" s="137"/>
      <c r="IJ62" s="137"/>
      <c r="IK62" s="137"/>
      <c r="IL62" s="137"/>
      <c r="IM62" s="137"/>
      <c r="IN62" s="137"/>
      <c r="IO62" s="137"/>
      <c r="IP62" s="137"/>
      <c r="IQ62" s="137"/>
      <c r="IR62" s="137"/>
      <c r="IS62" s="137"/>
      <c r="IT62" s="137"/>
      <c r="IU62" s="137"/>
      <c r="IV62" s="137"/>
      <c r="IW62" s="137"/>
      <c r="IX62" s="137"/>
      <c r="IY62" s="137"/>
      <c r="IZ62" s="137"/>
      <c r="JA62" s="137"/>
      <c r="JB62" s="137"/>
      <c r="JC62" s="137"/>
      <c r="JD62" s="137"/>
      <c r="JE62" s="137"/>
      <c r="JF62" s="137"/>
      <c r="JG62" s="137"/>
      <c r="JH62" s="137"/>
      <c r="JI62" s="137"/>
      <c r="JJ62" s="137"/>
      <c r="JK62" s="137"/>
      <c r="JL62" s="137"/>
      <c r="JM62" s="137"/>
      <c r="JN62" s="137"/>
      <c r="JO62" s="137"/>
      <c r="JP62" s="137"/>
      <c r="JQ62" s="137"/>
      <c r="JR62" s="137"/>
      <c r="JS62" s="137"/>
      <c r="JT62" s="137"/>
      <c r="JU62" s="137"/>
      <c r="JV62" s="137"/>
      <c r="JW62" s="137"/>
      <c r="JX62" s="137"/>
      <c r="JY62" s="137"/>
      <c r="JZ62" s="137"/>
      <c r="KA62" s="137"/>
      <c r="KB62" s="137"/>
      <c r="KC62" s="137"/>
      <c r="KD62" s="137"/>
      <c r="KE62" s="137"/>
      <c r="KF62" s="137"/>
      <c r="KG62" s="137"/>
      <c r="KH62" s="137"/>
      <c r="KI62" s="137"/>
      <c r="KJ62" s="137"/>
      <c r="KK62" s="137"/>
      <c r="KL62" s="137"/>
      <c r="KM62" s="137"/>
      <c r="KN62" s="137"/>
      <c r="KO62" s="137"/>
      <c r="KP62" s="137"/>
      <c r="KQ62" s="137"/>
      <c r="KR62" s="137"/>
      <c r="KS62" s="137"/>
      <c r="KT62" s="137"/>
      <c r="KU62" s="137"/>
      <c r="KV62" s="137"/>
      <c r="KW62" s="137"/>
      <c r="KX62" s="137"/>
      <c r="KY62" s="137"/>
      <c r="KZ62" s="137"/>
      <c r="LA62" s="137"/>
      <c r="LB62" s="137"/>
      <c r="LC62" s="137"/>
      <c r="LD62" s="137"/>
      <c r="LE62" s="137"/>
      <c r="LF62" s="137"/>
      <c r="LG62" s="137"/>
      <c r="LH62" s="137"/>
      <c r="LI62" s="137"/>
      <c r="LJ62" s="137"/>
      <c r="LK62" s="137"/>
      <c r="LL62" s="137"/>
      <c r="LM62" s="137"/>
      <c r="LN62" s="137"/>
      <c r="LO62" s="137"/>
      <c r="LP62" s="137"/>
      <c r="LQ62" s="137"/>
      <c r="LR62" s="137"/>
      <c r="LS62" s="137"/>
      <c r="LT62" s="137"/>
      <c r="LU62" s="137"/>
      <c r="LV62" s="137"/>
      <c r="LW62" s="137"/>
      <c r="LX62" s="137"/>
    </row>
    <row r="63" ht="153.75" customHeight="1">
      <c r="B63" s="104" t="s">
        <v>269</v>
      </c>
      <c r="C63" s="105" t="s">
        <v>12</v>
      </c>
      <c r="D63" s="105" t="s">
        <v>270</v>
      </c>
      <c r="E63" s="105" t="s">
        <v>1042</v>
      </c>
      <c r="F63" s="105" t="s">
        <v>1043</v>
      </c>
      <c r="G63" s="105" t="s">
        <v>12</v>
      </c>
      <c r="H63" s="105" t="s">
        <v>12</v>
      </c>
      <c r="I63" s="107" t="s">
        <v>1073</v>
      </c>
      <c r="J63" s="107" t="s">
        <v>446</v>
      </c>
      <c r="K63" s="107" t="s">
        <v>1074</v>
      </c>
      <c r="L63" s="108">
        <v>3.0</v>
      </c>
      <c r="M63" s="108">
        <v>1.0</v>
      </c>
      <c r="N63" s="108">
        <v>4.0</v>
      </c>
      <c r="O63" s="108">
        <f t="shared" si="69"/>
        <v>4</v>
      </c>
      <c r="P63" s="108">
        <v>4.0</v>
      </c>
      <c r="Q63" s="108">
        <v>0.0</v>
      </c>
      <c r="R63" s="113" t="s">
        <v>160</v>
      </c>
      <c r="S63" s="111" t="s">
        <v>1075</v>
      </c>
      <c r="T63" s="111" t="s">
        <v>1076</v>
      </c>
      <c r="U63" s="112" t="s">
        <v>1077</v>
      </c>
      <c r="V63" s="111" t="s">
        <v>1078</v>
      </c>
      <c r="W63" s="112" t="s">
        <v>1079</v>
      </c>
      <c r="X63" s="113" t="s">
        <v>13</v>
      </c>
      <c r="Y63" s="113" t="s">
        <v>160</v>
      </c>
      <c r="Z63" s="113" t="s">
        <v>161</v>
      </c>
      <c r="AA63" s="113" t="s">
        <v>13</v>
      </c>
      <c r="AB63" s="113" t="s">
        <v>161</v>
      </c>
      <c r="AC63" s="113" t="s">
        <v>13</v>
      </c>
      <c r="AD63" s="114" t="s">
        <v>12</v>
      </c>
      <c r="AE63" s="114" t="s">
        <v>12</v>
      </c>
      <c r="AF63" s="114" t="s">
        <v>12</v>
      </c>
      <c r="AG63" s="115" t="s">
        <v>12</v>
      </c>
      <c r="AH63" s="114" t="s">
        <v>12</v>
      </c>
      <c r="AI63" s="114" t="s">
        <v>12</v>
      </c>
      <c r="AJ63" s="114" t="s">
        <v>12</v>
      </c>
      <c r="AK63" s="114" t="str">
        <f t="shared" ref="AK63:AK65" si="70">IF(AI63="-",AJ63,AI63)</f>
        <v>-</v>
      </c>
      <c r="AL63" s="114" t="s">
        <v>12</v>
      </c>
      <c r="AM63" s="114" t="s">
        <v>12</v>
      </c>
      <c r="AN63" s="114" t="s">
        <v>12</v>
      </c>
      <c r="AO63" s="114" t="s">
        <v>12</v>
      </c>
      <c r="AP63" s="116">
        <v>3.0</v>
      </c>
      <c r="AQ63" s="116">
        <v>0.0</v>
      </c>
      <c r="AR63" s="116">
        <v>0.0</v>
      </c>
      <c r="AS63" s="116">
        <v>0.0</v>
      </c>
      <c r="AT63" s="116">
        <v>0.0</v>
      </c>
      <c r="AU63" s="116">
        <v>0.0</v>
      </c>
      <c r="AV63" s="116">
        <v>0.0</v>
      </c>
      <c r="AW63" s="116">
        <v>0.0</v>
      </c>
      <c r="AX63" s="116">
        <v>0.0</v>
      </c>
      <c r="AY63" s="116">
        <v>0.0</v>
      </c>
      <c r="AZ63" s="117">
        <f t="shared" si="3"/>
        <v>0</v>
      </c>
      <c r="BA63" s="117">
        <f t="shared" si="4"/>
        <v>0</v>
      </c>
      <c r="BB63" s="117">
        <f t="shared" si="5"/>
        <v>0</v>
      </c>
      <c r="BC63" s="117">
        <f t="shared" si="6"/>
        <v>0</v>
      </c>
      <c r="BD63" s="117">
        <f t="shared" si="7"/>
        <v>0</v>
      </c>
      <c r="BE63" s="117">
        <f t="shared" si="8"/>
        <v>0</v>
      </c>
      <c r="BF63" s="117">
        <f t="shared" si="9"/>
        <v>0</v>
      </c>
      <c r="BG63" s="117">
        <f t="shared" si="10"/>
        <v>0</v>
      </c>
      <c r="BH63" s="117">
        <f t="shared" si="11"/>
        <v>0</v>
      </c>
      <c r="BI63" s="118" t="s">
        <v>12</v>
      </c>
      <c r="BJ63" s="118" t="s">
        <v>12</v>
      </c>
      <c r="BK63" s="118" t="s">
        <v>12</v>
      </c>
      <c r="BL63" s="115" t="s">
        <v>12</v>
      </c>
      <c r="BM63" s="118" t="s">
        <v>12</v>
      </c>
      <c r="BN63" s="118" t="s">
        <v>12</v>
      </c>
      <c r="BO63" s="118" t="s">
        <v>12</v>
      </c>
      <c r="BP63" s="118" t="str">
        <f t="shared" si="68"/>
        <v>-</v>
      </c>
      <c r="BQ63" s="118" t="s">
        <v>12</v>
      </c>
      <c r="BR63" s="118" t="s">
        <v>12</v>
      </c>
      <c r="BS63" s="118" t="s">
        <v>12</v>
      </c>
      <c r="BT63" s="118" t="s">
        <v>12</v>
      </c>
      <c r="BU63" s="119">
        <v>3.0</v>
      </c>
      <c r="BV63" s="119">
        <v>0.0</v>
      </c>
      <c r="BW63" s="119">
        <v>0.0</v>
      </c>
      <c r="BX63" s="119">
        <v>0.0</v>
      </c>
      <c r="BY63" s="119">
        <v>0.0</v>
      </c>
      <c r="BZ63" s="119">
        <v>0.0</v>
      </c>
      <c r="CA63" s="119">
        <v>0.0</v>
      </c>
      <c r="CB63" s="119">
        <v>0.0</v>
      </c>
      <c r="CC63" s="119">
        <v>0.0</v>
      </c>
      <c r="CD63" s="119">
        <v>0.0</v>
      </c>
      <c r="CE63" s="119">
        <v>0.0</v>
      </c>
      <c r="CF63" s="119">
        <v>0.0</v>
      </c>
      <c r="CG63" s="119">
        <v>0.0</v>
      </c>
      <c r="CH63" s="119">
        <v>0.0</v>
      </c>
      <c r="CI63" s="120">
        <f t="shared" si="13"/>
        <v>0</v>
      </c>
      <c r="CJ63" s="120">
        <f t="shared" si="14"/>
        <v>0</v>
      </c>
      <c r="CK63" s="120">
        <f t="shared" si="15"/>
        <v>0</v>
      </c>
      <c r="CL63" s="120">
        <f t="shared" si="16"/>
        <v>0</v>
      </c>
      <c r="CM63" s="120">
        <f t="shared" si="17"/>
        <v>0</v>
      </c>
      <c r="CN63" s="120">
        <f t="shared" si="18"/>
        <v>0</v>
      </c>
      <c r="CO63" s="120">
        <f t="shared" si="19"/>
        <v>0</v>
      </c>
      <c r="CP63" s="120">
        <f t="shared" si="20"/>
        <v>0</v>
      </c>
      <c r="CQ63" s="120">
        <f t="shared" si="21"/>
        <v>0</v>
      </c>
      <c r="CR63" s="121" t="s">
        <v>1080</v>
      </c>
      <c r="CS63" s="121">
        <v>4.0</v>
      </c>
      <c r="CT63" s="121">
        <v>5.0</v>
      </c>
      <c r="CU63" s="115" t="s">
        <v>12</v>
      </c>
      <c r="CV63" s="121" t="s">
        <v>1081</v>
      </c>
      <c r="CW63" s="121">
        <v>50447.0</v>
      </c>
      <c r="CX63" s="121" t="s">
        <v>12</v>
      </c>
      <c r="CY63" s="121">
        <f t="shared" si="62"/>
        <v>50447</v>
      </c>
      <c r="CZ63" s="121" t="s">
        <v>12</v>
      </c>
      <c r="DA63" s="121">
        <v>50447.0</v>
      </c>
      <c r="DB63" s="121" t="s">
        <v>1082</v>
      </c>
      <c r="DC63" s="121" t="s">
        <v>12</v>
      </c>
      <c r="DD63" s="122">
        <v>3.0</v>
      </c>
      <c r="DE63" s="122">
        <v>0.0</v>
      </c>
      <c r="DF63" s="122">
        <v>1.0</v>
      </c>
      <c r="DG63" s="122">
        <v>5.0</v>
      </c>
      <c r="DH63" s="122">
        <v>0.0</v>
      </c>
      <c r="DI63" s="122">
        <v>5.0</v>
      </c>
      <c r="DJ63" s="122">
        <v>1.0</v>
      </c>
      <c r="DK63" s="122">
        <v>4.0</v>
      </c>
      <c r="DL63" s="122">
        <v>4.0</v>
      </c>
      <c r="DM63" s="122">
        <v>0.0</v>
      </c>
      <c r="DN63" s="122">
        <v>1.0</v>
      </c>
      <c r="DO63" s="122">
        <v>5.0</v>
      </c>
      <c r="DP63" s="122">
        <v>0.0</v>
      </c>
      <c r="DQ63" s="122">
        <v>5.0</v>
      </c>
      <c r="DR63" s="123">
        <f t="shared" si="23"/>
        <v>0</v>
      </c>
      <c r="DS63" s="123">
        <f t="shared" si="24"/>
        <v>0</v>
      </c>
      <c r="DT63" s="123">
        <f t="shared" si="25"/>
        <v>1</v>
      </c>
      <c r="DU63" s="123">
        <f t="shared" si="26"/>
        <v>0.25</v>
      </c>
      <c r="DV63" s="123">
        <f t="shared" si="27"/>
        <v>0.25</v>
      </c>
      <c r="DW63" s="123">
        <f t="shared" si="28"/>
        <v>1</v>
      </c>
      <c r="DX63" s="123">
        <f t="shared" si="29"/>
        <v>1.25</v>
      </c>
      <c r="DY63" s="123">
        <f t="shared" si="30"/>
        <v>1.25</v>
      </c>
      <c r="DZ63" s="123">
        <f t="shared" si="31"/>
        <v>1</v>
      </c>
      <c r="EA63" s="124" t="s">
        <v>1083</v>
      </c>
      <c r="EB63" s="124">
        <v>7.0</v>
      </c>
      <c r="EC63" s="124">
        <v>13.0</v>
      </c>
      <c r="ED63" s="115" t="s">
        <v>162</v>
      </c>
      <c r="EE63" s="124" t="s">
        <v>1084</v>
      </c>
      <c r="EF63" s="124" t="s">
        <v>888</v>
      </c>
      <c r="EG63" s="124" t="s">
        <v>162</v>
      </c>
      <c r="EH63" s="124" t="str">
        <f t="shared" si="64"/>
        <v>50447, 2002752, 2002749</v>
      </c>
      <c r="EI63" s="124" t="s">
        <v>12</v>
      </c>
      <c r="EJ63" s="124" t="s">
        <v>888</v>
      </c>
      <c r="EK63" s="124" t="s">
        <v>1085</v>
      </c>
      <c r="EL63" s="124" t="s">
        <v>12</v>
      </c>
      <c r="EM63" s="125">
        <v>3.0</v>
      </c>
      <c r="EN63" s="125">
        <v>1.0</v>
      </c>
      <c r="EO63" s="125">
        <v>7.0</v>
      </c>
      <c r="EP63" s="125">
        <v>5.0</v>
      </c>
      <c r="EQ63" s="125">
        <v>8.0</v>
      </c>
      <c r="ER63" s="125">
        <v>9.0</v>
      </c>
      <c r="ES63" s="125">
        <v>1.0</v>
      </c>
      <c r="ET63" s="125">
        <v>4.0</v>
      </c>
      <c r="EU63" s="125">
        <v>4.0</v>
      </c>
      <c r="EV63" s="125">
        <v>1.0</v>
      </c>
      <c r="EW63" s="125">
        <v>5.0</v>
      </c>
      <c r="EX63" s="125">
        <v>5.0</v>
      </c>
      <c r="EY63" s="125">
        <v>4.0</v>
      </c>
      <c r="EZ63" s="125">
        <v>5.0</v>
      </c>
      <c r="FA63" s="126">
        <f t="shared" si="33"/>
        <v>1</v>
      </c>
      <c r="FB63" s="126">
        <f t="shared" si="34"/>
        <v>1</v>
      </c>
      <c r="FC63" s="126">
        <f t="shared" si="35"/>
        <v>1</v>
      </c>
      <c r="FD63" s="126">
        <f t="shared" si="36"/>
        <v>1.75</v>
      </c>
      <c r="FE63" s="126">
        <f t="shared" si="37"/>
        <v>1.25</v>
      </c>
      <c r="FF63" s="126">
        <f t="shared" si="38"/>
        <v>1</v>
      </c>
      <c r="FG63" s="126">
        <f t="shared" si="39"/>
        <v>2.25</v>
      </c>
      <c r="FH63" s="126">
        <f t="shared" si="40"/>
        <v>1.25</v>
      </c>
      <c r="FI63" s="126">
        <f t="shared" si="41"/>
        <v>1</v>
      </c>
      <c r="FJ63" s="127" t="s">
        <v>13</v>
      </c>
      <c r="FK63" s="128"/>
      <c r="FL63" s="129">
        <v>40511.0</v>
      </c>
      <c r="FM63" s="129">
        <v>1.0</v>
      </c>
      <c r="FN63" s="129">
        <v>2.0</v>
      </c>
      <c r="FO63" s="130" t="s">
        <v>12</v>
      </c>
      <c r="FP63" s="130" t="s">
        <v>12</v>
      </c>
      <c r="FQ63" s="130" t="s">
        <v>12</v>
      </c>
      <c r="FR63" s="130" t="s">
        <v>12</v>
      </c>
      <c r="FS63" s="130" t="s">
        <v>12</v>
      </c>
      <c r="FT63" s="130" t="s">
        <v>12</v>
      </c>
      <c r="FU63" s="141">
        <v>40511.0</v>
      </c>
      <c r="FV63" s="141">
        <v>40511.0</v>
      </c>
      <c r="FW63" s="130" t="str">
        <f t="shared" si="48"/>
        <v>-</v>
      </c>
      <c r="FX63" s="130" t="s">
        <v>12</v>
      </c>
      <c r="FY63" s="108" t="s">
        <v>12</v>
      </c>
      <c r="FZ63" s="108">
        <v>3.0</v>
      </c>
      <c r="GA63" s="108">
        <v>1.0</v>
      </c>
      <c r="GB63" s="131">
        <f t="shared" si="43"/>
        <v>1</v>
      </c>
      <c r="GC63" s="132" t="s">
        <v>1086</v>
      </c>
      <c r="GD63" s="132">
        <v>4.0</v>
      </c>
      <c r="GE63" s="132">
        <v>6.0</v>
      </c>
      <c r="GF63" s="133" t="s">
        <v>12</v>
      </c>
      <c r="GG63" s="133" t="s">
        <v>12</v>
      </c>
      <c r="GH63" s="133" t="s">
        <v>12</v>
      </c>
      <c r="GI63" s="133" t="s">
        <v>12</v>
      </c>
      <c r="GJ63" s="133" t="s">
        <v>1087</v>
      </c>
      <c r="GK63" s="133">
        <v>9999.0</v>
      </c>
      <c r="GL63" s="133" t="s">
        <v>12</v>
      </c>
      <c r="GM63" s="133" t="s">
        <v>12</v>
      </c>
      <c r="GN63" s="134" t="s">
        <v>12</v>
      </c>
      <c r="GO63" s="134">
        <v>3.0</v>
      </c>
      <c r="GP63" s="134">
        <v>1.0</v>
      </c>
      <c r="GQ63" s="135">
        <f t="shared" si="44"/>
        <v>1</v>
      </c>
      <c r="GR63" s="136" t="s">
        <v>13</v>
      </c>
      <c r="GS63" s="137"/>
      <c r="GT63" s="137"/>
      <c r="GU63" s="137"/>
      <c r="GV63" s="137"/>
      <c r="GW63" s="137"/>
      <c r="GX63" s="137"/>
      <c r="GY63" s="137"/>
      <c r="GZ63" s="137"/>
      <c r="HA63" s="137"/>
      <c r="HB63" s="137"/>
      <c r="HC63" s="137"/>
      <c r="HD63" s="137"/>
      <c r="HE63" s="137"/>
      <c r="HF63" s="137"/>
      <c r="HG63" s="137"/>
      <c r="HH63" s="137"/>
      <c r="HI63" s="137"/>
      <c r="HJ63" s="137"/>
      <c r="HK63" s="137"/>
      <c r="HL63" s="137"/>
      <c r="HM63" s="137"/>
      <c r="HN63" s="137"/>
      <c r="HO63" s="137"/>
      <c r="HP63" s="137"/>
      <c r="HQ63" s="137"/>
      <c r="HR63" s="137"/>
      <c r="HS63" s="137"/>
      <c r="HT63" s="137"/>
      <c r="HU63" s="137"/>
      <c r="HV63" s="137"/>
      <c r="HW63" s="137"/>
      <c r="HX63" s="137"/>
      <c r="HY63" s="137"/>
      <c r="HZ63" s="137"/>
      <c r="IA63" s="137"/>
      <c r="IB63" s="137"/>
      <c r="IC63" s="137"/>
      <c r="ID63" s="137"/>
      <c r="IE63" s="137"/>
      <c r="IF63" s="137"/>
      <c r="IG63" s="137"/>
      <c r="IH63" s="137"/>
      <c r="II63" s="137"/>
      <c r="IJ63" s="137"/>
      <c r="IK63" s="137"/>
      <c r="IL63" s="137"/>
      <c r="IM63" s="137"/>
      <c r="IN63" s="137"/>
      <c r="IO63" s="137"/>
      <c r="IP63" s="137"/>
      <c r="IQ63" s="137"/>
      <c r="IR63" s="137"/>
      <c r="IS63" s="137"/>
      <c r="IT63" s="137"/>
      <c r="IU63" s="137"/>
      <c r="IV63" s="137"/>
      <c r="IW63" s="137"/>
      <c r="IX63" s="137"/>
      <c r="IY63" s="137"/>
      <c r="IZ63" s="137"/>
      <c r="JA63" s="137"/>
      <c r="JB63" s="137"/>
      <c r="JC63" s="137"/>
      <c r="JD63" s="137"/>
      <c r="JE63" s="137"/>
      <c r="JF63" s="137"/>
      <c r="JG63" s="137"/>
      <c r="JH63" s="137"/>
      <c r="JI63" s="137"/>
      <c r="JJ63" s="137"/>
      <c r="JK63" s="137"/>
      <c r="JL63" s="137"/>
      <c r="JM63" s="137"/>
      <c r="JN63" s="137"/>
      <c r="JO63" s="137"/>
      <c r="JP63" s="137"/>
      <c r="JQ63" s="137"/>
      <c r="JR63" s="137"/>
      <c r="JS63" s="137"/>
      <c r="JT63" s="137"/>
      <c r="JU63" s="137"/>
      <c r="JV63" s="137"/>
      <c r="JW63" s="137"/>
      <c r="JX63" s="137"/>
      <c r="JY63" s="137"/>
      <c r="JZ63" s="137"/>
      <c r="KA63" s="137"/>
      <c r="KB63" s="137"/>
      <c r="KC63" s="137"/>
      <c r="KD63" s="137"/>
      <c r="KE63" s="137"/>
      <c r="KF63" s="137"/>
      <c r="KG63" s="137"/>
      <c r="KH63" s="137"/>
      <c r="KI63" s="137"/>
      <c r="KJ63" s="137"/>
      <c r="KK63" s="137"/>
      <c r="KL63" s="137"/>
      <c r="KM63" s="137"/>
      <c r="KN63" s="137"/>
      <c r="KO63" s="137"/>
      <c r="KP63" s="137"/>
      <c r="KQ63" s="137"/>
      <c r="KR63" s="137"/>
      <c r="KS63" s="137"/>
      <c r="KT63" s="137"/>
      <c r="KU63" s="137"/>
      <c r="KV63" s="137"/>
      <c r="KW63" s="137"/>
      <c r="KX63" s="137"/>
      <c r="KY63" s="137"/>
      <c r="KZ63" s="137"/>
      <c r="LA63" s="137"/>
      <c r="LB63" s="137"/>
      <c r="LC63" s="137"/>
      <c r="LD63" s="137"/>
      <c r="LE63" s="137"/>
      <c r="LF63" s="137"/>
      <c r="LG63" s="137"/>
      <c r="LH63" s="137"/>
      <c r="LI63" s="137"/>
      <c r="LJ63" s="137"/>
      <c r="LK63" s="137"/>
      <c r="LL63" s="137"/>
      <c r="LM63" s="137"/>
      <c r="LN63" s="137"/>
      <c r="LO63" s="137"/>
      <c r="LP63" s="137"/>
      <c r="LQ63" s="137"/>
      <c r="LR63" s="137"/>
      <c r="LS63" s="137"/>
      <c r="LT63" s="137"/>
      <c r="LU63" s="137"/>
      <c r="LV63" s="137"/>
      <c r="LW63" s="137"/>
      <c r="LX63" s="137"/>
    </row>
    <row r="64" ht="153.75" customHeight="1">
      <c r="B64" s="104" t="s">
        <v>329</v>
      </c>
      <c r="C64" s="105" t="s">
        <v>12</v>
      </c>
      <c r="D64" s="105" t="s">
        <v>330</v>
      </c>
      <c r="E64" s="105" t="s">
        <v>1088</v>
      </c>
      <c r="F64" s="105" t="s">
        <v>1089</v>
      </c>
      <c r="G64" s="105" t="s">
        <v>12</v>
      </c>
      <c r="H64" s="105" t="s">
        <v>12</v>
      </c>
      <c r="I64" s="107" t="s">
        <v>879</v>
      </c>
      <c r="J64" s="107" t="s">
        <v>880</v>
      </c>
      <c r="K64" s="107" t="s">
        <v>1090</v>
      </c>
      <c r="L64" s="108">
        <v>1.0</v>
      </c>
      <c r="M64" s="108">
        <v>1.0</v>
      </c>
      <c r="N64" s="108">
        <v>1.0</v>
      </c>
      <c r="O64" s="108">
        <f t="shared" si="69"/>
        <v>1</v>
      </c>
      <c r="P64" s="108">
        <v>1.0</v>
      </c>
      <c r="Q64" s="108">
        <v>0.0</v>
      </c>
      <c r="R64" s="109" t="s">
        <v>160</v>
      </c>
      <c r="S64" s="110" t="s">
        <v>1091</v>
      </c>
      <c r="T64" s="111" t="s">
        <v>1092</v>
      </c>
      <c r="U64" s="112" t="s">
        <v>1093</v>
      </c>
      <c r="V64" s="111" t="s">
        <v>1094</v>
      </c>
      <c r="W64" s="111" t="s">
        <v>1095</v>
      </c>
      <c r="X64" s="113" t="s">
        <v>13</v>
      </c>
      <c r="Y64" s="113" t="s">
        <v>160</v>
      </c>
      <c r="Z64" s="113" t="s">
        <v>161</v>
      </c>
      <c r="AA64" s="113" t="s">
        <v>13</v>
      </c>
      <c r="AB64" s="113" t="s">
        <v>161</v>
      </c>
      <c r="AC64" s="113" t="s">
        <v>13</v>
      </c>
      <c r="AD64" s="114" t="s">
        <v>12</v>
      </c>
      <c r="AE64" s="114" t="s">
        <v>12</v>
      </c>
      <c r="AF64" s="114" t="s">
        <v>12</v>
      </c>
      <c r="AG64" s="115" t="s">
        <v>12</v>
      </c>
      <c r="AH64" s="114" t="s">
        <v>12</v>
      </c>
      <c r="AI64" s="114" t="s">
        <v>12</v>
      </c>
      <c r="AJ64" s="114" t="s">
        <v>12</v>
      </c>
      <c r="AK64" s="114" t="str">
        <f t="shared" si="70"/>
        <v>-</v>
      </c>
      <c r="AL64" s="114" t="s">
        <v>12</v>
      </c>
      <c r="AM64" s="114" t="s">
        <v>12</v>
      </c>
      <c r="AN64" s="114" t="s">
        <v>12</v>
      </c>
      <c r="AO64" s="114" t="s">
        <v>12</v>
      </c>
      <c r="AP64" s="116">
        <v>1.0</v>
      </c>
      <c r="AQ64" s="116">
        <v>0.0</v>
      </c>
      <c r="AR64" s="116">
        <v>0.0</v>
      </c>
      <c r="AS64" s="116">
        <v>0.0</v>
      </c>
      <c r="AT64" s="116">
        <v>0.0</v>
      </c>
      <c r="AU64" s="116">
        <v>0.0</v>
      </c>
      <c r="AV64" s="116">
        <v>0.0</v>
      </c>
      <c r="AW64" s="116">
        <v>0.0</v>
      </c>
      <c r="AX64" s="116">
        <v>0.0</v>
      </c>
      <c r="AY64" s="116">
        <v>0.0</v>
      </c>
      <c r="AZ64" s="117">
        <f>AQ64/M67</f>
        <v>0</v>
      </c>
      <c r="BA64" s="117">
        <f>AW64/M67</f>
        <v>0</v>
      </c>
      <c r="BB64" s="117">
        <f>IF(AT64="-","-",AT64/M67)</f>
        <v>0</v>
      </c>
      <c r="BC64" s="117">
        <f>AR64/N67</f>
        <v>0</v>
      </c>
      <c r="BD64" s="117">
        <f>AX64/N67</f>
        <v>0</v>
      </c>
      <c r="BE64" s="117">
        <f>IF(AU64="-","-",AU64/N67)</f>
        <v>0</v>
      </c>
      <c r="BF64" s="117">
        <f>AS64/P67</f>
        <v>0</v>
      </c>
      <c r="BG64" s="117">
        <f>AY64/P67</f>
        <v>0</v>
      </c>
      <c r="BH64" s="117">
        <f>IF(AV64="-","-",AV64/P67)</f>
        <v>0</v>
      </c>
      <c r="BI64" s="118" t="s">
        <v>12</v>
      </c>
      <c r="BJ64" s="118" t="s">
        <v>12</v>
      </c>
      <c r="BK64" s="118" t="s">
        <v>12</v>
      </c>
      <c r="BL64" s="115" t="s">
        <v>12</v>
      </c>
      <c r="BM64" s="118" t="s">
        <v>12</v>
      </c>
      <c r="BN64" s="118" t="s">
        <v>12</v>
      </c>
      <c r="BO64" s="118" t="s">
        <v>12</v>
      </c>
      <c r="BP64" s="118" t="s">
        <v>12</v>
      </c>
      <c r="BQ64" s="118" t="s">
        <v>12</v>
      </c>
      <c r="BR64" s="118" t="s">
        <v>12</v>
      </c>
      <c r="BS64" s="118" t="s">
        <v>12</v>
      </c>
      <c r="BT64" s="139" t="s">
        <v>12</v>
      </c>
      <c r="BU64" s="119">
        <v>1.0</v>
      </c>
      <c r="BV64" s="119">
        <v>0.0</v>
      </c>
      <c r="BW64" s="119">
        <v>0.0</v>
      </c>
      <c r="BX64" s="119">
        <v>0.0</v>
      </c>
      <c r="BY64" s="119">
        <v>0.0</v>
      </c>
      <c r="BZ64" s="119">
        <v>0.0</v>
      </c>
      <c r="CA64" s="119">
        <v>0.0</v>
      </c>
      <c r="CB64" s="119">
        <v>0.0</v>
      </c>
      <c r="CC64" s="119">
        <v>0.0</v>
      </c>
      <c r="CD64" s="119">
        <v>0.0</v>
      </c>
      <c r="CE64" s="119">
        <v>0.0</v>
      </c>
      <c r="CF64" s="119">
        <v>0.0</v>
      </c>
      <c r="CG64" s="119">
        <v>0.0</v>
      </c>
      <c r="CH64" s="119">
        <v>0.0</v>
      </c>
      <c r="CI64" s="120">
        <f>BV64/M67</f>
        <v>0</v>
      </c>
      <c r="CJ64" s="120">
        <f>CD64/M67</f>
        <v>0</v>
      </c>
      <c r="CK64" s="120">
        <f>IF(CA64="-","-",CA64/M67)</f>
        <v>0</v>
      </c>
      <c r="CL64" s="120">
        <f>BW64/N67</f>
        <v>0</v>
      </c>
      <c r="CM64" s="120">
        <f>CE64/N67</f>
        <v>0</v>
      </c>
      <c r="CN64" s="120">
        <f t="shared" si="18"/>
        <v>0</v>
      </c>
      <c r="CO64" s="120">
        <f>IF(BZ64="-","-",BZ64/P67)</f>
        <v>0</v>
      </c>
      <c r="CP64" s="120">
        <f>IF(CH64="-","-",CH64/P67)</f>
        <v>0</v>
      </c>
      <c r="CQ64" s="120">
        <f>IF(CC64="-","-",CC64/P67)</f>
        <v>0</v>
      </c>
      <c r="CR64" s="121">
        <v>50447.0</v>
      </c>
      <c r="CS64" s="121">
        <v>1.0</v>
      </c>
      <c r="CT64" s="121">
        <v>2.0</v>
      </c>
      <c r="CU64" s="115" t="s">
        <v>12</v>
      </c>
      <c r="CV64" s="121">
        <v>50447.0</v>
      </c>
      <c r="CW64" s="121">
        <v>50447.0</v>
      </c>
      <c r="CX64" s="121" t="s">
        <v>12</v>
      </c>
      <c r="CY64" s="121">
        <f t="shared" si="62"/>
        <v>50447</v>
      </c>
      <c r="CZ64" s="121" t="s">
        <v>12</v>
      </c>
      <c r="DA64" s="121">
        <v>50447.0</v>
      </c>
      <c r="DB64" s="121" t="s">
        <v>12</v>
      </c>
      <c r="DC64" s="121" t="s">
        <v>12</v>
      </c>
      <c r="DD64" s="122">
        <v>1.0</v>
      </c>
      <c r="DE64" s="122">
        <v>0.0</v>
      </c>
      <c r="DF64" s="122">
        <v>1.0</v>
      </c>
      <c r="DG64" s="122">
        <v>2.0</v>
      </c>
      <c r="DH64" s="122">
        <v>0.0</v>
      </c>
      <c r="DI64" s="122">
        <v>2.0</v>
      </c>
      <c r="DJ64" s="122">
        <v>0.0</v>
      </c>
      <c r="DK64" s="122">
        <v>0.0</v>
      </c>
      <c r="DL64" s="122">
        <v>0.0</v>
      </c>
      <c r="DM64" s="122">
        <v>0.0</v>
      </c>
      <c r="DN64" s="122">
        <v>1.0</v>
      </c>
      <c r="DO64" s="122">
        <v>2.0</v>
      </c>
      <c r="DP64" s="122">
        <v>0.0</v>
      </c>
      <c r="DQ64" s="122">
        <v>2.0</v>
      </c>
      <c r="DR64" s="123">
        <f>DE64/M67</f>
        <v>0</v>
      </c>
      <c r="DS64" s="123">
        <f>DM64/M67</f>
        <v>0</v>
      </c>
      <c r="DT64" s="123">
        <f>IF(DJ64="-","-",DJ64/M67)</f>
        <v>0</v>
      </c>
      <c r="DU64" s="123">
        <f>DF64/N67</f>
        <v>0.125</v>
      </c>
      <c r="DV64" s="123">
        <f>DN64/N67</f>
        <v>0.125</v>
      </c>
      <c r="DW64" s="123">
        <f>IF(DK64="-","-",DK64/N67)</f>
        <v>0</v>
      </c>
      <c r="DX64" s="123">
        <f>IF(DI64="-","-",DI64/P67)</f>
        <v>0.25</v>
      </c>
      <c r="DY64" s="123">
        <f>IF(DQ64="-","-",DQ64/P67)</f>
        <v>0.25</v>
      </c>
      <c r="DZ64" s="123">
        <f>IF(DL64="-","-",DL64/P67)</f>
        <v>0</v>
      </c>
      <c r="EA64" s="124" t="s">
        <v>1096</v>
      </c>
      <c r="EB64" s="124">
        <v>3.0</v>
      </c>
      <c r="EC64" s="124">
        <v>6.0</v>
      </c>
      <c r="ED64" s="115" t="s">
        <v>162</v>
      </c>
      <c r="EE64" s="124">
        <v>50447.0</v>
      </c>
      <c r="EF64" s="124" t="s">
        <v>1097</v>
      </c>
      <c r="EG64" s="124" t="s">
        <v>162</v>
      </c>
      <c r="EH64" s="124" t="str">
        <f t="shared" si="64"/>
        <v>2002752, 2002749, 50447</v>
      </c>
      <c r="EI64" s="124" t="s">
        <v>12</v>
      </c>
      <c r="EJ64" s="124" t="s">
        <v>1098</v>
      </c>
      <c r="EK64" s="124" t="s">
        <v>12</v>
      </c>
      <c r="EL64" s="124" t="s">
        <v>12</v>
      </c>
      <c r="EM64" s="125">
        <v>1.0</v>
      </c>
      <c r="EN64" s="125">
        <v>1.0</v>
      </c>
      <c r="EO64" s="125">
        <v>3.0</v>
      </c>
      <c r="EP64" s="125">
        <v>2.0</v>
      </c>
      <c r="EQ64" s="125">
        <v>4.0</v>
      </c>
      <c r="ER64" s="125">
        <v>6.0</v>
      </c>
      <c r="ES64" s="125">
        <v>0.0</v>
      </c>
      <c r="ET64" s="125">
        <v>0.0</v>
      </c>
      <c r="EU64" s="125">
        <v>0.0</v>
      </c>
      <c r="EV64" s="125">
        <v>0.0</v>
      </c>
      <c r="EW64" s="125">
        <v>1.0</v>
      </c>
      <c r="EX64" s="125">
        <v>2.0</v>
      </c>
      <c r="EY64" s="125">
        <v>0.0</v>
      </c>
      <c r="EZ64" s="125">
        <v>2.0</v>
      </c>
      <c r="FA64" s="126">
        <f>EN64/M67</f>
        <v>1</v>
      </c>
      <c r="FB64" s="126">
        <f>EV64/M67</f>
        <v>0</v>
      </c>
      <c r="FC64" s="126">
        <f>IF(ES64="-","-",ES64/M67)</f>
        <v>0</v>
      </c>
      <c r="FD64" s="126">
        <f>EO64/N67</f>
        <v>0.375</v>
      </c>
      <c r="FE64" s="126">
        <f>EW64/N67</f>
        <v>0.125</v>
      </c>
      <c r="FF64" s="126">
        <f>IF(ET64="-","-",ET64/N67)</f>
        <v>0</v>
      </c>
      <c r="FG64" s="126">
        <f>IF(ER64="-","-",ER64/P67)</f>
        <v>0.75</v>
      </c>
      <c r="FH64" s="126">
        <f>IF(EZ64="-","-",EZ64/P67)</f>
        <v>0.25</v>
      </c>
      <c r="FI64" s="126">
        <f>IF(EU64="-","-",EU64/P67)</f>
        <v>0</v>
      </c>
      <c r="FJ64" s="127" t="s">
        <v>13</v>
      </c>
      <c r="FK64" s="128"/>
      <c r="FL64" s="129" t="s">
        <v>12</v>
      </c>
      <c r="FM64" s="129" t="s">
        <v>12</v>
      </c>
      <c r="FN64" s="129" t="s">
        <v>12</v>
      </c>
      <c r="FO64" s="130" t="s">
        <v>12</v>
      </c>
      <c r="FP64" s="130" t="s">
        <v>12</v>
      </c>
      <c r="FQ64" s="130" t="s">
        <v>12</v>
      </c>
      <c r="FR64" s="130" t="s">
        <v>12</v>
      </c>
      <c r="FS64" s="130" t="s">
        <v>12</v>
      </c>
      <c r="FT64" s="130" t="s">
        <v>12</v>
      </c>
      <c r="FU64" s="130" t="s">
        <v>12</v>
      </c>
      <c r="FV64" s="130" t="s">
        <v>12</v>
      </c>
      <c r="FW64" s="130" t="str">
        <f t="shared" si="48"/>
        <v>-</v>
      </c>
      <c r="FX64" s="130" t="s">
        <v>12</v>
      </c>
      <c r="FY64" s="108" t="s">
        <v>12</v>
      </c>
      <c r="FZ64" s="108">
        <v>0.0</v>
      </c>
      <c r="GA64" s="108">
        <v>0.0</v>
      </c>
      <c r="GB64" s="131">
        <f t="shared" si="43"/>
        <v>0</v>
      </c>
      <c r="GC64" s="132">
        <v>9999.0</v>
      </c>
      <c r="GD64" s="132">
        <v>1.0</v>
      </c>
      <c r="GE64" s="132">
        <v>2.0</v>
      </c>
      <c r="GF64" s="133" t="s">
        <v>12</v>
      </c>
      <c r="GG64" s="133" t="s">
        <v>12</v>
      </c>
      <c r="GH64" s="133" t="s">
        <v>12</v>
      </c>
      <c r="GI64" s="133" t="s">
        <v>12</v>
      </c>
      <c r="GJ64" s="133" t="s">
        <v>12</v>
      </c>
      <c r="GK64" s="133">
        <v>9999.0</v>
      </c>
      <c r="GL64" s="133" t="s">
        <v>12</v>
      </c>
      <c r="GM64" s="133" t="s">
        <v>12</v>
      </c>
      <c r="GN64" s="134" t="s">
        <v>12</v>
      </c>
      <c r="GO64" s="134">
        <v>1.0</v>
      </c>
      <c r="GP64" s="134">
        <v>0.0</v>
      </c>
      <c r="GQ64" s="135">
        <f t="shared" si="44"/>
        <v>0</v>
      </c>
      <c r="GR64" s="136" t="s">
        <v>13</v>
      </c>
      <c r="GS64" s="137"/>
      <c r="GT64" s="137"/>
      <c r="GU64" s="137"/>
      <c r="GV64" s="137"/>
      <c r="GW64" s="137"/>
      <c r="GX64" s="137"/>
      <c r="GY64" s="137"/>
      <c r="GZ64" s="137"/>
      <c r="HA64" s="137"/>
      <c r="HB64" s="137"/>
      <c r="HC64" s="137"/>
      <c r="HD64" s="137"/>
      <c r="HE64" s="137"/>
      <c r="HF64" s="137"/>
      <c r="HG64" s="137"/>
      <c r="HH64" s="137"/>
      <c r="HI64" s="137"/>
      <c r="HJ64" s="137"/>
      <c r="HK64" s="137"/>
      <c r="HL64" s="137"/>
      <c r="HM64" s="137"/>
      <c r="HN64" s="137"/>
      <c r="HO64" s="137"/>
      <c r="HP64" s="137"/>
      <c r="HQ64" s="137"/>
      <c r="HR64" s="137"/>
      <c r="HS64" s="137"/>
      <c r="HT64" s="137"/>
      <c r="HU64" s="137"/>
      <c r="HV64" s="137"/>
      <c r="HW64" s="137"/>
      <c r="HX64" s="137"/>
      <c r="HY64" s="137"/>
      <c r="HZ64" s="137"/>
      <c r="IA64" s="137"/>
      <c r="IB64" s="137"/>
      <c r="IC64" s="137"/>
      <c r="ID64" s="137"/>
      <c r="IE64" s="137"/>
      <c r="IF64" s="137"/>
      <c r="IG64" s="137"/>
      <c r="IH64" s="137"/>
      <c r="II64" s="137"/>
      <c r="IJ64" s="137"/>
      <c r="IK64" s="137"/>
      <c r="IL64" s="137"/>
      <c r="IM64" s="137"/>
      <c r="IN64" s="137"/>
      <c r="IO64" s="137"/>
      <c r="IP64" s="137"/>
      <c r="IQ64" s="137"/>
      <c r="IR64" s="137"/>
      <c r="IS64" s="137"/>
      <c r="IT64" s="137"/>
      <c r="IU64" s="137"/>
      <c r="IV64" s="137"/>
      <c r="IW64" s="137"/>
      <c r="IX64" s="137"/>
      <c r="IY64" s="137"/>
      <c r="IZ64" s="137"/>
      <c r="JA64" s="137"/>
      <c r="JB64" s="137"/>
      <c r="JC64" s="137"/>
      <c r="JD64" s="137"/>
      <c r="JE64" s="137"/>
      <c r="JF64" s="137"/>
      <c r="JG64" s="137"/>
      <c r="JH64" s="137"/>
      <c r="JI64" s="137"/>
      <c r="JJ64" s="137"/>
      <c r="JK64" s="137"/>
      <c r="JL64" s="137"/>
      <c r="JM64" s="137"/>
      <c r="JN64" s="137"/>
      <c r="JO64" s="137"/>
      <c r="JP64" s="137"/>
      <c r="JQ64" s="137"/>
      <c r="JR64" s="137"/>
      <c r="JS64" s="137"/>
      <c r="JT64" s="137"/>
      <c r="JU64" s="137"/>
      <c r="JV64" s="137"/>
      <c r="JW64" s="137"/>
      <c r="JX64" s="137"/>
      <c r="JY64" s="137"/>
      <c r="JZ64" s="137"/>
      <c r="KA64" s="137"/>
      <c r="KB64" s="137"/>
      <c r="KC64" s="137"/>
      <c r="KD64" s="137"/>
      <c r="KE64" s="137"/>
      <c r="KF64" s="137"/>
      <c r="KG64" s="137"/>
      <c r="KH64" s="137"/>
      <c r="KI64" s="137"/>
      <c r="KJ64" s="137"/>
      <c r="KK64" s="137"/>
      <c r="KL64" s="137"/>
      <c r="KM64" s="137"/>
      <c r="KN64" s="137"/>
      <c r="KO64" s="137"/>
      <c r="KP64" s="137"/>
      <c r="KQ64" s="137"/>
      <c r="KR64" s="137"/>
      <c r="KS64" s="137"/>
      <c r="KT64" s="137"/>
      <c r="KU64" s="137"/>
      <c r="KV64" s="137"/>
      <c r="KW64" s="137"/>
      <c r="KX64" s="137"/>
      <c r="KY64" s="137"/>
      <c r="KZ64" s="137"/>
      <c r="LA64" s="137"/>
      <c r="LB64" s="137"/>
      <c r="LC64" s="137"/>
      <c r="LD64" s="137"/>
      <c r="LE64" s="137"/>
      <c r="LF64" s="137"/>
      <c r="LG64" s="137"/>
      <c r="LH64" s="137"/>
      <c r="LI64" s="137"/>
      <c r="LJ64" s="137"/>
      <c r="LK64" s="137"/>
      <c r="LL64" s="137"/>
      <c r="LM64" s="137"/>
      <c r="LN64" s="137"/>
      <c r="LO64" s="137"/>
      <c r="LP64" s="137"/>
      <c r="LQ64" s="137"/>
      <c r="LR64" s="137"/>
      <c r="LS64" s="137"/>
      <c r="LT64" s="137"/>
      <c r="LU64" s="137"/>
      <c r="LV64" s="137"/>
      <c r="LW64" s="137"/>
      <c r="LX64" s="137"/>
    </row>
    <row r="65" ht="153.75" customHeight="1">
      <c r="B65" s="104" t="s">
        <v>537</v>
      </c>
      <c r="C65" s="105" t="s">
        <v>12</v>
      </c>
      <c r="D65" s="105" t="s">
        <v>538</v>
      </c>
      <c r="E65" s="105" t="s">
        <v>1099</v>
      </c>
      <c r="F65" s="105" t="s">
        <v>1100</v>
      </c>
      <c r="G65" s="106" t="s">
        <v>1101</v>
      </c>
      <c r="H65" s="105" t="s">
        <v>1102</v>
      </c>
      <c r="I65" s="107" t="s">
        <v>1103</v>
      </c>
      <c r="J65" s="107" t="s">
        <v>1104</v>
      </c>
      <c r="K65" s="107" t="s">
        <v>1105</v>
      </c>
      <c r="L65" s="108">
        <v>2.0</v>
      </c>
      <c r="M65" s="108">
        <v>1.0</v>
      </c>
      <c r="N65" s="108">
        <v>1.0</v>
      </c>
      <c r="O65" s="108">
        <f t="shared" si="69"/>
        <v>1</v>
      </c>
      <c r="P65" s="108">
        <v>1.0</v>
      </c>
      <c r="Q65" s="108">
        <v>0.0</v>
      </c>
      <c r="R65" s="109" t="s">
        <v>160</v>
      </c>
      <c r="S65" s="110" t="s">
        <v>1106</v>
      </c>
      <c r="T65" s="111" t="s">
        <v>1107</v>
      </c>
      <c r="U65" s="112" t="s">
        <v>1108</v>
      </c>
      <c r="V65" s="110" t="s">
        <v>1109</v>
      </c>
      <c r="W65" s="111" t="s">
        <v>12</v>
      </c>
      <c r="X65" s="113" t="s">
        <v>13</v>
      </c>
      <c r="Y65" s="113" t="s">
        <v>160</v>
      </c>
      <c r="Z65" s="113" t="s">
        <v>161</v>
      </c>
      <c r="AA65" s="113" t="s">
        <v>13</v>
      </c>
      <c r="AB65" s="113" t="s">
        <v>161</v>
      </c>
      <c r="AC65" s="113" t="s">
        <v>13</v>
      </c>
      <c r="AD65" s="114" t="s">
        <v>12</v>
      </c>
      <c r="AE65" s="114" t="s">
        <v>12</v>
      </c>
      <c r="AF65" s="114" t="s">
        <v>12</v>
      </c>
      <c r="AG65" s="115" t="s">
        <v>12</v>
      </c>
      <c r="AH65" s="114" t="s">
        <v>12</v>
      </c>
      <c r="AI65" s="114" t="s">
        <v>12</v>
      </c>
      <c r="AJ65" s="114" t="s">
        <v>12</v>
      </c>
      <c r="AK65" s="114" t="str">
        <f t="shared" si="70"/>
        <v>-</v>
      </c>
      <c r="AL65" s="114" t="s">
        <v>12</v>
      </c>
      <c r="AM65" s="114" t="s">
        <v>12</v>
      </c>
      <c r="AN65" s="114" t="s">
        <v>12</v>
      </c>
      <c r="AO65" s="114" t="s">
        <v>12</v>
      </c>
      <c r="AP65" s="116">
        <v>2.0</v>
      </c>
      <c r="AQ65" s="116">
        <v>0.0</v>
      </c>
      <c r="AR65" s="116">
        <v>0.0</v>
      </c>
      <c r="AS65" s="116">
        <v>0.0</v>
      </c>
      <c r="AT65" s="116">
        <v>0.0</v>
      </c>
      <c r="AU65" s="116">
        <v>0.0</v>
      </c>
      <c r="AV65" s="116">
        <v>0.0</v>
      </c>
      <c r="AW65" s="116">
        <v>0.0</v>
      </c>
      <c r="AX65" s="116">
        <v>0.0</v>
      </c>
      <c r="AY65" s="116">
        <v>0.0</v>
      </c>
      <c r="AZ65" s="117">
        <f t="shared" ref="AZ65:AZ106" si="71">AQ65/M65</f>
        <v>0</v>
      </c>
      <c r="BA65" s="117">
        <f t="shared" ref="BA65:BA106" si="72">AW65/M65</f>
        <v>0</v>
      </c>
      <c r="BB65" s="117">
        <f t="shared" ref="BB65:BB106" si="73">IF(AT65="-","-",AT65/M65)</f>
        <v>0</v>
      </c>
      <c r="BC65" s="117">
        <f t="shared" ref="BC65:BC106" si="74">AR65/N65</f>
        <v>0</v>
      </c>
      <c r="BD65" s="117">
        <f t="shared" ref="BD65:BD106" si="75">AX65/N65</f>
        <v>0</v>
      </c>
      <c r="BE65" s="117">
        <f t="shared" ref="BE65:BE106" si="76">IF(AU65="-","-",AU65/N65)</f>
        <v>0</v>
      </c>
      <c r="BF65" s="117">
        <f t="shared" ref="BF65:BF106" si="77">AS65/P65</f>
        <v>0</v>
      </c>
      <c r="BG65" s="117">
        <f t="shared" ref="BG65:BG106" si="78">AY65/P65</f>
        <v>0</v>
      </c>
      <c r="BH65" s="117">
        <f t="shared" ref="BH65:BH106" si="79">IF(AV65="-","-",AV65/P65)</f>
        <v>0</v>
      </c>
      <c r="BI65" s="118" t="s">
        <v>12</v>
      </c>
      <c r="BJ65" s="118" t="s">
        <v>12</v>
      </c>
      <c r="BK65" s="118" t="s">
        <v>12</v>
      </c>
      <c r="BL65" s="115" t="s">
        <v>12</v>
      </c>
      <c r="BM65" s="118" t="s">
        <v>12</v>
      </c>
      <c r="BN65" s="118" t="s">
        <v>12</v>
      </c>
      <c r="BO65" s="118" t="s">
        <v>12</v>
      </c>
      <c r="BP65" s="118" t="str">
        <f t="shared" ref="BP65:BP71" si="80">IF(BN65="-",BO65,BN65)</f>
        <v>-</v>
      </c>
      <c r="BQ65" s="118" t="s">
        <v>12</v>
      </c>
      <c r="BR65" s="118" t="s">
        <v>12</v>
      </c>
      <c r="BS65" s="118" t="s">
        <v>12</v>
      </c>
      <c r="BT65" s="118" t="s">
        <v>12</v>
      </c>
      <c r="BU65" s="119">
        <v>2.0</v>
      </c>
      <c r="BV65" s="119">
        <v>0.0</v>
      </c>
      <c r="BW65" s="119">
        <v>0.0</v>
      </c>
      <c r="BX65" s="119">
        <v>0.0</v>
      </c>
      <c r="BY65" s="119">
        <v>0.0</v>
      </c>
      <c r="BZ65" s="119">
        <v>0.0</v>
      </c>
      <c r="CA65" s="119">
        <v>0.0</v>
      </c>
      <c r="CB65" s="119">
        <v>0.0</v>
      </c>
      <c r="CC65" s="119">
        <v>0.0</v>
      </c>
      <c r="CD65" s="119">
        <v>0.0</v>
      </c>
      <c r="CE65" s="119">
        <v>0.0</v>
      </c>
      <c r="CF65" s="119">
        <v>0.0</v>
      </c>
      <c r="CG65" s="119">
        <v>0.0</v>
      </c>
      <c r="CH65" s="119">
        <v>0.0</v>
      </c>
      <c r="CI65" s="120">
        <f t="shared" ref="CI65:CI106" si="81">BV65/M65</f>
        <v>0</v>
      </c>
      <c r="CJ65" s="120">
        <f t="shared" ref="CJ65:CJ106" si="82">CD65/M65</f>
        <v>0</v>
      </c>
      <c r="CK65" s="120">
        <f t="shared" ref="CK65:CK106" si="83">IF(CA65="-","-",CA65/M65)</f>
        <v>0</v>
      </c>
      <c r="CL65" s="120">
        <f t="shared" ref="CL65:CL106" si="84">BW65/N65</f>
        <v>0</v>
      </c>
      <c r="CM65" s="120">
        <f t="shared" ref="CM65:CM106" si="85">CE65/N65</f>
        <v>0</v>
      </c>
      <c r="CN65" s="120">
        <f t="shared" si="18"/>
        <v>0</v>
      </c>
      <c r="CO65" s="120">
        <f t="shared" ref="CO65:CO106" si="86">IF(BZ65="-","-",BZ65/P65)</f>
        <v>0</v>
      </c>
      <c r="CP65" s="120">
        <f t="shared" ref="CP65:CP106" si="87">IF(CH65="-","-",CH65/P65)</f>
        <v>0</v>
      </c>
      <c r="CQ65" s="120">
        <f t="shared" ref="CQ65:CQ106" si="88">IF(CC65="-","-",CC65/P65)</f>
        <v>0</v>
      </c>
      <c r="CR65" s="121" t="s">
        <v>12</v>
      </c>
      <c r="CS65" s="121" t="s">
        <v>12</v>
      </c>
      <c r="CT65" s="121" t="s">
        <v>12</v>
      </c>
      <c r="CU65" s="115" t="s">
        <v>12</v>
      </c>
      <c r="CV65" s="121" t="s">
        <v>12</v>
      </c>
      <c r="CW65" s="121" t="s">
        <v>12</v>
      </c>
      <c r="CX65" s="121" t="s">
        <v>12</v>
      </c>
      <c r="CY65" s="121" t="str">
        <f t="shared" si="62"/>
        <v>-</v>
      </c>
      <c r="CZ65" s="121" t="s">
        <v>12</v>
      </c>
      <c r="DA65" s="121" t="s">
        <v>12</v>
      </c>
      <c r="DB65" s="121" t="s">
        <v>12</v>
      </c>
      <c r="DC65" s="121" t="s">
        <v>12</v>
      </c>
      <c r="DD65" s="122">
        <v>2.0</v>
      </c>
      <c r="DE65" s="122">
        <v>0.0</v>
      </c>
      <c r="DF65" s="122">
        <v>0.0</v>
      </c>
      <c r="DG65" s="122">
        <v>0.0</v>
      </c>
      <c r="DH65" s="122">
        <v>0.0</v>
      </c>
      <c r="DI65" s="122">
        <v>0.0</v>
      </c>
      <c r="DJ65" s="122">
        <v>0.0</v>
      </c>
      <c r="DK65" s="122">
        <v>0.0</v>
      </c>
      <c r="DL65" s="122">
        <v>0.0</v>
      </c>
      <c r="DM65" s="122">
        <v>0.0</v>
      </c>
      <c r="DN65" s="122">
        <v>0.0</v>
      </c>
      <c r="DO65" s="122">
        <v>0.0</v>
      </c>
      <c r="DP65" s="122">
        <v>0.0</v>
      </c>
      <c r="DQ65" s="122">
        <v>0.0</v>
      </c>
      <c r="DR65" s="123">
        <f t="shared" ref="DR65:DR106" si="89">DE65/M65</f>
        <v>0</v>
      </c>
      <c r="DS65" s="123">
        <f t="shared" ref="DS65:DS106" si="90">DM65/M65</f>
        <v>0</v>
      </c>
      <c r="DT65" s="123">
        <f t="shared" ref="DT65:DT106" si="91">IF(DJ65="-","-",DJ65/M65)</f>
        <v>0</v>
      </c>
      <c r="DU65" s="123">
        <f t="shared" ref="DU65:DU106" si="92">DF65/N65</f>
        <v>0</v>
      </c>
      <c r="DV65" s="123">
        <f t="shared" ref="DV65:DV106" si="93">DN65/N65</f>
        <v>0</v>
      </c>
      <c r="DW65" s="123">
        <f t="shared" ref="DW65:DW106" si="94">IF(DK65="-","-",DK65/N65)</f>
        <v>0</v>
      </c>
      <c r="DX65" s="123">
        <f t="shared" ref="DX65:DX106" si="95">IF(DI65="-","-",DI65/P65)</f>
        <v>0</v>
      </c>
      <c r="DY65" s="123">
        <f t="shared" ref="DY65:DY106" si="96">IF(DQ65="-","-",DQ65/P65)</f>
        <v>0</v>
      </c>
      <c r="DZ65" s="123">
        <f t="shared" ref="DZ65:DZ106" si="97">IF(DL65="-","-",DL65/P65)</f>
        <v>0</v>
      </c>
      <c r="EA65" s="124" t="s">
        <v>162</v>
      </c>
      <c r="EB65" s="124">
        <v>2.0</v>
      </c>
      <c r="EC65" s="124">
        <v>4.0</v>
      </c>
      <c r="ED65" s="115" t="s">
        <v>162</v>
      </c>
      <c r="EE65" s="124" t="s">
        <v>12</v>
      </c>
      <c r="EF65" s="124" t="s">
        <v>162</v>
      </c>
      <c r="EG65" s="124" t="s">
        <v>162</v>
      </c>
      <c r="EH65" s="124" t="str">
        <f t="shared" si="64"/>
        <v>2002752, 2002749</v>
      </c>
      <c r="EI65" s="124" t="s">
        <v>12</v>
      </c>
      <c r="EJ65" s="124" t="s">
        <v>162</v>
      </c>
      <c r="EK65" s="124" t="s">
        <v>12</v>
      </c>
      <c r="EL65" s="124" t="s">
        <v>12</v>
      </c>
      <c r="EM65" s="125">
        <v>2.0</v>
      </c>
      <c r="EN65" s="125">
        <v>2.0</v>
      </c>
      <c r="EO65" s="125">
        <v>3.0</v>
      </c>
      <c r="EP65" s="125">
        <v>0.0</v>
      </c>
      <c r="EQ65" s="125">
        <v>4.0</v>
      </c>
      <c r="ER65" s="125">
        <v>4.0</v>
      </c>
      <c r="ES65" s="125">
        <v>0.0</v>
      </c>
      <c r="ET65" s="125">
        <v>0.0</v>
      </c>
      <c r="EU65" s="125">
        <v>0.0</v>
      </c>
      <c r="EV65" s="125">
        <v>0.0</v>
      </c>
      <c r="EW65" s="125">
        <v>0.0</v>
      </c>
      <c r="EX65" s="125">
        <v>0.0</v>
      </c>
      <c r="EY65" s="125">
        <v>0.0</v>
      </c>
      <c r="EZ65" s="125">
        <v>0.0</v>
      </c>
      <c r="FA65" s="126">
        <f t="shared" ref="FA65:FA106" si="98">EN65/M65</f>
        <v>2</v>
      </c>
      <c r="FB65" s="126">
        <f t="shared" ref="FB65:FB106" si="99">EV65/M65</f>
        <v>0</v>
      </c>
      <c r="FC65" s="126">
        <f t="shared" ref="FC65:FC106" si="100">IF(ES65="-","-",ES65/M65)</f>
        <v>0</v>
      </c>
      <c r="FD65" s="126">
        <f t="shared" ref="FD65:FD106" si="101">EO65/N65</f>
        <v>3</v>
      </c>
      <c r="FE65" s="126">
        <f t="shared" ref="FE65:FE106" si="102">EW65/N65</f>
        <v>0</v>
      </c>
      <c r="FF65" s="126">
        <f t="shared" ref="FF65:FF106" si="103">IF(ET65="-","-",ET65/N65)</f>
        <v>0</v>
      </c>
      <c r="FG65" s="126">
        <f t="shared" ref="FG65:FG106" si="104">IF(ER65="-","-",ER65/P65)</f>
        <v>4</v>
      </c>
      <c r="FH65" s="126">
        <f t="shared" ref="FH65:FH106" si="105">IF(EZ65="-","-",EZ65/P65)</f>
        <v>0</v>
      </c>
      <c r="FI65" s="126">
        <f t="shared" ref="FI65:FI106" si="106">IF(EU65="-","-",EU65/P65)</f>
        <v>0</v>
      </c>
      <c r="FJ65" s="127" t="s">
        <v>13</v>
      </c>
      <c r="FK65" s="128"/>
      <c r="FL65" s="129" t="s">
        <v>12</v>
      </c>
      <c r="FM65" s="129" t="s">
        <v>12</v>
      </c>
      <c r="FN65" s="129" t="s">
        <v>12</v>
      </c>
      <c r="FO65" s="130" t="s">
        <v>12</v>
      </c>
      <c r="FP65" s="130" t="s">
        <v>12</v>
      </c>
      <c r="FQ65" s="130" t="s">
        <v>12</v>
      </c>
      <c r="FR65" s="130" t="s">
        <v>12</v>
      </c>
      <c r="FS65" s="130" t="s">
        <v>12</v>
      </c>
      <c r="FT65" s="130" t="s">
        <v>12</v>
      </c>
      <c r="FU65" s="130" t="s">
        <v>12</v>
      </c>
      <c r="FV65" s="130" t="s">
        <v>12</v>
      </c>
      <c r="FW65" s="130" t="str">
        <f t="shared" si="48"/>
        <v>-</v>
      </c>
      <c r="FX65" s="130" t="s">
        <v>12</v>
      </c>
      <c r="FY65" s="108" t="s">
        <v>12</v>
      </c>
      <c r="FZ65" s="108">
        <v>2.0</v>
      </c>
      <c r="GA65" s="108">
        <v>0.0</v>
      </c>
      <c r="GB65" s="131">
        <f t="shared" si="43"/>
        <v>0</v>
      </c>
      <c r="GC65" s="132">
        <v>9999.0</v>
      </c>
      <c r="GD65" s="132">
        <v>1.0</v>
      </c>
      <c r="GE65" s="132">
        <v>1.0</v>
      </c>
      <c r="GF65" s="133" t="s">
        <v>12</v>
      </c>
      <c r="GG65" s="133" t="s">
        <v>12</v>
      </c>
      <c r="GH65" s="133" t="s">
        <v>12</v>
      </c>
      <c r="GI65" s="133" t="s">
        <v>12</v>
      </c>
      <c r="GJ65" s="133" t="s">
        <v>12</v>
      </c>
      <c r="GK65" s="133">
        <v>9999.0</v>
      </c>
      <c r="GL65" s="133" t="s">
        <v>12</v>
      </c>
      <c r="GM65" s="133" t="s">
        <v>12</v>
      </c>
      <c r="GN65" s="134" t="s">
        <v>12</v>
      </c>
      <c r="GO65" s="134">
        <v>2.0</v>
      </c>
      <c r="GP65" s="134">
        <v>0.0</v>
      </c>
      <c r="GQ65" s="135">
        <f t="shared" si="44"/>
        <v>0</v>
      </c>
      <c r="GR65" s="136" t="s">
        <v>13</v>
      </c>
      <c r="GS65" s="137"/>
      <c r="GT65" s="137"/>
      <c r="GU65" s="137"/>
      <c r="GV65" s="137"/>
      <c r="GW65" s="137"/>
      <c r="GX65" s="137"/>
      <c r="GY65" s="137"/>
      <c r="GZ65" s="137"/>
      <c r="HA65" s="137"/>
      <c r="HB65" s="137"/>
      <c r="HC65" s="137"/>
      <c r="HD65" s="137"/>
      <c r="HE65" s="137"/>
      <c r="HF65" s="137"/>
      <c r="HG65" s="137"/>
      <c r="HH65" s="137"/>
      <c r="HI65" s="137"/>
      <c r="HJ65" s="137"/>
      <c r="HK65" s="137"/>
      <c r="HL65" s="137"/>
      <c r="HM65" s="137"/>
      <c r="HN65" s="137"/>
      <c r="HO65" s="137"/>
      <c r="HP65" s="137"/>
      <c r="HQ65" s="137"/>
      <c r="HR65" s="137"/>
      <c r="HS65" s="137"/>
      <c r="HT65" s="137"/>
      <c r="HU65" s="137"/>
      <c r="HV65" s="137"/>
      <c r="HW65" s="137"/>
      <c r="HX65" s="137"/>
      <c r="HY65" s="137"/>
      <c r="HZ65" s="137"/>
      <c r="IA65" s="137"/>
      <c r="IB65" s="137"/>
      <c r="IC65" s="137"/>
      <c r="ID65" s="137"/>
      <c r="IE65" s="137"/>
      <c r="IF65" s="137"/>
      <c r="IG65" s="137"/>
      <c r="IH65" s="137"/>
      <c r="II65" s="137"/>
      <c r="IJ65" s="137"/>
      <c r="IK65" s="137"/>
      <c r="IL65" s="137"/>
      <c r="IM65" s="137"/>
      <c r="IN65" s="137"/>
      <c r="IO65" s="137"/>
      <c r="IP65" s="137"/>
      <c r="IQ65" s="137"/>
      <c r="IR65" s="137"/>
      <c r="IS65" s="137"/>
      <c r="IT65" s="137"/>
      <c r="IU65" s="137"/>
      <c r="IV65" s="137"/>
      <c r="IW65" s="137"/>
      <c r="IX65" s="137"/>
      <c r="IY65" s="137"/>
      <c r="IZ65" s="137"/>
      <c r="JA65" s="137"/>
      <c r="JB65" s="137"/>
      <c r="JC65" s="137"/>
      <c r="JD65" s="137"/>
      <c r="JE65" s="137"/>
      <c r="JF65" s="137"/>
      <c r="JG65" s="137"/>
      <c r="JH65" s="137"/>
      <c r="JI65" s="137"/>
      <c r="JJ65" s="137"/>
      <c r="JK65" s="137"/>
      <c r="JL65" s="137"/>
      <c r="JM65" s="137"/>
      <c r="JN65" s="137"/>
      <c r="JO65" s="137"/>
      <c r="JP65" s="137"/>
      <c r="JQ65" s="137"/>
      <c r="JR65" s="137"/>
      <c r="JS65" s="137"/>
      <c r="JT65" s="137"/>
      <c r="JU65" s="137"/>
      <c r="JV65" s="137"/>
      <c r="JW65" s="137"/>
      <c r="JX65" s="137"/>
      <c r="JY65" s="137"/>
      <c r="JZ65" s="137"/>
      <c r="KA65" s="137"/>
      <c r="KB65" s="137"/>
      <c r="KC65" s="137"/>
      <c r="KD65" s="137"/>
      <c r="KE65" s="137"/>
      <c r="KF65" s="137"/>
      <c r="KG65" s="137"/>
      <c r="KH65" s="137"/>
      <c r="KI65" s="137"/>
      <c r="KJ65" s="137"/>
      <c r="KK65" s="137"/>
      <c r="KL65" s="137"/>
      <c r="KM65" s="137"/>
      <c r="KN65" s="137"/>
      <c r="KO65" s="137"/>
      <c r="KP65" s="137"/>
      <c r="KQ65" s="137"/>
      <c r="KR65" s="137"/>
      <c r="KS65" s="137"/>
      <c r="KT65" s="137"/>
      <c r="KU65" s="137"/>
      <c r="KV65" s="137"/>
      <c r="KW65" s="137"/>
      <c r="KX65" s="137"/>
      <c r="KY65" s="137"/>
      <c r="KZ65" s="137"/>
      <c r="LA65" s="137"/>
      <c r="LB65" s="137"/>
      <c r="LC65" s="137"/>
      <c r="LD65" s="137"/>
      <c r="LE65" s="137"/>
      <c r="LF65" s="137"/>
      <c r="LG65" s="137"/>
      <c r="LH65" s="137"/>
      <c r="LI65" s="137"/>
      <c r="LJ65" s="137"/>
      <c r="LK65" s="137"/>
      <c r="LL65" s="137"/>
      <c r="LM65" s="137"/>
      <c r="LN65" s="137"/>
      <c r="LO65" s="137"/>
      <c r="LP65" s="137"/>
      <c r="LQ65" s="137"/>
      <c r="LR65" s="137"/>
      <c r="LS65" s="137"/>
      <c r="LT65" s="137"/>
      <c r="LU65" s="137"/>
      <c r="LV65" s="137"/>
      <c r="LW65" s="137"/>
      <c r="LX65" s="137"/>
    </row>
    <row r="66" ht="153.75" customHeight="1">
      <c r="B66" s="104" t="s">
        <v>146</v>
      </c>
      <c r="C66" s="105" t="s">
        <v>12</v>
      </c>
      <c r="D66" s="105" t="s">
        <v>147</v>
      </c>
      <c r="E66" s="105" t="s">
        <v>1110</v>
      </c>
      <c r="F66" s="105" t="s">
        <v>1111</v>
      </c>
      <c r="G66" s="105" t="s">
        <v>12</v>
      </c>
      <c r="H66" s="105" t="s">
        <v>12</v>
      </c>
      <c r="I66" s="107" t="s">
        <v>1112</v>
      </c>
      <c r="J66" s="107" t="s">
        <v>1113</v>
      </c>
      <c r="K66" s="107" t="s">
        <v>1114</v>
      </c>
      <c r="L66" s="108">
        <v>2.0</v>
      </c>
      <c r="M66" s="108">
        <v>1.0</v>
      </c>
      <c r="N66" s="108">
        <v>1.0</v>
      </c>
      <c r="O66" s="108">
        <f t="shared" si="69"/>
        <v>1</v>
      </c>
      <c r="P66" s="108">
        <v>1.0</v>
      </c>
      <c r="Q66" s="108">
        <v>0.0</v>
      </c>
      <c r="R66" s="109" t="s">
        <v>305</v>
      </c>
      <c r="S66" s="161" t="s">
        <v>1115</v>
      </c>
      <c r="T66" s="111" t="s">
        <v>1116</v>
      </c>
      <c r="U66" s="110" t="s">
        <v>1117</v>
      </c>
      <c r="V66" s="110" t="s">
        <v>1118</v>
      </c>
      <c r="W66" s="142" t="s">
        <v>1119</v>
      </c>
      <c r="X66" s="113" t="s">
        <v>13</v>
      </c>
      <c r="Y66" s="113" t="s">
        <v>160</v>
      </c>
      <c r="Z66" s="113" t="s">
        <v>161</v>
      </c>
      <c r="AA66" s="113" t="s">
        <v>13</v>
      </c>
      <c r="AB66" s="113" t="s">
        <v>161</v>
      </c>
      <c r="AC66" s="113" t="s">
        <v>13</v>
      </c>
      <c r="AD66" s="114" t="s">
        <v>12</v>
      </c>
      <c r="AE66" s="114" t="s">
        <v>12</v>
      </c>
      <c r="AF66" s="114" t="s">
        <v>12</v>
      </c>
      <c r="AG66" s="115" t="s">
        <v>12</v>
      </c>
      <c r="AH66" s="114" t="s">
        <v>12</v>
      </c>
      <c r="AI66" s="114" t="s">
        <v>12</v>
      </c>
      <c r="AJ66" s="114" t="s">
        <v>12</v>
      </c>
      <c r="AK66" s="114" t="s">
        <v>12</v>
      </c>
      <c r="AL66" s="114" t="s">
        <v>12</v>
      </c>
      <c r="AM66" s="114" t="s">
        <v>12</v>
      </c>
      <c r="AN66" s="114" t="s">
        <v>12</v>
      </c>
      <c r="AO66" s="114" t="s">
        <v>12</v>
      </c>
      <c r="AP66" s="116">
        <v>2.0</v>
      </c>
      <c r="AQ66" s="116">
        <v>0.0</v>
      </c>
      <c r="AR66" s="116">
        <v>0.0</v>
      </c>
      <c r="AS66" s="116">
        <v>0.0</v>
      </c>
      <c r="AT66" s="116">
        <v>0.0</v>
      </c>
      <c r="AU66" s="116">
        <v>0.0</v>
      </c>
      <c r="AV66" s="116">
        <v>0.0</v>
      </c>
      <c r="AW66" s="116">
        <v>0.0</v>
      </c>
      <c r="AX66" s="116">
        <v>0.0</v>
      </c>
      <c r="AY66" s="116">
        <v>0.0</v>
      </c>
      <c r="AZ66" s="117">
        <f t="shared" si="71"/>
        <v>0</v>
      </c>
      <c r="BA66" s="117">
        <f t="shared" si="72"/>
        <v>0</v>
      </c>
      <c r="BB66" s="117">
        <f t="shared" si="73"/>
        <v>0</v>
      </c>
      <c r="BC66" s="117">
        <f t="shared" si="74"/>
        <v>0</v>
      </c>
      <c r="BD66" s="117">
        <f t="shared" si="75"/>
        <v>0</v>
      </c>
      <c r="BE66" s="117">
        <f t="shared" si="76"/>
        <v>0</v>
      </c>
      <c r="BF66" s="117">
        <f t="shared" si="77"/>
        <v>0</v>
      </c>
      <c r="BG66" s="117">
        <f t="shared" si="78"/>
        <v>0</v>
      </c>
      <c r="BH66" s="117">
        <f t="shared" si="79"/>
        <v>0</v>
      </c>
      <c r="BI66" s="118" t="s">
        <v>12</v>
      </c>
      <c r="BJ66" s="118" t="s">
        <v>12</v>
      </c>
      <c r="BK66" s="118" t="s">
        <v>12</v>
      </c>
      <c r="BL66" s="115" t="s">
        <v>12</v>
      </c>
      <c r="BM66" s="118" t="s">
        <v>12</v>
      </c>
      <c r="BN66" s="118" t="s">
        <v>12</v>
      </c>
      <c r="BO66" s="118" t="s">
        <v>12</v>
      </c>
      <c r="BP66" s="118" t="str">
        <f t="shared" si="80"/>
        <v>-</v>
      </c>
      <c r="BQ66" s="118" t="s">
        <v>12</v>
      </c>
      <c r="BR66" s="118" t="s">
        <v>12</v>
      </c>
      <c r="BS66" s="118" t="s">
        <v>12</v>
      </c>
      <c r="BT66" s="118" t="s">
        <v>12</v>
      </c>
      <c r="BU66" s="119">
        <v>2.0</v>
      </c>
      <c r="BV66" s="119">
        <v>0.0</v>
      </c>
      <c r="BW66" s="119">
        <v>0.0</v>
      </c>
      <c r="BX66" s="119">
        <v>0.0</v>
      </c>
      <c r="BY66" s="119">
        <v>0.0</v>
      </c>
      <c r="BZ66" s="119">
        <v>0.0</v>
      </c>
      <c r="CA66" s="119">
        <v>0.0</v>
      </c>
      <c r="CB66" s="119">
        <v>0.0</v>
      </c>
      <c r="CC66" s="119">
        <v>0.0</v>
      </c>
      <c r="CD66" s="119">
        <v>0.0</v>
      </c>
      <c r="CE66" s="119">
        <v>0.0</v>
      </c>
      <c r="CF66" s="119">
        <v>0.0</v>
      </c>
      <c r="CG66" s="119">
        <v>0.0</v>
      </c>
      <c r="CH66" s="119">
        <v>0.0</v>
      </c>
      <c r="CI66" s="120">
        <f t="shared" si="81"/>
        <v>0</v>
      </c>
      <c r="CJ66" s="120">
        <f t="shared" si="82"/>
        <v>0</v>
      </c>
      <c r="CK66" s="120">
        <f t="shared" si="83"/>
        <v>0</v>
      </c>
      <c r="CL66" s="120">
        <f t="shared" si="84"/>
        <v>0</v>
      </c>
      <c r="CM66" s="120">
        <f t="shared" si="85"/>
        <v>0</v>
      </c>
      <c r="CN66" s="120">
        <f t="shared" si="18"/>
        <v>0</v>
      </c>
      <c r="CO66" s="120">
        <f t="shared" si="86"/>
        <v>0</v>
      </c>
      <c r="CP66" s="120">
        <f t="shared" si="87"/>
        <v>0</v>
      </c>
      <c r="CQ66" s="120">
        <f t="shared" si="88"/>
        <v>0</v>
      </c>
      <c r="CR66" s="121" t="s">
        <v>12</v>
      </c>
      <c r="CS66" s="121" t="s">
        <v>12</v>
      </c>
      <c r="CT66" s="121" t="s">
        <v>12</v>
      </c>
      <c r="CU66" s="115" t="s">
        <v>12</v>
      </c>
      <c r="CV66" s="121" t="s">
        <v>12</v>
      </c>
      <c r="CW66" s="121" t="s">
        <v>12</v>
      </c>
      <c r="CX66" s="121" t="s">
        <v>12</v>
      </c>
      <c r="CY66" s="121" t="s">
        <v>12</v>
      </c>
      <c r="CZ66" s="121" t="s">
        <v>12</v>
      </c>
      <c r="DA66" s="121" t="s">
        <v>12</v>
      </c>
      <c r="DB66" s="121" t="s">
        <v>12</v>
      </c>
      <c r="DC66" s="121" t="s">
        <v>12</v>
      </c>
      <c r="DD66" s="122">
        <v>2.0</v>
      </c>
      <c r="DE66" s="122">
        <v>0.0</v>
      </c>
      <c r="DF66" s="122">
        <v>0.0</v>
      </c>
      <c r="DG66" s="122">
        <v>0.0</v>
      </c>
      <c r="DH66" s="122">
        <v>0.0</v>
      </c>
      <c r="DI66" s="122">
        <v>0.0</v>
      </c>
      <c r="DJ66" s="122">
        <v>0.0</v>
      </c>
      <c r="DK66" s="122">
        <v>0.0</v>
      </c>
      <c r="DL66" s="122">
        <v>0.0</v>
      </c>
      <c r="DM66" s="122">
        <v>0.0</v>
      </c>
      <c r="DN66" s="122">
        <v>0.0</v>
      </c>
      <c r="DO66" s="122">
        <v>0.0</v>
      </c>
      <c r="DP66" s="122">
        <v>0.0</v>
      </c>
      <c r="DQ66" s="122">
        <v>0.0</v>
      </c>
      <c r="DR66" s="123">
        <f t="shared" si="89"/>
        <v>0</v>
      </c>
      <c r="DS66" s="123">
        <f t="shared" si="90"/>
        <v>0</v>
      </c>
      <c r="DT66" s="123">
        <f t="shared" si="91"/>
        <v>0</v>
      </c>
      <c r="DU66" s="123">
        <f t="shared" si="92"/>
        <v>0</v>
      </c>
      <c r="DV66" s="123">
        <f t="shared" si="93"/>
        <v>0</v>
      </c>
      <c r="DW66" s="123">
        <f t="shared" si="94"/>
        <v>0</v>
      </c>
      <c r="DX66" s="123">
        <f t="shared" si="95"/>
        <v>0</v>
      </c>
      <c r="DY66" s="123">
        <f t="shared" si="96"/>
        <v>0</v>
      </c>
      <c r="DZ66" s="123">
        <f t="shared" si="97"/>
        <v>0</v>
      </c>
      <c r="EA66" s="124" t="s">
        <v>162</v>
      </c>
      <c r="EB66" s="124">
        <v>2.0</v>
      </c>
      <c r="EC66" s="124">
        <v>2.0</v>
      </c>
      <c r="ED66" s="115" t="s">
        <v>162</v>
      </c>
      <c r="EE66" s="124" t="s">
        <v>12</v>
      </c>
      <c r="EF66" s="124" t="s">
        <v>162</v>
      </c>
      <c r="EG66" s="124" t="s">
        <v>162</v>
      </c>
      <c r="EH66" s="124" t="str">
        <f t="shared" si="64"/>
        <v>2002752, 2002749</v>
      </c>
      <c r="EI66" s="124" t="s">
        <v>12</v>
      </c>
      <c r="EJ66" s="124" t="s">
        <v>162</v>
      </c>
      <c r="EK66" s="124" t="s">
        <v>12</v>
      </c>
      <c r="EL66" s="124" t="s">
        <v>12</v>
      </c>
      <c r="EM66" s="125">
        <v>2.0</v>
      </c>
      <c r="EN66" s="125">
        <v>1.0</v>
      </c>
      <c r="EO66" s="125">
        <v>1.0</v>
      </c>
      <c r="EP66" s="125">
        <v>0.0</v>
      </c>
      <c r="EQ66" s="125">
        <v>2.0</v>
      </c>
      <c r="ER66" s="125">
        <v>2.0</v>
      </c>
      <c r="ES66" s="125">
        <v>0.0</v>
      </c>
      <c r="ET66" s="125">
        <v>0.0</v>
      </c>
      <c r="EU66" s="125">
        <v>0.0</v>
      </c>
      <c r="EV66" s="125">
        <v>0.0</v>
      </c>
      <c r="EW66" s="125">
        <v>0.0</v>
      </c>
      <c r="EX66" s="125">
        <v>0.0</v>
      </c>
      <c r="EY66" s="125">
        <v>0.0</v>
      </c>
      <c r="EZ66" s="125">
        <v>0.0</v>
      </c>
      <c r="FA66" s="126">
        <f t="shared" si="98"/>
        <v>1</v>
      </c>
      <c r="FB66" s="126">
        <f t="shared" si="99"/>
        <v>0</v>
      </c>
      <c r="FC66" s="126">
        <f t="shared" si="100"/>
        <v>0</v>
      </c>
      <c r="FD66" s="126">
        <f t="shared" si="101"/>
        <v>1</v>
      </c>
      <c r="FE66" s="126">
        <f t="shared" si="102"/>
        <v>0</v>
      </c>
      <c r="FF66" s="126">
        <f t="shared" si="103"/>
        <v>0</v>
      </c>
      <c r="FG66" s="126">
        <f t="shared" si="104"/>
        <v>2</v>
      </c>
      <c r="FH66" s="126">
        <f t="shared" si="105"/>
        <v>0</v>
      </c>
      <c r="FI66" s="126">
        <f t="shared" si="106"/>
        <v>0</v>
      </c>
      <c r="FJ66" s="127" t="s">
        <v>13</v>
      </c>
      <c r="FK66" s="128"/>
      <c r="FL66" s="129" t="s">
        <v>12</v>
      </c>
      <c r="FM66" s="129" t="s">
        <v>12</v>
      </c>
      <c r="FN66" s="129" t="s">
        <v>12</v>
      </c>
      <c r="FO66" s="130" t="s">
        <v>12</v>
      </c>
      <c r="FP66" s="130" t="s">
        <v>12</v>
      </c>
      <c r="FQ66" s="130" t="s">
        <v>12</v>
      </c>
      <c r="FR66" s="130" t="s">
        <v>12</v>
      </c>
      <c r="FS66" s="130" t="s">
        <v>12</v>
      </c>
      <c r="FT66" s="130" t="s">
        <v>12</v>
      </c>
      <c r="FU66" s="130" t="s">
        <v>12</v>
      </c>
      <c r="FV66" s="130" t="s">
        <v>12</v>
      </c>
      <c r="FW66" s="130" t="str">
        <f t="shared" si="48"/>
        <v>-</v>
      </c>
      <c r="FX66" s="130" t="s">
        <v>12</v>
      </c>
      <c r="FY66" s="108" t="s">
        <v>12</v>
      </c>
      <c r="FZ66" s="108">
        <v>1.0</v>
      </c>
      <c r="GA66" s="108">
        <v>0.0</v>
      </c>
      <c r="GB66" s="131">
        <f t="shared" si="43"/>
        <v>0</v>
      </c>
      <c r="GC66" s="132" t="s">
        <v>12</v>
      </c>
      <c r="GD66" s="132" t="s">
        <v>12</v>
      </c>
      <c r="GE66" s="132" t="s">
        <v>12</v>
      </c>
      <c r="GF66" s="133" t="s">
        <v>12</v>
      </c>
      <c r="GG66" s="133" t="s">
        <v>12</v>
      </c>
      <c r="GH66" s="133" t="s">
        <v>12</v>
      </c>
      <c r="GI66" s="133" t="s">
        <v>12</v>
      </c>
      <c r="GJ66" s="133" t="s">
        <v>12</v>
      </c>
      <c r="GK66" s="133" t="s">
        <v>12</v>
      </c>
      <c r="GL66" s="133" t="s">
        <v>12</v>
      </c>
      <c r="GM66" s="133" t="s">
        <v>12</v>
      </c>
      <c r="GN66" s="134" t="s">
        <v>12</v>
      </c>
      <c r="GO66" s="134">
        <v>1.0</v>
      </c>
      <c r="GP66" s="134">
        <v>0.0</v>
      </c>
      <c r="GQ66" s="135">
        <f t="shared" si="44"/>
        <v>0</v>
      </c>
      <c r="GR66" s="136" t="s">
        <v>161</v>
      </c>
      <c r="GS66" s="137"/>
      <c r="GT66" s="137"/>
      <c r="GU66" s="137"/>
      <c r="GV66" s="137"/>
      <c r="GW66" s="137"/>
      <c r="GX66" s="137"/>
      <c r="GY66" s="137"/>
      <c r="GZ66" s="137"/>
      <c r="HA66" s="137"/>
      <c r="HB66" s="137"/>
      <c r="HC66" s="137"/>
      <c r="HD66" s="137"/>
      <c r="HE66" s="137"/>
      <c r="HF66" s="137"/>
      <c r="HG66" s="137"/>
      <c r="HH66" s="137"/>
      <c r="HI66" s="137"/>
      <c r="HJ66" s="137"/>
      <c r="HK66" s="137"/>
      <c r="HL66" s="137"/>
      <c r="HM66" s="137"/>
      <c r="HN66" s="137"/>
      <c r="HO66" s="137"/>
      <c r="HP66" s="137"/>
      <c r="HQ66" s="137"/>
      <c r="HR66" s="137"/>
      <c r="HS66" s="137"/>
      <c r="HT66" s="137"/>
      <c r="HU66" s="137"/>
      <c r="HV66" s="137"/>
      <c r="HW66" s="137"/>
      <c r="HX66" s="137"/>
      <c r="HY66" s="137"/>
      <c r="HZ66" s="137"/>
      <c r="IA66" s="137"/>
      <c r="IB66" s="137"/>
      <c r="IC66" s="137"/>
      <c r="ID66" s="137"/>
      <c r="IE66" s="137"/>
      <c r="IF66" s="137"/>
      <c r="IG66" s="137"/>
      <c r="IH66" s="137"/>
      <c r="II66" s="137"/>
      <c r="IJ66" s="137"/>
      <c r="IK66" s="137"/>
      <c r="IL66" s="137"/>
      <c r="IM66" s="137"/>
      <c r="IN66" s="137"/>
      <c r="IO66" s="137"/>
      <c r="IP66" s="137"/>
      <c r="IQ66" s="137"/>
      <c r="IR66" s="137"/>
      <c r="IS66" s="137"/>
      <c r="IT66" s="137"/>
      <c r="IU66" s="137"/>
      <c r="IV66" s="137"/>
      <c r="IW66" s="137"/>
      <c r="IX66" s="137"/>
      <c r="IY66" s="137"/>
      <c r="IZ66" s="137"/>
      <c r="JA66" s="137"/>
      <c r="JB66" s="137"/>
      <c r="JC66" s="137"/>
      <c r="JD66" s="137"/>
      <c r="JE66" s="137"/>
      <c r="JF66" s="137"/>
      <c r="JG66" s="137"/>
      <c r="JH66" s="137"/>
      <c r="JI66" s="137"/>
      <c r="JJ66" s="137"/>
      <c r="JK66" s="137"/>
      <c r="JL66" s="137"/>
      <c r="JM66" s="137"/>
      <c r="JN66" s="137"/>
      <c r="JO66" s="137"/>
      <c r="JP66" s="137"/>
      <c r="JQ66" s="137"/>
      <c r="JR66" s="137"/>
      <c r="JS66" s="137"/>
      <c r="JT66" s="137"/>
      <c r="JU66" s="137"/>
      <c r="JV66" s="137"/>
      <c r="JW66" s="137"/>
      <c r="JX66" s="137"/>
      <c r="JY66" s="137"/>
      <c r="JZ66" s="137"/>
      <c r="KA66" s="137"/>
      <c r="KB66" s="137"/>
      <c r="KC66" s="137"/>
      <c r="KD66" s="137"/>
      <c r="KE66" s="137"/>
      <c r="KF66" s="137"/>
      <c r="KG66" s="137"/>
      <c r="KH66" s="137"/>
      <c r="KI66" s="137"/>
      <c r="KJ66" s="137"/>
      <c r="KK66" s="137"/>
      <c r="KL66" s="137"/>
      <c r="KM66" s="137"/>
      <c r="KN66" s="137"/>
      <c r="KO66" s="137"/>
      <c r="KP66" s="137"/>
      <c r="KQ66" s="137"/>
      <c r="KR66" s="137"/>
      <c r="KS66" s="137"/>
      <c r="KT66" s="137"/>
      <c r="KU66" s="137"/>
      <c r="KV66" s="137"/>
      <c r="KW66" s="137"/>
      <c r="KX66" s="137"/>
      <c r="KY66" s="137"/>
      <c r="KZ66" s="137"/>
      <c r="LA66" s="137"/>
      <c r="LB66" s="137"/>
      <c r="LC66" s="137"/>
      <c r="LD66" s="137"/>
      <c r="LE66" s="137"/>
      <c r="LF66" s="137"/>
      <c r="LG66" s="137"/>
      <c r="LH66" s="137"/>
      <c r="LI66" s="137"/>
      <c r="LJ66" s="137"/>
      <c r="LK66" s="137"/>
      <c r="LL66" s="137"/>
      <c r="LM66" s="137"/>
      <c r="LN66" s="137"/>
      <c r="LO66" s="137"/>
      <c r="LP66" s="137"/>
      <c r="LQ66" s="137"/>
      <c r="LR66" s="137"/>
      <c r="LS66" s="137"/>
      <c r="LT66" s="137"/>
      <c r="LU66" s="137"/>
      <c r="LV66" s="137"/>
      <c r="LW66" s="137"/>
      <c r="LX66" s="137"/>
    </row>
    <row r="67" ht="153.75" customHeight="1">
      <c r="B67" s="104" t="s">
        <v>146</v>
      </c>
      <c r="C67" s="105" t="s">
        <v>12</v>
      </c>
      <c r="D67" s="105" t="s">
        <v>147</v>
      </c>
      <c r="E67" s="105" t="s">
        <v>1110</v>
      </c>
      <c r="F67" s="105" t="s">
        <v>1111</v>
      </c>
      <c r="G67" s="105" t="s">
        <v>12</v>
      </c>
      <c r="H67" s="105" t="s">
        <v>12</v>
      </c>
      <c r="I67" s="107" t="s">
        <v>1112</v>
      </c>
      <c r="J67" s="107" t="s">
        <v>1113</v>
      </c>
      <c r="K67" s="107" t="s">
        <v>1120</v>
      </c>
      <c r="L67" s="108">
        <v>145.0</v>
      </c>
      <c r="M67" s="108">
        <v>1.0</v>
      </c>
      <c r="N67" s="108">
        <v>8.0</v>
      </c>
      <c r="O67" s="108">
        <f t="shared" si="69"/>
        <v>8</v>
      </c>
      <c r="P67" s="108">
        <v>8.0</v>
      </c>
      <c r="Q67" s="108">
        <v>0.0</v>
      </c>
      <c r="R67" s="109" t="s">
        <v>160</v>
      </c>
      <c r="S67" s="162" t="s">
        <v>1121</v>
      </c>
      <c r="T67" s="111" t="s">
        <v>1116</v>
      </c>
      <c r="U67" s="110" t="s">
        <v>1117</v>
      </c>
      <c r="V67" s="110" t="s">
        <v>1118</v>
      </c>
      <c r="W67" s="142" t="s">
        <v>1119</v>
      </c>
      <c r="X67" s="113" t="s">
        <v>13</v>
      </c>
      <c r="Y67" s="113" t="s">
        <v>160</v>
      </c>
      <c r="Z67" s="113" t="s">
        <v>161</v>
      </c>
      <c r="AA67" s="113" t="s">
        <v>13</v>
      </c>
      <c r="AB67" s="113" t="s">
        <v>161</v>
      </c>
      <c r="AC67" s="113" t="s">
        <v>13</v>
      </c>
      <c r="AD67" s="114">
        <v>254.0</v>
      </c>
      <c r="AE67" s="114" t="s">
        <v>12</v>
      </c>
      <c r="AF67" s="114" t="s">
        <v>12</v>
      </c>
      <c r="AG67" s="115" t="s">
        <v>12</v>
      </c>
      <c r="AH67" s="114">
        <v>254.0</v>
      </c>
      <c r="AI67" s="114">
        <v>254.0</v>
      </c>
      <c r="AJ67" s="114" t="s">
        <v>12</v>
      </c>
      <c r="AK67" s="114">
        <f t="shared" ref="AK67:AK82" si="107">IF(AI67="-",AJ67,AI67)</f>
        <v>254</v>
      </c>
      <c r="AL67" s="114" t="s">
        <v>12</v>
      </c>
      <c r="AM67" s="114">
        <v>254.0</v>
      </c>
      <c r="AN67" s="114" t="s">
        <v>12</v>
      </c>
      <c r="AO67" s="114" t="s">
        <v>12</v>
      </c>
      <c r="AP67" s="116">
        <v>147.0</v>
      </c>
      <c r="AQ67" s="116">
        <v>1.0</v>
      </c>
      <c r="AR67" s="116">
        <v>1.0</v>
      </c>
      <c r="AS67" s="116">
        <v>1.0</v>
      </c>
      <c r="AT67" s="116">
        <v>0.0</v>
      </c>
      <c r="AU67" s="116">
        <v>0.0</v>
      </c>
      <c r="AV67" s="116">
        <v>0.0</v>
      </c>
      <c r="AW67" s="116">
        <v>1.0</v>
      </c>
      <c r="AX67" s="116">
        <v>1.0</v>
      </c>
      <c r="AY67" s="116">
        <v>1.0</v>
      </c>
      <c r="AZ67" s="117">
        <f t="shared" si="71"/>
        <v>1</v>
      </c>
      <c r="BA67" s="117">
        <f t="shared" si="72"/>
        <v>1</v>
      </c>
      <c r="BB67" s="117">
        <f t="shared" si="73"/>
        <v>0</v>
      </c>
      <c r="BC67" s="117">
        <f t="shared" si="74"/>
        <v>0.125</v>
      </c>
      <c r="BD67" s="117">
        <f t="shared" si="75"/>
        <v>0.125</v>
      </c>
      <c r="BE67" s="117">
        <f t="shared" si="76"/>
        <v>0</v>
      </c>
      <c r="BF67" s="117">
        <f t="shared" si="77"/>
        <v>0.125</v>
      </c>
      <c r="BG67" s="117">
        <f t="shared" si="78"/>
        <v>0.125</v>
      </c>
      <c r="BH67" s="117">
        <f t="shared" si="79"/>
        <v>0</v>
      </c>
      <c r="BI67" s="118">
        <v>254.0</v>
      </c>
      <c r="BJ67" s="118" t="s">
        <v>12</v>
      </c>
      <c r="BK67" s="118" t="s">
        <v>12</v>
      </c>
      <c r="BL67" s="115" t="s">
        <v>12</v>
      </c>
      <c r="BM67" s="118">
        <v>254.0</v>
      </c>
      <c r="BN67" s="118">
        <v>254.0</v>
      </c>
      <c r="BO67" s="118" t="s">
        <v>12</v>
      </c>
      <c r="BP67" s="118">
        <f t="shared" si="80"/>
        <v>254</v>
      </c>
      <c r="BQ67" s="118" t="s">
        <v>12</v>
      </c>
      <c r="BR67" s="118">
        <v>254.0</v>
      </c>
      <c r="BS67" s="118" t="s">
        <v>12</v>
      </c>
      <c r="BT67" s="118" t="s">
        <v>12</v>
      </c>
      <c r="BU67" s="119">
        <v>145.0</v>
      </c>
      <c r="BV67" s="119">
        <v>1.0</v>
      </c>
      <c r="BW67" s="119">
        <v>1.0</v>
      </c>
      <c r="BX67" s="119">
        <v>1.0</v>
      </c>
      <c r="BY67" s="119">
        <v>0.0</v>
      </c>
      <c r="BZ67" s="119">
        <v>1.0</v>
      </c>
      <c r="CA67" s="119">
        <v>0.0</v>
      </c>
      <c r="CB67" s="119">
        <v>0.0</v>
      </c>
      <c r="CC67" s="119">
        <v>0.0</v>
      </c>
      <c r="CD67" s="119">
        <v>1.0</v>
      </c>
      <c r="CE67" s="119">
        <v>1.0</v>
      </c>
      <c r="CF67" s="119">
        <v>1.0</v>
      </c>
      <c r="CG67" s="119">
        <v>0.0</v>
      </c>
      <c r="CH67" s="119">
        <v>1.0</v>
      </c>
      <c r="CI67" s="120">
        <f t="shared" si="81"/>
        <v>1</v>
      </c>
      <c r="CJ67" s="120">
        <f t="shared" si="82"/>
        <v>1</v>
      </c>
      <c r="CK67" s="120">
        <f t="shared" si="83"/>
        <v>0</v>
      </c>
      <c r="CL67" s="120">
        <f t="shared" si="84"/>
        <v>0.125</v>
      </c>
      <c r="CM67" s="120">
        <f t="shared" si="85"/>
        <v>0.125</v>
      </c>
      <c r="CN67" s="120">
        <f t="shared" si="18"/>
        <v>0</v>
      </c>
      <c r="CO67" s="120">
        <f t="shared" si="86"/>
        <v>0.125</v>
      </c>
      <c r="CP67" s="120">
        <f t="shared" si="87"/>
        <v>0.125</v>
      </c>
      <c r="CQ67" s="120">
        <f t="shared" si="88"/>
        <v>0</v>
      </c>
      <c r="CR67" s="121" t="s">
        <v>1122</v>
      </c>
      <c r="CS67" s="121">
        <v>1.0</v>
      </c>
      <c r="CT67" s="121">
        <v>8.0</v>
      </c>
      <c r="CU67" s="115" t="s">
        <v>12</v>
      </c>
      <c r="CV67" s="121" t="s">
        <v>1122</v>
      </c>
      <c r="CW67" s="121" t="s">
        <v>1123</v>
      </c>
      <c r="CX67" s="121" t="s">
        <v>12</v>
      </c>
      <c r="CY67" s="121" t="str">
        <f t="shared" ref="CY67:CY71" si="108">IF(CW67="-",CX67,CW67)</f>
        <v>59597, 254</v>
      </c>
      <c r="CZ67" s="121" t="s">
        <v>12</v>
      </c>
      <c r="DA67" s="121" t="s">
        <v>12</v>
      </c>
      <c r="DB67" s="121" t="s">
        <v>1124</v>
      </c>
      <c r="DC67" s="121" t="s">
        <v>12</v>
      </c>
      <c r="DD67" s="122">
        <v>147.0</v>
      </c>
      <c r="DE67" s="122">
        <v>30.0</v>
      </c>
      <c r="DF67" s="122">
        <v>43.0</v>
      </c>
      <c r="DG67" s="122">
        <v>43.0</v>
      </c>
      <c r="DH67" s="122">
        <v>0.0</v>
      </c>
      <c r="DI67" s="122">
        <v>43.0</v>
      </c>
      <c r="DJ67" s="122">
        <v>1.0</v>
      </c>
      <c r="DK67" s="122">
        <v>1.0</v>
      </c>
      <c r="DL67" s="122">
        <v>1.0</v>
      </c>
      <c r="DM67" s="122">
        <v>30.0</v>
      </c>
      <c r="DN67" s="122">
        <v>43.0</v>
      </c>
      <c r="DO67" s="122">
        <v>43.0</v>
      </c>
      <c r="DP67" s="122">
        <v>0.0</v>
      </c>
      <c r="DQ67" s="122">
        <v>43.0</v>
      </c>
      <c r="DR67" s="123">
        <f t="shared" si="89"/>
        <v>30</v>
      </c>
      <c r="DS67" s="123">
        <f t="shared" si="90"/>
        <v>30</v>
      </c>
      <c r="DT67" s="123">
        <f t="shared" si="91"/>
        <v>1</v>
      </c>
      <c r="DU67" s="123">
        <f t="shared" si="92"/>
        <v>5.375</v>
      </c>
      <c r="DV67" s="123">
        <f t="shared" si="93"/>
        <v>5.375</v>
      </c>
      <c r="DW67" s="123">
        <f t="shared" si="94"/>
        <v>0.125</v>
      </c>
      <c r="DX67" s="123">
        <f t="shared" si="95"/>
        <v>5.375</v>
      </c>
      <c r="DY67" s="123">
        <f t="shared" si="96"/>
        <v>5.375</v>
      </c>
      <c r="DZ67" s="123">
        <f t="shared" si="97"/>
        <v>0.125</v>
      </c>
      <c r="EA67" s="124" t="s">
        <v>1125</v>
      </c>
      <c r="EB67" s="124">
        <v>7.0</v>
      </c>
      <c r="EC67" s="124">
        <v>35.0</v>
      </c>
      <c r="ED67" s="115" t="s">
        <v>162</v>
      </c>
      <c r="EE67" s="124" t="s">
        <v>1126</v>
      </c>
      <c r="EF67" s="124" t="s">
        <v>1127</v>
      </c>
      <c r="EG67" s="124" t="s">
        <v>204</v>
      </c>
      <c r="EH67" s="124" t="str">
        <f t="shared" si="64"/>
        <v>59597, 254, 2002752, 2002749
</v>
      </c>
      <c r="EI67" s="124" t="s">
        <v>12</v>
      </c>
      <c r="EJ67" s="124" t="s">
        <v>204</v>
      </c>
      <c r="EK67" s="124" t="s">
        <v>1128</v>
      </c>
      <c r="EL67" s="124" t="s">
        <v>12</v>
      </c>
      <c r="EM67" s="125">
        <v>145.0</v>
      </c>
      <c r="EN67" s="125">
        <v>52.0</v>
      </c>
      <c r="EO67" s="125">
        <v>70.0</v>
      </c>
      <c r="EP67" s="125">
        <v>43.0</v>
      </c>
      <c r="EQ67" s="125">
        <v>28.0</v>
      </c>
      <c r="ER67" s="125">
        <v>71.0</v>
      </c>
      <c r="ES67" s="125">
        <v>1.0</v>
      </c>
      <c r="ET67" s="125">
        <v>8.0</v>
      </c>
      <c r="EU67" s="125">
        <v>8.0</v>
      </c>
      <c r="EV67" s="125">
        <v>30.0</v>
      </c>
      <c r="EW67" s="125">
        <v>43.0</v>
      </c>
      <c r="EX67" s="125">
        <v>43.0</v>
      </c>
      <c r="EY67" s="125">
        <v>0.0</v>
      </c>
      <c r="EZ67" s="125">
        <v>43.0</v>
      </c>
      <c r="FA67" s="126">
        <f t="shared" si="98"/>
        <v>52</v>
      </c>
      <c r="FB67" s="126">
        <f t="shared" si="99"/>
        <v>30</v>
      </c>
      <c r="FC67" s="126">
        <f t="shared" si="100"/>
        <v>1</v>
      </c>
      <c r="FD67" s="126">
        <f t="shared" si="101"/>
        <v>8.75</v>
      </c>
      <c r="FE67" s="126">
        <f t="shared" si="102"/>
        <v>5.375</v>
      </c>
      <c r="FF67" s="126">
        <f t="shared" si="103"/>
        <v>1</v>
      </c>
      <c r="FG67" s="126">
        <f t="shared" si="104"/>
        <v>8.875</v>
      </c>
      <c r="FH67" s="126">
        <f t="shared" si="105"/>
        <v>5.375</v>
      </c>
      <c r="FI67" s="126">
        <f t="shared" si="106"/>
        <v>1</v>
      </c>
      <c r="FJ67" s="127" t="s">
        <v>13</v>
      </c>
      <c r="FK67" s="128"/>
      <c r="FL67" s="129" t="s">
        <v>12</v>
      </c>
      <c r="FM67" s="129" t="s">
        <v>12</v>
      </c>
      <c r="FN67" s="129" t="s">
        <v>12</v>
      </c>
      <c r="FO67" s="130" t="s">
        <v>12</v>
      </c>
      <c r="FP67" s="130" t="s">
        <v>12</v>
      </c>
      <c r="FQ67" s="130" t="s">
        <v>12</v>
      </c>
      <c r="FR67" s="130" t="s">
        <v>12</v>
      </c>
      <c r="FS67" s="130" t="s">
        <v>12</v>
      </c>
      <c r="FT67" s="130" t="s">
        <v>12</v>
      </c>
      <c r="FU67" s="130" t="s">
        <v>12</v>
      </c>
      <c r="FV67" s="130" t="s">
        <v>12</v>
      </c>
      <c r="FW67" s="130" t="str">
        <f t="shared" si="48"/>
        <v>-</v>
      </c>
      <c r="FX67" s="130" t="s">
        <v>12</v>
      </c>
      <c r="FY67" s="108" t="s">
        <v>12</v>
      </c>
      <c r="FZ67" s="108">
        <v>144.0</v>
      </c>
      <c r="GA67" s="108">
        <v>0.0</v>
      </c>
      <c r="GB67" s="131">
        <f t="shared" si="43"/>
        <v>0</v>
      </c>
      <c r="GC67" s="132" t="s">
        <v>1129</v>
      </c>
      <c r="GD67" s="132">
        <v>4.0</v>
      </c>
      <c r="GE67" s="132">
        <v>65.0</v>
      </c>
      <c r="GF67" s="133" t="s">
        <v>12</v>
      </c>
      <c r="GG67" s="133" t="s">
        <v>12</v>
      </c>
      <c r="GH67" s="133" t="s">
        <v>12</v>
      </c>
      <c r="GI67" s="133" t="s">
        <v>12</v>
      </c>
      <c r="GJ67" s="133" t="s">
        <v>12</v>
      </c>
      <c r="GK67" s="133" t="s">
        <v>1129</v>
      </c>
      <c r="GL67" s="133" t="s">
        <v>12</v>
      </c>
      <c r="GM67" s="133" t="s">
        <v>12</v>
      </c>
      <c r="GN67" s="134" t="s">
        <v>12</v>
      </c>
      <c r="GO67" s="134">
        <v>144.0</v>
      </c>
      <c r="GP67" s="134">
        <v>0.0</v>
      </c>
      <c r="GQ67" s="135">
        <f t="shared" si="44"/>
        <v>0</v>
      </c>
      <c r="GR67" s="136" t="s">
        <v>13</v>
      </c>
      <c r="GS67" s="137"/>
      <c r="GT67" s="137"/>
      <c r="GU67" s="137"/>
      <c r="GV67" s="137"/>
      <c r="GW67" s="137"/>
      <c r="GX67" s="137"/>
      <c r="GY67" s="137"/>
      <c r="GZ67" s="137"/>
      <c r="HA67" s="137"/>
      <c r="HB67" s="137"/>
      <c r="HC67" s="137"/>
      <c r="HD67" s="137"/>
      <c r="HE67" s="137"/>
      <c r="HF67" s="137"/>
      <c r="HG67" s="137"/>
      <c r="HH67" s="137"/>
      <c r="HI67" s="137"/>
      <c r="HJ67" s="137"/>
      <c r="HK67" s="137"/>
      <c r="HL67" s="137"/>
      <c r="HM67" s="137"/>
      <c r="HN67" s="137"/>
      <c r="HO67" s="137"/>
      <c r="HP67" s="137"/>
      <c r="HQ67" s="137"/>
      <c r="HR67" s="137"/>
      <c r="HS67" s="137"/>
      <c r="HT67" s="137"/>
      <c r="HU67" s="137"/>
      <c r="HV67" s="137"/>
      <c r="HW67" s="137"/>
      <c r="HX67" s="137"/>
      <c r="HY67" s="137"/>
      <c r="HZ67" s="137"/>
      <c r="IA67" s="137"/>
      <c r="IB67" s="137"/>
      <c r="IC67" s="137"/>
      <c r="ID67" s="137"/>
      <c r="IE67" s="137"/>
      <c r="IF67" s="137"/>
      <c r="IG67" s="137"/>
      <c r="IH67" s="137"/>
      <c r="II67" s="137"/>
      <c r="IJ67" s="137"/>
      <c r="IK67" s="137"/>
      <c r="IL67" s="137"/>
      <c r="IM67" s="137"/>
      <c r="IN67" s="137"/>
      <c r="IO67" s="137"/>
      <c r="IP67" s="137"/>
      <c r="IQ67" s="137"/>
      <c r="IR67" s="137"/>
      <c r="IS67" s="137"/>
      <c r="IT67" s="137"/>
      <c r="IU67" s="137"/>
      <c r="IV67" s="137"/>
      <c r="IW67" s="137"/>
      <c r="IX67" s="137"/>
      <c r="IY67" s="137"/>
      <c r="IZ67" s="137"/>
      <c r="JA67" s="137"/>
      <c r="JB67" s="137"/>
      <c r="JC67" s="137"/>
      <c r="JD67" s="137"/>
      <c r="JE67" s="137"/>
      <c r="JF67" s="137"/>
      <c r="JG67" s="137"/>
      <c r="JH67" s="137"/>
      <c r="JI67" s="137"/>
      <c r="JJ67" s="137"/>
      <c r="JK67" s="137"/>
      <c r="JL67" s="137"/>
      <c r="JM67" s="137"/>
      <c r="JN67" s="137"/>
      <c r="JO67" s="137"/>
      <c r="JP67" s="137"/>
      <c r="JQ67" s="137"/>
      <c r="JR67" s="137"/>
      <c r="JS67" s="137"/>
      <c r="JT67" s="137"/>
      <c r="JU67" s="137"/>
      <c r="JV67" s="137"/>
      <c r="JW67" s="137"/>
      <c r="JX67" s="137"/>
      <c r="JY67" s="137"/>
      <c r="JZ67" s="137"/>
      <c r="KA67" s="137"/>
      <c r="KB67" s="137"/>
      <c r="KC67" s="137"/>
      <c r="KD67" s="137"/>
      <c r="KE67" s="137"/>
      <c r="KF67" s="137"/>
      <c r="KG67" s="137"/>
      <c r="KH67" s="137"/>
      <c r="KI67" s="137"/>
      <c r="KJ67" s="137"/>
      <c r="KK67" s="137"/>
      <c r="KL67" s="137"/>
      <c r="KM67" s="137"/>
      <c r="KN67" s="137"/>
      <c r="KO67" s="137"/>
      <c r="KP67" s="137"/>
      <c r="KQ67" s="137"/>
      <c r="KR67" s="137"/>
      <c r="KS67" s="137"/>
      <c r="KT67" s="137"/>
      <c r="KU67" s="137"/>
      <c r="KV67" s="137"/>
      <c r="KW67" s="137"/>
      <c r="KX67" s="137"/>
      <c r="KY67" s="137"/>
      <c r="KZ67" s="137"/>
      <c r="LA67" s="137"/>
      <c r="LB67" s="137"/>
      <c r="LC67" s="137"/>
      <c r="LD67" s="137"/>
      <c r="LE67" s="137"/>
      <c r="LF67" s="137"/>
      <c r="LG67" s="137"/>
      <c r="LH67" s="137"/>
      <c r="LI67" s="137"/>
      <c r="LJ67" s="137"/>
      <c r="LK67" s="137"/>
      <c r="LL67" s="137"/>
      <c r="LM67" s="137"/>
      <c r="LN67" s="137"/>
      <c r="LO67" s="137"/>
      <c r="LP67" s="137"/>
      <c r="LQ67" s="137"/>
      <c r="LR67" s="137"/>
      <c r="LS67" s="137"/>
      <c r="LT67" s="137"/>
      <c r="LU67" s="137"/>
      <c r="LV67" s="137"/>
      <c r="LW67" s="137"/>
      <c r="LX67" s="137"/>
    </row>
    <row r="68" ht="153.75" customHeight="1">
      <c r="B68" s="104" t="s">
        <v>537</v>
      </c>
      <c r="C68" s="105" t="s">
        <v>12</v>
      </c>
      <c r="D68" s="105" t="s">
        <v>538</v>
      </c>
      <c r="E68" s="105" t="s">
        <v>1130</v>
      </c>
      <c r="F68" s="105" t="s">
        <v>1131</v>
      </c>
      <c r="G68" s="105" t="s">
        <v>12</v>
      </c>
      <c r="H68" s="105" t="s">
        <v>12</v>
      </c>
      <c r="I68" s="107" t="s">
        <v>1132</v>
      </c>
      <c r="J68" s="107" t="s">
        <v>1133</v>
      </c>
      <c r="K68" s="138" t="s">
        <v>1134</v>
      </c>
      <c r="L68" s="108">
        <v>12.0</v>
      </c>
      <c r="M68" s="108">
        <v>1.0</v>
      </c>
      <c r="N68" s="108">
        <v>1.0</v>
      </c>
      <c r="O68" s="108">
        <f t="shared" si="69"/>
        <v>2</v>
      </c>
      <c r="P68" s="108">
        <v>1.0</v>
      </c>
      <c r="Q68" s="108">
        <v>1.0</v>
      </c>
      <c r="R68" s="163" t="s">
        <v>160</v>
      </c>
      <c r="S68" s="162" t="s">
        <v>1135</v>
      </c>
      <c r="T68" s="111" t="s">
        <v>1136</v>
      </c>
      <c r="U68" s="110" t="s">
        <v>1137</v>
      </c>
      <c r="V68" s="110" t="s">
        <v>1138</v>
      </c>
      <c r="W68" s="142" t="s">
        <v>1139</v>
      </c>
      <c r="X68" s="113" t="s">
        <v>13</v>
      </c>
      <c r="Y68" s="113" t="s">
        <v>160</v>
      </c>
      <c r="Z68" s="113" t="s">
        <v>161</v>
      </c>
      <c r="AA68" s="113" t="s">
        <v>13</v>
      </c>
      <c r="AB68" s="113" t="s">
        <v>161</v>
      </c>
      <c r="AC68" s="113" t="s">
        <v>13</v>
      </c>
      <c r="AD68" s="114" t="s">
        <v>1140</v>
      </c>
      <c r="AE68" s="114">
        <v>1.0</v>
      </c>
      <c r="AF68" s="114">
        <v>3.0</v>
      </c>
      <c r="AG68" s="115" t="s">
        <v>12</v>
      </c>
      <c r="AH68" s="114" t="s">
        <v>1140</v>
      </c>
      <c r="AI68" s="114" t="s">
        <v>1141</v>
      </c>
      <c r="AJ68" s="114" t="s">
        <v>12</v>
      </c>
      <c r="AK68" s="114" t="str">
        <f t="shared" si="107"/>
        <v>402, 1917</v>
      </c>
      <c r="AL68" s="114" t="s">
        <v>12</v>
      </c>
      <c r="AM68" s="114" t="s">
        <v>1141</v>
      </c>
      <c r="AN68" s="114">
        <v>46979.0</v>
      </c>
      <c r="AO68" s="114" t="s">
        <v>12</v>
      </c>
      <c r="AP68" s="116">
        <v>35.0</v>
      </c>
      <c r="AQ68" s="116">
        <v>2.0</v>
      </c>
      <c r="AR68" s="116">
        <v>8.0</v>
      </c>
      <c r="AS68" s="116">
        <v>8.0</v>
      </c>
      <c r="AT68" s="116">
        <v>1.0</v>
      </c>
      <c r="AU68" s="116">
        <v>1.0</v>
      </c>
      <c r="AV68" s="116">
        <v>1.0</v>
      </c>
      <c r="AW68" s="116">
        <v>2.0</v>
      </c>
      <c r="AX68" s="116">
        <v>8.0</v>
      </c>
      <c r="AY68" s="116">
        <v>8.0</v>
      </c>
      <c r="AZ68" s="117">
        <f t="shared" si="71"/>
        <v>2</v>
      </c>
      <c r="BA68" s="117">
        <f t="shared" si="72"/>
        <v>2</v>
      </c>
      <c r="BB68" s="117">
        <f t="shared" si="73"/>
        <v>1</v>
      </c>
      <c r="BC68" s="117">
        <f t="shared" si="74"/>
        <v>8</v>
      </c>
      <c r="BD68" s="117">
        <f t="shared" si="75"/>
        <v>8</v>
      </c>
      <c r="BE68" s="117">
        <f t="shared" si="76"/>
        <v>1</v>
      </c>
      <c r="BF68" s="117">
        <f t="shared" si="77"/>
        <v>8</v>
      </c>
      <c r="BG68" s="117">
        <f t="shared" si="78"/>
        <v>8</v>
      </c>
      <c r="BH68" s="117">
        <f t="shared" si="79"/>
        <v>1</v>
      </c>
      <c r="BI68" s="118" t="s">
        <v>1142</v>
      </c>
      <c r="BJ68" s="118">
        <v>8.0</v>
      </c>
      <c r="BK68" s="118">
        <v>13.0</v>
      </c>
      <c r="BL68" s="115" t="s">
        <v>12</v>
      </c>
      <c r="BM68" s="118" t="s">
        <v>1142</v>
      </c>
      <c r="BN68" s="118" t="s">
        <v>1143</v>
      </c>
      <c r="BO68" s="118" t="s">
        <v>12</v>
      </c>
      <c r="BP68" s="118" t="str">
        <f t="shared" si="80"/>
        <v>402, 1917, 2041131, 2016141, 2035480</v>
      </c>
      <c r="BQ68" s="118" t="s">
        <v>12</v>
      </c>
      <c r="BR68" s="118" t="s">
        <v>1143</v>
      </c>
      <c r="BS68" s="164" t="s">
        <v>1144</v>
      </c>
      <c r="BT68" s="118" t="s">
        <v>12</v>
      </c>
      <c r="BU68" s="119">
        <v>11.0</v>
      </c>
      <c r="BV68" s="119">
        <v>6.0</v>
      </c>
      <c r="BW68" s="119">
        <v>13.0</v>
      </c>
      <c r="BX68" s="119">
        <v>8.0</v>
      </c>
      <c r="BY68" s="119">
        <v>5.0</v>
      </c>
      <c r="BZ68" s="119">
        <v>13.0</v>
      </c>
      <c r="CA68" s="119">
        <v>1.0</v>
      </c>
      <c r="CB68" s="119">
        <v>1.0</v>
      </c>
      <c r="CC68" s="119">
        <v>1.0</v>
      </c>
      <c r="CD68" s="119">
        <v>6.0</v>
      </c>
      <c r="CE68" s="119">
        <v>13.0</v>
      </c>
      <c r="CF68" s="119">
        <v>8.0</v>
      </c>
      <c r="CG68" s="119">
        <v>5.0</v>
      </c>
      <c r="CH68" s="119">
        <v>13.0</v>
      </c>
      <c r="CI68" s="120">
        <f t="shared" si="81"/>
        <v>6</v>
      </c>
      <c r="CJ68" s="120">
        <f t="shared" si="82"/>
        <v>6</v>
      </c>
      <c r="CK68" s="120">
        <f t="shared" si="83"/>
        <v>1</v>
      </c>
      <c r="CL68" s="120">
        <f t="shared" si="84"/>
        <v>13</v>
      </c>
      <c r="CM68" s="120">
        <f t="shared" si="85"/>
        <v>13</v>
      </c>
      <c r="CN68" s="120">
        <f t="shared" si="18"/>
        <v>1</v>
      </c>
      <c r="CO68" s="120">
        <f t="shared" si="86"/>
        <v>13</v>
      </c>
      <c r="CP68" s="120">
        <f t="shared" si="87"/>
        <v>13</v>
      </c>
      <c r="CQ68" s="120">
        <f t="shared" si="88"/>
        <v>1</v>
      </c>
      <c r="CR68" s="121" t="s">
        <v>1145</v>
      </c>
      <c r="CS68" s="121">
        <v>9.0</v>
      </c>
      <c r="CT68" s="121">
        <v>19.0</v>
      </c>
      <c r="CU68" s="115" t="s">
        <v>12</v>
      </c>
      <c r="CV68" s="121" t="s">
        <v>1145</v>
      </c>
      <c r="CW68" s="121" t="s">
        <v>1146</v>
      </c>
      <c r="CX68" s="121" t="s">
        <v>12</v>
      </c>
      <c r="CY68" s="121" t="str">
        <f t="shared" si="108"/>
        <v>2041131, 2016141, 2035480, 50447, 402, 1917</v>
      </c>
      <c r="CZ68" s="121" t="s">
        <v>12</v>
      </c>
      <c r="DA68" s="121" t="s">
        <v>1146</v>
      </c>
      <c r="DB68" s="121" t="s">
        <v>1147</v>
      </c>
      <c r="DC68" s="121" t="s">
        <v>12</v>
      </c>
      <c r="DD68" s="122">
        <v>35.0</v>
      </c>
      <c r="DE68" s="122">
        <v>6.0</v>
      </c>
      <c r="DF68" s="122">
        <v>13.0</v>
      </c>
      <c r="DG68" s="122">
        <v>14.0</v>
      </c>
      <c r="DH68" s="122">
        <v>5.0</v>
      </c>
      <c r="DI68" s="122">
        <v>19.0</v>
      </c>
      <c r="DJ68" s="122">
        <v>1.0</v>
      </c>
      <c r="DK68" s="122">
        <v>1.0</v>
      </c>
      <c r="DL68" s="122">
        <v>1.0</v>
      </c>
      <c r="DM68" s="122">
        <v>6.0</v>
      </c>
      <c r="DN68" s="122">
        <v>13.0</v>
      </c>
      <c r="DO68" s="122">
        <v>14.0</v>
      </c>
      <c r="DP68" s="122">
        <v>5.0</v>
      </c>
      <c r="DQ68" s="122">
        <v>19.0</v>
      </c>
      <c r="DR68" s="123">
        <f t="shared" si="89"/>
        <v>6</v>
      </c>
      <c r="DS68" s="123">
        <f t="shared" si="90"/>
        <v>6</v>
      </c>
      <c r="DT68" s="123">
        <f t="shared" si="91"/>
        <v>1</v>
      </c>
      <c r="DU68" s="123">
        <f t="shared" si="92"/>
        <v>13</v>
      </c>
      <c r="DV68" s="123">
        <f t="shared" si="93"/>
        <v>13</v>
      </c>
      <c r="DW68" s="123">
        <f t="shared" si="94"/>
        <v>1</v>
      </c>
      <c r="DX68" s="123">
        <f t="shared" si="95"/>
        <v>19</v>
      </c>
      <c r="DY68" s="123">
        <f t="shared" si="96"/>
        <v>19</v>
      </c>
      <c r="DZ68" s="123">
        <f t="shared" si="97"/>
        <v>1</v>
      </c>
      <c r="EA68" s="124" t="s">
        <v>1148</v>
      </c>
      <c r="EB68" s="124">
        <v>18.0</v>
      </c>
      <c r="EC68" s="124">
        <v>39.0</v>
      </c>
      <c r="ED68" s="115" t="s">
        <v>1149</v>
      </c>
      <c r="EE68" s="124" t="s">
        <v>1150</v>
      </c>
      <c r="EF68" s="124" t="s">
        <v>1151</v>
      </c>
      <c r="EG68" s="124" t="s">
        <v>1152</v>
      </c>
      <c r="EH68" s="124" t="str">
        <f t="shared" si="64"/>
        <v>50447, 402, 1917, 2002752, 2002749, 2041131, 2013491, 2013490, 2009768, 2100402, 2101917, 2016141, 2003595, 2035480, 2000419
</v>
      </c>
      <c r="EI68" s="124" t="s">
        <v>12</v>
      </c>
      <c r="EJ68" s="124" t="s">
        <v>1153</v>
      </c>
      <c r="EK68" s="124" t="s">
        <v>1154</v>
      </c>
      <c r="EL68" s="124" t="s">
        <v>12</v>
      </c>
      <c r="EM68" s="125">
        <v>11.0</v>
      </c>
      <c r="EN68" s="125">
        <v>7.0</v>
      </c>
      <c r="EO68" s="125">
        <v>19.0</v>
      </c>
      <c r="EP68" s="125">
        <v>14.0</v>
      </c>
      <c r="EQ68" s="125">
        <v>25.0</v>
      </c>
      <c r="ER68" s="125">
        <v>39.0</v>
      </c>
      <c r="ES68" s="125">
        <v>1.0</v>
      </c>
      <c r="ET68" s="125">
        <v>1.0</v>
      </c>
      <c r="EU68" s="125">
        <v>1.0</v>
      </c>
      <c r="EV68" s="125">
        <v>6.0</v>
      </c>
      <c r="EW68" s="125">
        <v>16.0</v>
      </c>
      <c r="EX68" s="125">
        <v>14.0</v>
      </c>
      <c r="EY68" s="125">
        <v>12.0</v>
      </c>
      <c r="EZ68" s="125">
        <v>26.0</v>
      </c>
      <c r="FA68" s="126">
        <f t="shared" si="98"/>
        <v>7</v>
      </c>
      <c r="FB68" s="126">
        <f t="shared" si="99"/>
        <v>6</v>
      </c>
      <c r="FC68" s="126">
        <f t="shared" si="100"/>
        <v>1</v>
      </c>
      <c r="FD68" s="126">
        <f t="shared" si="101"/>
        <v>19</v>
      </c>
      <c r="FE68" s="126">
        <f t="shared" si="102"/>
        <v>16</v>
      </c>
      <c r="FF68" s="126">
        <f t="shared" si="103"/>
        <v>1</v>
      </c>
      <c r="FG68" s="126">
        <f t="shared" si="104"/>
        <v>39</v>
      </c>
      <c r="FH68" s="126">
        <f t="shared" si="105"/>
        <v>26</v>
      </c>
      <c r="FI68" s="126">
        <f t="shared" si="106"/>
        <v>1</v>
      </c>
      <c r="FJ68" s="127" t="s">
        <v>13</v>
      </c>
      <c r="FK68" s="128" t="s">
        <v>1155</v>
      </c>
      <c r="FL68" s="129" t="s">
        <v>12</v>
      </c>
      <c r="FM68" s="129" t="s">
        <v>12</v>
      </c>
      <c r="FN68" s="129" t="s">
        <v>12</v>
      </c>
      <c r="FO68" s="130" t="s">
        <v>12</v>
      </c>
      <c r="FP68" s="130" t="s">
        <v>12</v>
      </c>
      <c r="FQ68" s="130" t="s">
        <v>12</v>
      </c>
      <c r="FR68" s="130" t="s">
        <v>12</v>
      </c>
      <c r="FS68" s="130" t="s">
        <v>12</v>
      </c>
      <c r="FT68" s="130" t="s">
        <v>12</v>
      </c>
      <c r="FU68" s="130" t="s">
        <v>12</v>
      </c>
      <c r="FV68" s="130" t="s">
        <v>12</v>
      </c>
      <c r="FW68" s="130" t="str">
        <f t="shared" si="48"/>
        <v>-</v>
      </c>
      <c r="FX68" s="130" t="s">
        <v>12</v>
      </c>
      <c r="FY68" s="108" t="s">
        <v>12</v>
      </c>
      <c r="FZ68" s="108">
        <v>34.0</v>
      </c>
      <c r="GA68" s="108">
        <v>0.0</v>
      </c>
      <c r="GB68" s="131">
        <f t="shared" si="43"/>
        <v>0</v>
      </c>
      <c r="GC68" s="132" t="s">
        <v>1156</v>
      </c>
      <c r="GD68" s="132">
        <v>2.0</v>
      </c>
      <c r="GE68" s="132">
        <v>6.0</v>
      </c>
      <c r="GF68" s="133" t="s">
        <v>12</v>
      </c>
      <c r="GG68" s="133" t="s">
        <v>12</v>
      </c>
      <c r="GH68" s="133" t="s">
        <v>12</v>
      </c>
      <c r="GI68" s="133" t="s">
        <v>12</v>
      </c>
      <c r="GJ68" s="133" t="s">
        <v>12</v>
      </c>
      <c r="GK68" s="133" t="s">
        <v>1157</v>
      </c>
      <c r="GL68" s="133" t="s">
        <v>12</v>
      </c>
      <c r="GM68" s="133" t="s">
        <v>12</v>
      </c>
      <c r="GN68" s="134" t="s">
        <v>1158</v>
      </c>
      <c r="GO68" s="134">
        <v>8.0</v>
      </c>
      <c r="GP68" s="134">
        <v>0.0</v>
      </c>
      <c r="GQ68" s="135">
        <f t="shared" si="44"/>
        <v>0</v>
      </c>
      <c r="GR68" s="136" t="s">
        <v>13</v>
      </c>
      <c r="GS68" s="137"/>
      <c r="GT68" s="137"/>
      <c r="GU68" s="137"/>
      <c r="GV68" s="137"/>
      <c r="GW68" s="137"/>
      <c r="GX68" s="137"/>
      <c r="GY68" s="137"/>
      <c r="GZ68" s="137"/>
      <c r="HA68" s="137"/>
      <c r="HB68" s="137"/>
      <c r="HC68" s="137"/>
      <c r="HD68" s="137"/>
      <c r="HE68" s="137"/>
      <c r="HF68" s="137"/>
      <c r="HG68" s="137"/>
      <c r="HH68" s="137"/>
      <c r="HI68" s="137"/>
      <c r="HJ68" s="137"/>
      <c r="HK68" s="137"/>
      <c r="HL68" s="137"/>
      <c r="HM68" s="137"/>
      <c r="HN68" s="137"/>
      <c r="HO68" s="137"/>
      <c r="HP68" s="137"/>
      <c r="HQ68" s="137"/>
      <c r="HR68" s="137"/>
      <c r="HS68" s="137"/>
      <c r="HT68" s="137"/>
      <c r="HU68" s="137"/>
      <c r="HV68" s="137"/>
      <c r="HW68" s="137"/>
      <c r="HX68" s="137"/>
      <c r="HY68" s="137"/>
      <c r="HZ68" s="137"/>
      <c r="IA68" s="137"/>
      <c r="IB68" s="137"/>
      <c r="IC68" s="137"/>
      <c r="ID68" s="137"/>
      <c r="IE68" s="137"/>
      <c r="IF68" s="137"/>
      <c r="IG68" s="137"/>
      <c r="IH68" s="137"/>
      <c r="II68" s="137"/>
      <c r="IJ68" s="137"/>
      <c r="IK68" s="137"/>
      <c r="IL68" s="137"/>
      <c r="IM68" s="137"/>
      <c r="IN68" s="137"/>
      <c r="IO68" s="137"/>
      <c r="IP68" s="137"/>
      <c r="IQ68" s="137"/>
      <c r="IR68" s="137"/>
      <c r="IS68" s="137"/>
      <c r="IT68" s="137"/>
      <c r="IU68" s="137"/>
      <c r="IV68" s="137"/>
      <c r="IW68" s="137"/>
      <c r="IX68" s="137"/>
      <c r="IY68" s="137"/>
      <c r="IZ68" s="137"/>
      <c r="JA68" s="137"/>
      <c r="JB68" s="137"/>
      <c r="JC68" s="137"/>
      <c r="JD68" s="137"/>
      <c r="JE68" s="137"/>
      <c r="JF68" s="137"/>
      <c r="JG68" s="137"/>
      <c r="JH68" s="137"/>
      <c r="JI68" s="137"/>
      <c r="JJ68" s="137"/>
      <c r="JK68" s="137"/>
      <c r="JL68" s="137"/>
      <c r="JM68" s="137"/>
      <c r="JN68" s="137"/>
      <c r="JO68" s="137"/>
      <c r="JP68" s="137"/>
      <c r="JQ68" s="137"/>
      <c r="JR68" s="137"/>
      <c r="JS68" s="137"/>
      <c r="JT68" s="137"/>
      <c r="JU68" s="137"/>
      <c r="JV68" s="137"/>
      <c r="JW68" s="137"/>
      <c r="JX68" s="137"/>
      <c r="JY68" s="137"/>
      <c r="JZ68" s="137"/>
      <c r="KA68" s="137"/>
      <c r="KB68" s="137"/>
      <c r="KC68" s="137"/>
      <c r="KD68" s="137"/>
      <c r="KE68" s="137"/>
      <c r="KF68" s="137"/>
      <c r="KG68" s="137"/>
      <c r="KH68" s="137"/>
      <c r="KI68" s="137"/>
      <c r="KJ68" s="137"/>
      <c r="KK68" s="137"/>
      <c r="KL68" s="137"/>
      <c r="KM68" s="137"/>
      <c r="KN68" s="137"/>
      <c r="KO68" s="137"/>
      <c r="KP68" s="137"/>
      <c r="KQ68" s="137"/>
      <c r="KR68" s="137"/>
      <c r="KS68" s="137"/>
      <c r="KT68" s="137"/>
      <c r="KU68" s="137"/>
      <c r="KV68" s="137"/>
      <c r="KW68" s="137"/>
      <c r="KX68" s="137"/>
      <c r="KY68" s="137"/>
      <c r="KZ68" s="137"/>
      <c r="LA68" s="137"/>
      <c r="LB68" s="137"/>
      <c r="LC68" s="137"/>
      <c r="LD68" s="137"/>
      <c r="LE68" s="137"/>
      <c r="LF68" s="137"/>
      <c r="LG68" s="137"/>
      <c r="LH68" s="137"/>
      <c r="LI68" s="137"/>
      <c r="LJ68" s="137"/>
      <c r="LK68" s="137"/>
      <c r="LL68" s="137"/>
      <c r="LM68" s="137"/>
      <c r="LN68" s="137"/>
      <c r="LO68" s="137"/>
      <c r="LP68" s="137"/>
      <c r="LQ68" s="137"/>
      <c r="LR68" s="137"/>
      <c r="LS68" s="137"/>
      <c r="LT68" s="137"/>
      <c r="LU68" s="137"/>
      <c r="LV68" s="137"/>
      <c r="LW68" s="137"/>
      <c r="LX68" s="137"/>
    </row>
    <row r="69" ht="153.75" customHeight="1">
      <c r="B69" s="104" t="s">
        <v>228</v>
      </c>
      <c r="C69" s="105" t="s">
        <v>12</v>
      </c>
      <c r="D69" s="105" t="s">
        <v>229</v>
      </c>
      <c r="E69" s="105" t="s">
        <v>1159</v>
      </c>
      <c r="F69" s="105" t="s">
        <v>1160</v>
      </c>
      <c r="G69" s="106" t="s">
        <v>12</v>
      </c>
      <c r="H69" s="105" t="s">
        <v>12</v>
      </c>
      <c r="I69" s="107" t="s">
        <v>1161</v>
      </c>
      <c r="J69" s="107" t="s">
        <v>1162</v>
      </c>
      <c r="K69" s="107" t="s">
        <v>1163</v>
      </c>
      <c r="L69" s="108">
        <v>4.0</v>
      </c>
      <c r="M69" s="108">
        <v>1.0</v>
      </c>
      <c r="N69" s="108">
        <v>1.0</v>
      </c>
      <c r="O69" s="108">
        <f t="shared" si="69"/>
        <v>1</v>
      </c>
      <c r="P69" s="108">
        <v>1.0</v>
      </c>
      <c r="Q69" s="108">
        <v>0.0</v>
      </c>
      <c r="R69" s="113" t="s">
        <v>369</v>
      </c>
      <c r="S69" s="111" t="s">
        <v>1164</v>
      </c>
      <c r="T69" s="111" t="s">
        <v>12</v>
      </c>
      <c r="U69" s="112" t="s">
        <v>1165</v>
      </c>
      <c r="V69" s="111" t="s">
        <v>1166</v>
      </c>
      <c r="W69" s="111" t="s">
        <v>1167</v>
      </c>
      <c r="X69" s="113" t="s">
        <v>13</v>
      </c>
      <c r="Y69" s="113" t="s">
        <v>160</v>
      </c>
      <c r="Z69" s="113" t="s">
        <v>161</v>
      </c>
      <c r="AA69" s="113" t="s">
        <v>13</v>
      </c>
      <c r="AB69" s="113" t="s">
        <v>161</v>
      </c>
      <c r="AC69" s="113" t="s">
        <v>13</v>
      </c>
      <c r="AD69" s="114" t="s">
        <v>12</v>
      </c>
      <c r="AE69" s="114" t="s">
        <v>12</v>
      </c>
      <c r="AF69" s="114" t="s">
        <v>12</v>
      </c>
      <c r="AG69" s="115" t="s">
        <v>12</v>
      </c>
      <c r="AH69" s="114" t="s">
        <v>12</v>
      </c>
      <c r="AI69" s="114" t="s">
        <v>12</v>
      </c>
      <c r="AJ69" s="114" t="s">
        <v>12</v>
      </c>
      <c r="AK69" s="114" t="str">
        <f t="shared" si="107"/>
        <v>-</v>
      </c>
      <c r="AL69" s="114" t="s">
        <v>12</v>
      </c>
      <c r="AM69" s="114" t="s">
        <v>12</v>
      </c>
      <c r="AN69" s="114" t="s">
        <v>12</v>
      </c>
      <c r="AO69" s="114" t="s">
        <v>12</v>
      </c>
      <c r="AP69" s="116">
        <v>4.0</v>
      </c>
      <c r="AQ69" s="116">
        <v>0.0</v>
      </c>
      <c r="AR69" s="116">
        <v>0.0</v>
      </c>
      <c r="AS69" s="116">
        <v>0.0</v>
      </c>
      <c r="AT69" s="116">
        <v>0.0</v>
      </c>
      <c r="AU69" s="116">
        <v>0.0</v>
      </c>
      <c r="AV69" s="116">
        <v>0.0</v>
      </c>
      <c r="AW69" s="116">
        <v>0.0</v>
      </c>
      <c r="AX69" s="116">
        <v>0.0</v>
      </c>
      <c r="AY69" s="116">
        <v>0.0</v>
      </c>
      <c r="AZ69" s="117">
        <f t="shared" si="71"/>
        <v>0</v>
      </c>
      <c r="BA69" s="117">
        <f t="shared" si="72"/>
        <v>0</v>
      </c>
      <c r="BB69" s="117">
        <f t="shared" si="73"/>
        <v>0</v>
      </c>
      <c r="BC69" s="117">
        <f t="shared" si="74"/>
        <v>0</v>
      </c>
      <c r="BD69" s="117">
        <f t="shared" si="75"/>
        <v>0</v>
      </c>
      <c r="BE69" s="117">
        <f t="shared" si="76"/>
        <v>0</v>
      </c>
      <c r="BF69" s="117">
        <f t="shared" si="77"/>
        <v>0</v>
      </c>
      <c r="BG69" s="117">
        <f t="shared" si="78"/>
        <v>0</v>
      </c>
      <c r="BH69" s="117">
        <f t="shared" si="79"/>
        <v>0</v>
      </c>
      <c r="BI69" s="118" t="s">
        <v>12</v>
      </c>
      <c r="BJ69" s="118" t="s">
        <v>12</v>
      </c>
      <c r="BK69" s="118" t="s">
        <v>12</v>
      </c>
      <c r="BL69" s="115" t="s">
        <v>12</v>
      </c>
      <c r="BM69" s="118" t="s">
        <v>12</v>
      </c>
      <c r="BN69" s="118" t="s">
        <v>12</v>
      </c>
      <c r="BO69" s="118" t="s">
        <v>12</v>
      </c>
      <c r="BP69" s="118" t="str">
        <f t="shared" si="80"/>
        <v>-</v>
      </c>
      <c r="BQ69" s="118" t="s">
        <v>12</v>
      </c>
      <c r="BR69" s="118" t="s">
        <v>12</v>
      </c>
      <c r="BS69" s="118" t="s">
        <v>12</v>
      </c>
      <c r="BT69" s="118" t="s">
        <v>12</v>
      </c>
      <c r="BU69" s="119">
        <v>4.0</v>
      </c>
      <c r="BV69" s="119">
        <v>0.0</v>
      </c>
      <c r="BW69" s="119">
        <v>0.0</v>
      </c>
      <c r="BX69" s="119">
        <v>0.0</v>
      </c>
      <c r="BY69" s="119">
        <v>0.0</v>
      </c>
      <c r="BZ69" s="119">
        <v>0.0</v>
      </c>
      <c r="CA69" s="119">
        <v>0.0</v>
      </c>
      <c r="CB69" s="119">
        <v>0.0</v>
      </c>
      <c r="CC69" s="119">
        <v>0.0</v>
      </c>
      <c r="CD69" s="119">
        <v>0.0</v>
      </c>
      <c r="CE69" s="119">
        <v>0.0</v>
      </c>
      <c r="CF69" s="119">
        <v>0.0</v>
      </c>
      <c r="CG69" s="119">
        <v>0.0</v>
      </c>
      <c r="CH69" s="119">
        <v>0.0</v>
      </c>
      <c r="CI69" s="120">
        <f t="shared" si="81"/>
        <v>0</v>
      </c>
      <c r="CJ69" s="120">
        <f t="shared" si="82"/>
        <v>0</v>
      </c>
      <c r="CK69" s="120">
        <f t="shared" si="83"/>
        <v>0</v>
      </c>
      <c r="CL69" s="120">
        <f t="shared" si="84"/>
        <v>0</v>
      </c>
      <c r="CM69" s="120">
        <f t="shared" si="85"/>
        <v>0</v>
      </c>
      <c r="CN69" s="120">
        <f t="shared" si="18"/>
        <v>0</v>
      </c>
      <c r="CO69" s="120">
        <f t="shared" si="86"/>
        <v>0</v>
      </c>
      <c r="CP69" s="120">
        <f t="shared" si="87"/>
        <v>0</v>
      </c>
      <c r="CQ69" s="120">
        <f t="shared" si="88"/>
        <v>0</v>
      </c>
      <c r="CR69" s="121">
        <v>44604.0</v>
      </c>
      <c r="CS69" s="121">
        <v>1.0</v>
      </c>
      <c r="CT69" s="121">
        <v>3.0</v>
      </c>
      <c r="CU69" s="115" t="s">
        <v>12</v>
      </c>
      <c r="CV69" s="121">
        <v>44604.0</v>
      </c>
      <c r="CW69" s="121">
        <v>44604.0</v>
      </c>
      <c r="CX69" s="121" t="s">
        <v>12</v>
      </c>
      <c r="CY69" s="121">
        <f t="shared" si="108"/>
        <v>44604</v>
      </c>
      <c r="CZ69" s="121">
        <v>44604.0</v>
      </c>
      <c r="DA69" s="121" t="s">
        <v>12</v>
      </c>
      <c r="DB69" s="121" t="s">
        <v>12</v>
      </c>
      <c r="DC69" s="121" t="s">
        <v>12</v>
      </c>
      <c r="DD69" s="122">
        <v>4.0</v>
      </c>
      <c r="DE69" s="122">
        <v>2.0</v>
      </c>
      <c r="DF69" s="122">
        <v>3.0</v>
      </c>
      <c r="DG69" s="122">
        <v>3.0</v>
      </c>
      <c r="DH69" s="122">
        <v>0.0</v>
      </c>
      <c r="DI69" s="122">
        <v>3.0</v>
      </c>
      <c r="DJ69" s="122">
        <v>0.0</v>
      </c>
      <c r="DK69" s="122">
        <v>0.0</v>
      </c>
      <c r="DL69" s="122">
        <v>0.0</v>
      </c>
      <c r="DM69" s="122">
        <v>2.0</v>
      </c>
      <c r="DN69" s="122">
        <v>3.0</v>
      </c>
      <c r="DO69" s="122">
        <v>3.0</v>
      </c>
      <c r="DP69" s="122">
        <v>0.0</v>
      </c>
      <c r="DQ69" s="122">
        <v>3.0</v>
      </c>
      <c r="DR69" s="123">
        <f t="shared" si="89"/>
        <v>2</v>
      </c>
      <c r="DS69" s="123">
        <f t="shared" si="90"/>
        <v>2</v>
      </c>
      <c r="DT69" s="123">
        <f t="shared" si="91"/>
        <v>0</v>
      </c>
      <c r="DU69" s="123">
        <f t="shared" si="92"/>
        <v>3</v>
      </c>
      <c r="DV69" s="123">
        <f t="shared" si="93"/>
        <v>3</v>
      </c>
      <c r="DW69" s="123">
        <f t="shared" si="94"/>
        <v>0</v>
      </c>
      <c r="DX69" s="123">
        <f t="shared" si="95"/>
        <v>3</v>
      </c>
      <c r="DY69" s="123">
        <f t="shared" si="96"/>
        <v>3</v>
      </c>
      <c r="DZ69" s="123">
        <f t="shared" si="97"/>
        <v>0</v>
      </c>
      <c r="EA69" s="124" t="s">
        <v>1168</v>
      </c>
      <c r="EB69" s="124">
        <v>2.0</v>
      </c>
      <c r="EC69" s="124">
        <v>5.0</v>
      </c>
      <c r="ED69" s="115" t="s">
        <v>162</v>
      </c>
      <c r="EE69" s="124">
        <v>44604.0</v>
      </c>
      <c r="EF69" s="124" t="s">
        <v>1168</v>
      </c>
      <c r="EG69" s="124" t="s">
        <v>325</v>
      </c>
      <c r="EH69" s="124" t="str">
        <f t="shared" si="64"/>
        <v>2002752, 2002749, 44604</v>
      </c>
      <c r="EI69" s="124" t="s">
        <v>12</v>
      </c>
      <c r="EJ69" s="124" t="s">
        <v>1168</v>
      </c>
      <c r="EK69" s="124" t="s">
        <v>12</v>
      </c>
      <c r="EL69" s="124" t="s">
        <v>12</v>
      </c>
      <c r="EM69" s="125">
        <v>4.0</v>
      </c>
      <c r="EN69" s="125">
        <v>2.0</v>
      </c>
      <c r="EO69" s="125">
        <v>4.0</v>
      </c>
      <c r="EP69" s="125">
        <v>3.0</v>
      </c>
      <c r="EQ69" s="125">
        <v>2.0</v>
      </c>
      <c r="ER69" s="125">
        <v>5.0</v>
      </c>
      <c r="ES69" s="125">
        <v>0.0</v>
      </c>
      <c r="ET69" s="125">
        <v>0.0</v>
      </c>
      <c r="EU69" s="125">
        <v>0.0</v>
      </c>
      <c r="EV69" s="125">
        <v>2.0</v>
      </c>
      <c r="EW69" s="125">
        <v>3.0</v>
      </c>
      <c r="EX69" s="125">
        <v>3.0</v>
      </c>
      <c r="EY69" s="125">
        <v>0.0</v>
      </c>
      <c r="EZ69" s="125">
        <v>3.0</v>
      </c>
      <c r="FA69" s="126">
        <f t="shared" si="98"/>
        <v>2</v>
      </c>
      <c r="FB69" s="126">
        <f t="shared" si="99"/>
        <v>2</v>
      </c>
      <c r="FC69" s="126">
        <f t="shared" si="100"/>
        <v>0</v>
      </c>
      <c r="FD69" s="126">
        <f t="shared" si="101"/>
        <v>4</v>
      </c>
      <c r="FE69" s="126">
        <f t="shared" si="102"/>
        <v>3</v>
      </c>
      <c r="FF69" s="126">
        <f t="shared" si="103"/>
        <v>0</v>
      </c>
      <c r="FG69" s="126">
        <f t="shared" si="104"/>
        <v>5</v>
      </c>
      <c r="FH69" s="126">
        <f t="shared" si="105"/>
        <v>3</v>
      </c>
      <c r="FI69" s="126">
        <f t="shared" si="106"/>
        <v>0</v>
      </c>
      <c r="FJ69" s="127" t="s">
        <v>13</v>
      </c>
      <c r="FK69" s="128"/>
      <c r="FL69" s="129" t="s">
        <v>12</v>
      </c>
      <c r="FM69" s="129" t="s">
        <v>12</v>
      </c>
      <c r="FN69" s="129" t="s">
        <v>12</v>
      </c>
      <c r="FO69" s="130" t="s">
        <v>12</v>
      </c>
      <c r="FP69" s="130" t="s">
        <v>12</v>
      </c>
      <c r="FQ69" s="130" t="s">
        <v>12</v>
      </c>
      <c r="FR69" s="130" t="s">
        <v>12</v>
      </c>
      <c r="FS69" s="130" t="s">
        <v>12</v>
      </c>
      <c r="FT69" s="130" t="s">
        <v>12</v>
      </c>
      <c r="FU69" s="130" t="s">
        <v>12</v>
      </c>
      <c r="FV69" s="130" t="s">
        <v>12</v>
      </c>
      <c r="FW69" s="130" t="str">
        <f t="shared" si="48"/>
        <v>-</v>
      </c>
      <c r="FX69" s="130" t="s">
        <v>12</v>
      </c>
      <c r="FY69" s="108" t="s">
        <v>12</v>
      </c>
      <c r="FZ69" s="108">
        <v>4.0</v>
      </c>
      <c r="GA69" s="108">
        <v>0.0</v>
      </c>
      <c r="GB69" s="131">
        <f t="shared" si="43"/>
        <v>0</v>
      </c>
      <c r="GC69" s="132">
        <v>92322.0</v>
      </c>
      <c r="GD69" s="132">
        <v>1.0</v>
      </c>
      <c r="GE69" s="132">
        <v>1.0</v>
      </c>
      <c r="GF69" s="133" t="s">
        <v>12</v>
      </c>
      <c r="GG69" s="133" t="s">
        <v>12</v>
      </c>
      <c r="GH69" s="133" t="s">
        <v>12</v>
      </c>
      <c r="GI69" s="133" t="s">
        <v>12</v>
      </c>
      <c r="GJ69" s="133" t="s">
        <v>12</v>
      </c>
      <c r="GK69" s="133">
        <v>92322.0</v>
      </c>
      <c r="GL69" s="133" t="s">
        <v>12</v>
      </c>
      <c r="GM69" s="133" t="s">
        <v>12</v>
      </c>
      <c r="GN69" s="134" t="s">
        <v>12</v>
      </c>
      <c r="GO69" s="134">
        <v>7.0</v>
      </c>
      <c r="GP69" s="134">
        <v>0.0</v>
      </c>
      <c r="GQ69" s="135">
        <f t="shared" si="44"/>
        <v>0</v>
      </c>
      <c r="GR69" s="136" t="s">
        <v>161</v>
      </c>
      <c r="GS69" s="137"/>
      <c r="GT69" s="137"/>
      <c r="GU69" s="137"/>
      <c r="GV69" s="137"/>
      <c r="GW69" s="137"/>
      <c r="GX69" s="137"/>
      <c r="GY69" s="137"/>
      <c r="GZ69" s="137"/>
      <c r="HA69" s="137"/>
      <c r="HB69" s="137"/>
      <c r="HC69" s="137"/>
      <c r="HD69" s="137"/>
      <c r="HE69" s="137"/>
      <c r="HF69" s="137"/>
      <c r="HG69" s="137"/>
      <c r="HH69" s="137"/>
      <c r="HI69" s="137"/>
      <c r="HJ69" s="137"/>
      <c r="HK69" s="137"/>
      <c r="HL69" s="137"/>
      <c r="HM69" s="137"/>
      <c r="HN69" s="137"/>
      <c r="HO69" s="137"/>
      <c r="HP69" s="137"/>
      <c r="HQ69" s="137"/>
      <c r="HR69" s="137"/>
      <c r="HS69" s="137"/>
      <c r="HT69" s="137"/>
      <c r="HU69" s="137"/>
      <c r="HV69" s="137"/>
      <c r="HW69" s="137"/>
      <c r="HX69" s="137"/>
      <c r="HY69" s="137"/>
      <c r="HZ69" s="137"/>
      <c r="IA69" s="137"/>
      <c r="IB69" s="137"/>
      <c r="IC69" s="137"/>
      <c r="ID69" s="137"/>
      <c r="IE69" s="137"/>
      <c r="IF69" s="137"/>
      <c r="IG69" s="137"/>
      <c r="IH69" s="137"/>
      <c r="II69" s="137"/>
      <c r="IJ69" s="137"/>
      <c r="IK69" s="137"/>
      <c r="IL69" s="137"/>
      <c r="IM69" s="137"/>
      <c r="IN69" s="137"/>
      <c r="IO69" s="137"/>
      <c r="IP69" s="137"/>
      <c r="IQ69" s="137"/>
      <c r="IR69" s="137"/>
      <c r="IS69" s="137"/>
      <c r="IT69" s="137"/>
      <c r="IU69" s="137"/>
      <c r="IV69" s="137"/>
      <c r="IW69" s="137"/>
      <c r="IX69" s="137"/>
      <c r="IY69" s="137"/>
      <c r="IZ69" s="137"/>
      <c r="JA69" s="137"/>
      <c r="JB69" s="137"/>
      <c r="JC69" s="137"/>
      <c r="JD69" s="137"/>
      <c r="JE69" s="137"/>
      <c r="JF69" s="137"/>
      <c r="JG69" s="137"/>
      <c r="JH69" s="137"/>
      <c r="JI69" s="137"/>
      <c r="JJ69" s="137"/>
      <c r="JK69" s="137"/>
      <c r="JL69" s="137"/>
      <c r="JM69" s="137"/>
      <c r="JN69" s="137"/>
      <c r="JO69" s="137"/>
      <c r="JP69" s="137"/>
      <c r="JQ69" s="137"/>
      <c r="JR69" s="137"/>
      <c r="JS69" s="137"/>
      <c r="JT69" s="137"/>
      <c r="JU69" s="137"/>
      <c r="JV69" s="137"/>
      <c r="JW69" s="137"/>
      <c r="JX69" s="137"/>
      <c r="JY69" s="137"/>
      <c r="JZ69" s="137"/>
      <c r="KA69" s="137"/>
      <c r="KB69" s="137"/>
      <c r="KC69" s="137"/>
      <c r="KD69" s="137"/>
      <c r="KE69" s="137"/>
      <c r="KF69" s="137"/>
      <c r="KG69" s="137"/>
      <c r="KH69" s="137"/>
      <c r="KI69" s="137"/>
      <c r="KJ69" s="137"/>
      <c r="KK69" s="137"/>
      <c r="KL69" s="137"/>
      <c r="KM69" s="137"/>
      <c r="KN69" s="137"/>
      <c r="KO69" s="137"/>
      <c r="KP69" s="137"/>
      <c r="KQ69" s="137"/>
      <c r="KR69" s="137"/>
      <c r="KS69" s="137"/>
      <c r="KT69" s="137"/>
      <c r="KU69" s="137"/>
      <c r="KV69" s="137"/>
      <c r="KW69" s="137"/>
      <c r="KX69" s="137"/>
      <c r="KY69" s="137"/>
      <c r="KZ69" s="137"/>
      <c r="LA69" s="137"/>
      <c r="LB69" s="137"/>
      <c r="LC69" s="137"/>
      <c r="LD69" s="137"/>
      <c r="LE69" s="137"/>
      <c r="LF69" s="137"/>
      <c r="LG69" s="137"/>
      <c r="LH69" s="137"/>
      <c r="LI69" s="137"/>
      <c r="LJ69" s="137"/>
      <c r="LK69" s="137"/>
      <c r="LL69" s="137"/>
      <c r="LM69" s="137"/>
      <c r="LN69" s="137"/>
      <c r="LO69" s="137"/>
      <c r="LP69" s="137"/>
      <c r="LQ69" s="137"/>
      <c r="LR69" s="137"/>
      <c r="LS69" s="137"/>
      <c r="LT69" s="137"/>
      <c r="LU69" s="137"/>
      <c r="LV69" s="137"/>
      <c r="LW69" s="137"/>
      <c r="LX69" s="137"/>
    </row>
    <row r="70" ht="153.75" customHeight="1">
      <c r="B70" s="104" t="s">
        <v>1169</v>
      </c>
      <c r="C70" s="105" t="s">
        <v>12</v>
      </c>
      <c r="D70" s="105" t="s">
        <v>147</v>
      </c>
      <c r="E70" s="105" t="s">
        <v>1170</v>
      </c>
      <c r="F70" s="105" t="s">
        <v>1171</v>
      </c>
      <c r="G70" s="106" t="s">
        <v>1172</v>
      </c>
      <c r="H70" s="105" t="s">
        <v>1173</v>
      </c>
      <c r="I70" s="107" t="s">
        <v>1174</v>
      </c>
      <c r="J70" s="107" t="s">
        <v>766</v>
      </c>
      <c r="K70" s="138" t="s">
        <v>1175</v>
      </c>
      <c r="L70" s="108">
        <v>12.0</v>
      </c>
      <c r="M70" s="108">
        <v>1.0</v>
      </c>
      <c r="N70" s="108">
        <v>1.0</v>
      </c>
      <c r="O70" s="108">
        <f t="shared" si="69"/>
        <v>2</v>
      </c>
      <c r="P70" s="108">
        <v>1.0</v>
      </c>
      <c r="Q70" s="108">
        <v>1.0</v>
      </c>
      <c r="R70" s="113" t="s">
        <v>155</v>
      </c>
      <c r="S70" s="111" t="s">
        <v>1176</v>
      </c>
      <c r="T70" s="148" t="s">
        <v>1174</v>
      </c>
      <c r="U70" s="110" t="s">
        <v>1177</v>
      </c>
      <c r="V70" s="110" t="s">
        <v>1178</v>
      </c>
      <c r="W70" s="142" t="s">
        <v>1179</v>
      </c>
      <c r="X70" s="113" t="s">
        <v>13</v>
      </c>
      <c r="Y70" s="113" t="s">
        <v>160</v>
      </c>
      <c r="Z70" s="113" t="s">
        <v>161</v>
      </c>
      <c r="AA70" s="113" t="s">
        <v>13</v>
      </c>
      <c r="AB70" s="113" t="s">
        <v>161</v>
      </c>
      <c r="AC70" s="113" t="s">
        <v>13</v>
      </c>
      <c r="AD70" s="114">
        <v>1917.0</v>
      </c>
      <c r="AE70" s="114">
        <v>1.0</v>
      </c>
      <c r="AF70" s="114">
        <v>12.0</v>
      </c>
      <c r="AG70" s="115" t="s">
        <v>12</v>
      </c>
      <c r="AH70" s="114">
        <v>1917.0</v>
      </c>
      <c r="AI70" s="114">
        <v>1917.0</v>
      </c>
      <c r="AJ70" s="114" t="s">
        <v>12</v>
      </c>
      <c r="AK70" s="114">
        <f t="shared" si="107"/>
        <v>1917</v>
      </c>
      <c r="AL70" s="114" t="s">
        <v>12</v>
      </c>
      <c r="AM70" s="114">
        <v>1917.0</v>
      </c>
      <c r="AN70" s="114" t="s">
        <v>12</v>
      </c>
      <c r="AO70" s="114" t="s">
        <v>12</v>
      </c>
      <c r="AP70" s="116">
        <v>12.0</v>
      </c>
      <c r="AQ70" s="116">
        <v>3.0</v>
      </c>
      <c r="AR70" s="116">
        <v>12.0</v>
      </c>
      <c r="AS70" s="116">
        <v>12.0</v>
      </c>
      <c r="AT70" s="116">
        <v>0.0</v>
      </c>
      <c r="AU70" s="116">
        <v>0.0</v>
      </c>
      <c r="AV70" s="116">
        <v>0.0</v>
      </c>
      <c r="AW70" s="116">
        <v>3.0</v>
      </c>
      <c r="AX70" s="116">
        <v>12.0</v>
      </c>
      <c r="AY70" s="116">
        <v>12.0</v>
      </c>
      <c r="AZ70" s="117">
        <f t="shared" si="71"/>
        <v>3</v>
      </c>
      <c r="BA70" s="117">
        <f t="shared" si="72"/>
        <v>3</v>
      </c>
      <c r="BB70" s="117">
        <f t="shared" si="73"/>
        <v>0</v>
      </c>
      <c r="BC70" s="117">
        <f t="shared" si="74"/>
        <v>12</v>
      </c>
      <c r="BD70" s="117">
        <f t="shared" si="75"/>
        <v>12</v>
      </c>
      <c r="BE70" s="117">
        <f t="shared" si="76"/>
        <v>0</v>
      </c>
      <c r="BF70" s="117">
        <f t="shared" si="77"/>
        <v>12</v>
      </c>
      <c r="BG70" s="117">
        <f t="shared" si="78"/>
        <v>12</v>
      </c>
      <c r="BH70" s="117">
        <f t="shared" si="79"/>
        <v>0</v>
      </c>
      <c r="BI70" s="118" t="s">
        <v>1180</v>
      </c>
      <c r="BJ70" s="118">
        <v>3.0</v>
      </c>
      <c r="BK70" s="118">
        <v>14.0</v>
      </c>
      <c r="BL70" s="115" t="s">
        <v>12</v>
      </c>
      <c r="BM70" s="118" t="s">
        <v>1181</v>
      </c>
      <c r="BN70" s="118" t="s">
        <v>1182</v>
      </c>
      <c r="BO70" s="118" t="s">
        <v>12</v>
      </c>
      <c r="BP70" s="118" t="str">
        <f t="shared" si="80"/>
        <v>1917, 2035480</v>
      </c>
      <c r="BQ70" s="118">
        <v>2035480.0</v>
      </c>
      <c r="BR70" s="118">
        <v>1917.0</v>
      </c>
      <c r="BS70" s="165">
        <v>2025644.0</v>
      </c>
      <c r="BT70" s="118" t="s">
        <v>12</v>
      </c>
      <c r="BU70" s="119">
        <v>12.0</v>
      </c>
      <c r="BV70" s="119">
        <v>3.0</v>
      </c>
      <c r="BW70" s="119">
        <v>14.0</v>
      </c>
      <c r="BX70" s="119">
        <v>12.0</v>
      </c>
      <c r="BY70" s="119">
        <v>2.0</v>
      </c>
      <c r="BZ70" s="119">
        <v>14.0</v>
      </c>
      <c r="CA70" s="119">
        <v>0.0</v>
      </c>
      <c r="CB70" s="119">
        <v>0.0</v>
      </c>
      <c r="CC70" s="119">
        <v>0.0</v>
      </c>
      <c r="CD70" s="119">
        <v>3.0</v>
      </c>
      <c r="CE70" s="119">
        <v>14.0</v>
      </c>
      <c r="CF70" s="119">
        <v>12.0</v>
      </c>
      <c r="CG70" s="119">
        <v>2.0</v>
      </c>
      <c r="CH70" s="119">
        <v>14.0</v>
      </c>
      <c r="CI70" s="120">
        <f t="shared" si="81"/>
        <v>3</v>
      </c>
      <c r="CJ70" s="120">
        <f t="shared" si="82"/>
        <v>3</v>
      </c>
      <c r="CK70" s="120">
        <f t="shared" si="83"/>
        <v>0</v>
      </c>
      <c r="CL70" s="120">
        <f t="shared" si="84"/>
        <v>14</v>
      </c>
      <c r="CM70" s="120">
        <f t="shared" si="85"/>
        <v>14</v>
      </c>
      <c r="CN70" s="120">
        <f t="shared" si="18"/>
        <v>0</v>
      </c>
      <c r="CO70" s="120">
        <f t="shared" si="86"/>
        <v>14</v>
      </c>
      <c r="CP70" s="120">
        <f t="shared" si="87"/>
        <v>14</v>
      </c>
      <c r="CQ70" s="120">
        <f t="shared" si="88"/>
        <v>0</v>
      </c>
      <c r="CR70" s="121" t="s">
        <v>1183</v>
      </c>
      <c r="CS70" s="121">
        <v>3.0</v>
      </c>
      <c r="CT70" s="121">
        <v>14.0</v>
      </c>
      <c r="CU70" s="115" t="s">
        <v>12</v>
      </c>
      <c r="CV70" s="121" t="s">
        <v>1181</v>
      </c>
      <c r="CW70" s="121" t="s">
        <v>1182</v>
      </c>
      <c r="CX70" s="121" t="s">
        <v>12</v>
      </c>
      <c r="CY70" s="121" t="str">
        <f t="shared" si="108"/>
        <v>1917, 2035480</v>
      </c>
      <c r="CZ70" s="121">
        <v>2035480.0</v>
      </c>
      <c r="DA70" s="121">
        <v>1917.0</v>
      </c>
      <c r="DB70" s="166">
        <v>2025644.0</v>
      </c>
      <c r="DC70" s="121" t="s">
        <v>12</v>
      </c>
      <c r="DD70" s="122">
        <v>12.0</v>
      </c>
      <c r="DE70" s="122">
        <v>3.0</v>
      </c>
      <c r="DF70" s="122">
        <v>14.0</v>
      </c>
      <c r="DG70" s="122">
        <v>12.0</v>
      </c>
      <c r="DH70" s="122">
        <v>2.0</v>
      </c>
      <c r="DI70" s="122">
        <v>14.0</v>
      </c>
      <c r="DJ70" s="122">
        <v>0.0</v>
      </c>
      <c r="DK70" s="122">
        <v>0.0</v>
      </c>
      <c r="DL70" s="122">
        <v>0.0</v>
      </c>
      <c r="DM70" s="122">
        <v>3.0</v>
      </c>
      <c r="DN70" s="122">
        <v>14.0</v>
      </c>
      <c r="DO70" s="122">
        <v>12.0</v>
      </c>
      <c r="DP70" s="122">
        <v>2.0</v>
      </c>
      <c r="DQ70" s="122">
        <v>14.0</v>
      </c>
      <c r="DR70" s="123">
        <f t="shared" si="89"/>
        <v>3</v>
      </c>
      <c r="DS70" s="123">
        <f t="shared" si="90"/>
        <v>3</v>
      </c>
      <c r="DT70" s="123">
        <f t="shared" si="91"/>
        <v>0</v>
      </c>
      <c r="DU70" s="123">
        <f t="shared" si="92"/>
        <v>14</v>
      </c>
      <c r="DV70" s="123">
        <f t="shared" si="93"/>
        <v>14</v>
      </c>
      <c r="DW70" s="123">
        <f t="shared" si="94"/>
        <v>0</v>
      </c>
      <c r="DX70" s="123">
        <f t="shared" si="95"/>
        <v>14</v>
      </c>
      <c r="DY70" s="123">
        <f t="shared" si="96"/>
        <v>14</v>
      </c>
      <c r="DZ70" s="123">
        <f t="shared" si="97"/>
        <v>0</v>
      </c>
      <c r="EA70" s="124" t="s">
        <v>1184</v>
      </c>
      <c r="EB70" s="124">
        <v>7.0</v>
      </c>
      <c r="EC70" s="124">
        <v>31.0</v>
      </c>
      <c r="ED70" s="115" t="s">
        <v>162</v>
      </c>
      <c r="EE70" s="124" t="s">
        <v>1185</v>
      </c>
      <c r="EF70" s="124" t="s">
        <v>1186</v>
      </c>
      <c r="EG70" s="124" t="s">
        <v>162</v>
      </c>
      <c r="EH70" s="124" t="str">
        <f t="shared" si="64"/>
        <v>2002752, 2002749, 2035480, 2000419, 2101917, 1917</v>
      </c>
      <c r="EI70" s="124" t="s">
        <v>1187</v>
      </c>
      <c r="EJ70" s="124" t="s">
        <v>1188</v>
      </c>
      <c r="EK70" s="124">
        <v>2025644.0</v>
      </c>
      <c r="EL70" s="124" t="s">
        <v>12</v>
      </c>
      <c r="EM70" s="125">
        <v>12.0</v>
      </c>
      <c r="EN70" s="125">
        <v>4.0</v>
      </c>
      <c r="EO70" s="125">
        <v>16.0</v>
      </c>
      <c r="EP70" s="125">
        <v>12.0</v>
      </c>
      <c r="EQ70" s="125">
        <v>19.0</v>
      </c>
      <c r="ER70" s="125">
        <v>31.0</v>
      </c>
      <c r="ES70" s="125">
        <v>0.0</v>
      </c>
      <c r="ET70" s="125">
        <v>0.0</v>
      </c>
      <c r="EU70" s="125">
        <v>0.0</v>
      </c>
      <c r="EV70" s="125">
        <v>4.0</v>
      </c>
      <c r="EW70" s="125">
        <v>14.0</v>
      </c>
      <c r="EX70" s="125">
        <v>12.0</v>
      </c>
      <c r="EY70" s="125">
        <v>3.0</v>
      </c>
      <c r="EZ70" s="125">
        <v>15.0</v>
      </c>
      <c r="FA70" s="126">
        <f t="shared" si="98"/>
        <v>4</v>
      </c>
      <c r="FB70" s="126">
        <f t="shared" si="99"/>
        <v>4</v>
      </c>
      <c r="FC70" s="126">
        <f t="shared" si="100"/>
        <v>0</v>
      </c>
      <c r="FD70" s="126">
        <f t="shared" si="101"/>
        <v>16</v>
      </c>
      <c r="FE70" s="126">
        <f t="shared" si="102"/>
        <v>14</v>
      </c>
      <c r="FF70" s="126">
        <f t="shared" si="103"/>
        <v>0</v>
      </c>
      <c r="FG70" s="126">
        <f t="shared" si="104"/>
        <v>31</v>
      </c>
      <c r="FH70" s="126">
        <f t="shared" si="105"/>
        <v>15</v>
      </c>
      <c r="FI70" s="126">
        <f t="shared" si="106"/>
        <v>0</v>
      </c>
      <c r="FJ70" s="127" t="s">
        <v>13</v>
      </c>
      <c r="FK70" s="128" t="s">
        <v>1189</v>
      </c>
      <c r="FL70" s="129" t="s">
        <v>12</v>
      </c>
      <c r="FM70" s="129" t="s">
        <v>12</v>
      </c>
      <c r="FN70" s="129" t="s">
        <v>12</v>
      </c>
      <c r="FO70" s="130" t="s">
        <v>12</v>
      </c>
      <c r="FP70" s="130" t="s">
        <v>12</v>
      </c>
      <c r="FQ70" s="130" t="s">
        <v>12</v>
      </c>
      <c r="FR70" s="130" t="s">
        <v>12</v>
      </c>
      <c r="FS70" s="130" t="s">
        <v>12</v>
      </c>
      <c r="FT70" s="130" t="s">
        <v>12</v>
      </c>
      <c r="FU70" s="130" t="s">
        <v>12</v>
      </c>
      <c r="FV70" s="130" t="s">
        <v>12</v>
      </c>
      <c r="FW70" s="130" t="str">
        <f t="shared" si="48"/>
        <v>-</v>
      </c>
      <c r="FX70" s="130" t="s">
        <v>12</v>
      </c>
      <c r="FY70" s="108" t="s">
        <v>12</v>
      </c>
      <c r="FZ70" s="108">
        <v>7.0</v>
      </c>
      <c r="GA70" s="108">
        <v>0.0</v>
      </c>
      <c r="GB70" s="131">
        <f t="shared" si="43"/>
        <v>0</v>
      </c>
      <c r="GC70" s="132" t="s">
        <v>12</v>
      </c>
      <c r="GD70" s="132" t="s">
        <v>12</v>
      </c>
      <c r="GE70" s="132" t="s">
        <v>12</v>
      </c>
      <c r="GF70" s="133" t="s">
        <v>12</v>
      </c>
      <c r="GG70" s="133" t="s">
        <v>12</v>
      </c>
      <c r="GH70" s="133" t="s">
        <v>12</v>
      </c>
      <c r="GI70" s="133" t="s">
        <v>12</v>
      </c>
      <c r="GJ70" s="133" t="s">
        <v>12</v>
      </c>
      <c r="GK70" s="133" t="s">
        <v>12</v>
      </c>
      <c r="GL70" s="133" t="s">
        <v>12</v>
      </c>
      <c r="GM70" s="133" t="s">
        <v>12</v>
      </c>
      <c r="GN70" s="134" t="s">
        <v>12</v>
      </c>
      <c r="GO70" s="134">
        <v>0.0</v>
      </c>
      <c r="GP70" s="134">
        <v>0.0</v>
      </c>
      <c r="GQ70" s="135">
        <f t="shared" si="44"/>
        <v>0</v>
      </c>
      <c r="GR70" s="136" t="s">
        <v>161</v>
      </c>
      <c r="GS70" s="137"/>
      <c r="GT70" s="137"/>
      <c r="GU70" s="137"/>
      <c r="GV70" s="137"/>
      <c r="GW70" s="137"/>
      <c r="GX70" s="137"/>
      <c r="GY70" s="137"/>
      <c r="GZ70" s="137"/>
      <c r="HA70" s="137"/>
      <c r="HB70" s="137"/>
      <c r="HC70" s="137"/>
      <c r="HD70" s="137"/>
      <c r="HE70" s="137"/>
      <c r="HF70" s="137"/>
      <c r="HG70" s="137"/>
      <c r="HH70" s="137"/>
      <c r="HI70" s="137"/>
      <c r="HJ70" s="137"/>
      <c r="HK70" s="137"/>
      <c r="HL70" s="137"/>
      <c r="HM70" s="137"/>
      <c r="HN70" s="137"/>
      <c r="HO70" s="137"/>
      <c r="HP70" s="137"/>
      <c r="HQ70" s="137"/>
      <c r="HR70" s="137"/>
      <c r="HS70" s="137"/>
      <c r="HT70" s="137"/>
      <c r="HU70" s="137"/>
      <c r="HV70" s="137"/>
      <c r="HW70" s="137"/>
      <c r="HX70" s="137"/>
      <c r="HY70" s="137"/>
      <c r="HZ70" s="137"/>
      <c r="IA70" s="137"/>
      <c r="IB70" s="137"/>
      <c r="IC70" s="137"/>
      <c r="ID70" s="137"/>
      <c r="IE70" s="137"/>
      <c r="IF70" s="137"/>
      <c r="IG70" s="137"/>
      <c r="IH70" s="137"/>
      <c r="II70" s="137"/>
      <c r="IJ70" s="137"/>
      <c r="IK70" s="137"/>
      <c r="IL70" s="137"/>
      <c r="IM70" s="137"/>
      <c r="IN70" s="137"/>
      <c r="IO70" s="137"/>
      <c r="IP70" s="137"/>
      <c r="IQ70" s="137"/>
      <c r="IR70" s="137"/>
      <c r="IS70" s="137"/>
      <c r="IT70" s="137"/>
      <c r="IU70" s="137"/>
      <c r="IV70" s="137"/>
      <c r="IW70" s="137"/>
      <c r="IX70" s="137"/>
      <c r="IY70" s="137"/>
      <c r="IZ70" s="137"/>
      <c r="JA70" s="137"/>
      <c r="JB70" s="137"/>
      <c r="JC70" s="137"/>
      <c r="JD70" s="137"/>
      <c r="JE70" s="137"/>
      <c r="JF70" s="137"/>
      <c r="JG70" s="137"/>
      <c r="JH70" s="137"/>
      <c r="JI70" s="137"/>
      <c r="JJ70" s="137"/>
      <c r="JK70" s="137"/>
      <c r="JL70" s="137"/>
      <c r="JM70" s="137"/>
      <c r="JN70" s="137"/>
      <c r="JO70" s="137"/>
      <c r="JP70" s="137"/>
      <c r="JQ70" s="137"/>
      <c r="JR70" s="137"/>
      <c r="JS70" s="137"/>
      <c r="JT70" s="137"/>
      <c r="JU70" s="137"/>
      <c r="JV70" s="137"/>
      <c r="JW70" s="137"/>
      <c r="JX70" s="137"/>
      <c r="JY70" s="137"/>
      <c r="JZ70" s="137"/>
      <c r="KA70" s="137"/>
      <c r="KB70" s="137"/>
      <c r="KC70" s="137"/>
      <c r="KD70" s="137"/>
      <c r="KE70" s="137"/>
      <c r="KF70" s="137"/>
      <c r="KG70" s="137"/>
      <c r="KH70" s="137"/>
      <c r="KI70" s="137"/>
      <c r="KJ70" s="137"/>
      <c r="KK70" s="137"/>
      <c r="KL70" s="137"/>
      <c r="KM70" s="137"/>
      <c r="KN70" s="137"/>
      <c r="KO70" s="137"/>
      <c r="KP70" s="137"/>
      <c r="KQ70" s="137"/>
      <c r="KR70" s="137"/>
      <c r="KS70" s="137"/>
      <c r="KT70" s="137"/>
      <c r="KU70" s="137"/>
      <c r="KV70" s="137"/>
      <c r="KW70" s="137"/>
      <c r="KX70" s="137"/>
      <c r="KY70" s="137"/>
      <c r="KZ70" s="137"/>
      <c r="LA70" s="137"/>
      <c r="LB70" s="137"/>
      <c r="LC70" s="137"/>
      <c r="LD70" s="137"/>
      <c r="LE70" s="137"/>
      <c r="LF70" s="137"/>
      <c r="LG70" s="137"/>
      <c r="LH70" s="137"/>
      <c r="LI70" s="137"/>
      <c r="LJ70" s="137"/>
      <c r="LK70" s="137"/>
      <c r="LL70" s="137"/>
      <c r="LM70" s="137"/>
      <c r="LN70" s="137"/>
      <c r="LO70" s="137"/>
      <c r="LP70" s="137"/>
      <c r="LQ70" s="137"/>
      <c r="LR70" s="137"/>
      <c r="LS70" s="137"/>
      <c r="LT70" s="137"/>
      <c r="LU70" s="137"/>
      <c r="LV70" s="137"/>
      <c r="LW70" s="137"/>
      <c r="LX70" s="137"/>
    </row>
    <row r="71" ht="153.75" customHeight="1">
      <c r="B71" s="104" t="s">
        <v>1169</v>
      </c>
      <c r="C71" s="105" t="s">
        <v>12</v>
      </c>
      <c r="D71" s="105" t="s">
        <v>147</v>
      </c>
      <c r="E71" s="105" t="s">
        <v>1190</v>
      </c>
      <c r="F71" s="105" t="s">
        <v>1191</v>
      </c>
      <c r="G71" s="105" t="s">
        <v>12</v>
      </c>
      <c r="H71" s="105" t="s">
        <v>12</v>
      </c>
      <c r="I71" s="107" t="s">
        <v>1192</v>
      </c>
      <c r="J71" s="107" t="s">
        <v>1193</v>
      </c>
      <c r="K71" s="138" t="s">
        <v>1194</v>
      </c>
      <c r="L71" s="108">
        <v>13.0</v>
      </c>
      <c r="M71" s="108">
        <v>1.0</v>
      </c>
      <c r="N71" s="108">
        <v>1.0</v>
      </c>
      <c r="O71" s="108">
        <f t="shared" si="69"/>
        <v>1</v>
      </c>
      <c r="P71" s="108">
        <v>1.0</v>
      </c>
      <c r="Q71" s="108">
        <v>0.0</v>
      </c>
      <c r="R71" s="113" t="s">
        <v>155</v>
      </c>
      <c r="S71" s="110" t="s">
        <v>1195</v>
      </c>
      <c r="T71" s="167" t="s">
        <v>1196</v>
      </c>
      <c r="U71" s="112" t="s">
        <v>1197</v>
      </c>
      <c r="V71" s="110" t="s">
        <v>1198</v>
      </c>
      <c r="W71" s="111" t="s">
        <v>1199</v>
      </c>
      <c r="X71" s="113" t="s">
        <v>13</v>
      </c>
      <c r="Y71" s="113" t="s">
        <v>160</v>
      </c>
      <c r="Z71" s="113" t="s">
        <v>161</v>
      </c>
      <c r="AA71" s="113" t="s">
        <v>13</v>
      </c>
      <c r="AB71" s="113" t="s">
        <v>161</v>
      </c>
      <c r="AC71" s="113" t="s">
        <v>13</v>
      </c>
      <c r="AD71" s="114">
        <v>254.0</v>
      </c>
      <c r="AE71" s="114">
        <v>1.0</v>
      </c>
      <c r="AF71" s="114">
        <v>2.0</v>
      </c>
      <c r="AG71" s="115" t="s">
        <v>12</v>
      </c>
      <c r="AH71" s="114">
        <v>254.0</v>
      </c>
      <c r="AI71" s="114">
        <v>254.0</v>
      </c>
      <c r="AJ71" s="114" t="s">
        <v>12</v>
      </c>
      <c r="AK71" s="114">
        <f t="shared" si="107"/>
        <v>254</v>
      </c>
      <c r="AL71" s="114" t="s">
        <v>12</v>
      </c>
      <c r="AM71" s="114">
        <v>254.0</v>
      </c>
      <c r="AN71" s="114" t="s">
        <v>12</v>
      </c>
      <c r="AO71" s="114" t="s">
        <v>12</v>
      </c>
      <c r="AP71" s="116">
        <v>13.0</v>
      </c>
      <c r="AQ71" s="116">
        <v>2.0</v>
      </c>
      <c r="AR71" s="116">
        <v>2.0</v>
      </c>
      <c r="AS71" s="116">
        <v>2.0</v>
      </c>
      <c r="AT71" s="116">
        <v>0.0</v>
      </c>
      <c r="AU71" s="116">
        <v>0.0</v>
      </c>
      <c r="AV71" s="116">
        <v>0.0</v>
      </c>
      <c r="AW71" s="116">
        <v>2.0</v>
      </c>
      <c r="AX71" s="116">
        <v>2.0</v>
      </c>
      <c r="AY71" s="116">
        <v>2.0</v>
      </c>
      <c r="AZ71" s="117">
        <f t="shared" si="71"/>
        <v>2</v>
      </c>
      <c r="BA71" s="117">
        <f t="shared" si="72"/>
        <v>2</v>
      </c>
      <c r="BB71" s="117">
        <f t="shared" si="73"/>
        <v>0</v>
      </c>
      <c r="BC71" s="117">
        <f t="shared" si="74"/>
        <v>2</v>
      </c>
      <c r="BD71" s="117">
        <f t="shared" si="75"/>
        <v>2</v>
      </c>
      <c r="BE71" s="117">
        <f t="shared" si="76"/>
        <v>0</v>
      </c>
      <c r="BF71" s="117">
        <f t="shared" si="77"/>
        <v>2</v>
      </c>
      <c r="BG71" s="117">
        <f t="shared" si="78"/>
        <v>2</v>
      </c>
      <c r="BH71" s="117">
        <f t="shared" si="79"/>
        <v>0</v>
      </c>
      <c r="BI71" s="118">
        <v>254.0</v>
      </c>
      <c r="BJ71" s="118">
        <v>1.0</v>
      </c>
      <c r="BK71" s="118">
        <v>2.0</v>
      </c>
      <c r="BL71" s="115" t="s">
        <v>12</v>
      </c>
      <c r="BM71" s="118">
        <v>254.0</v>
      </c>
      <c r="BN71" s="118">
        <v>254.0</v>
      </c>
      <c r="BO71" s="118" t="s">
        <v>12</v>
      </c>
      <c r="BP71" s="118">
        <f t="shared" si="80"/>
        <v>254</v>
      </c>
      <c r="BQ71" s="118" t="s">
        <v>12</v>
      </c>
      <c r="BR71" s="118">
        <v>254.0</v>
      </c>
      <c r="BS71" s="118" t="s">
        <v>12</v>
      </c>
      <c r="BT71" s="118" t="s">
        <v>12</v>
      </c>
      <c r="BU71" s="119">
        <v>11.0</v>
      </c>
      <c r="BV71" s="119">
        <v>2.0</v>
      </c>
      <c r="BW71" s="119">
        <v>2.0</v>
      </c>
      <c r="BX71" s="119">
        <v>2.0</v>
      </c>
      <c r="BY71" s="119">
        <v>0.0</v>
      </c>
      <c r="BZ71" s="119">
        <v>2.0</v>
      </c>
      <c r="CA71" s="119">
        <v>0.0</v>
      </c>
      <c r="CB71" s="119">
        <v>0.0</v>
      </c>
      <c r="CC71" s="119">
        <v>0.0</v>
      </c>
      <c r="CD71" s="119">
        <v>2.0</v>
      </c>
      <c r="CE71" s="119">
        <v>2.0</v>
      </c>
      <c r="CF71" s="119">
        <v>2.0</v>
      </c>
      <c r="CG71" s="119">
        <v>0.0</v>
      </c>
      <c r="CH71" s="119">
        <v>2.0</v>
      </c>
      <c r="CI71" s="120">
        <f t="shared" si="81"/>
        <v>2</v>
      </c>
      <c r="CJ71" s="120">
        <f t="shared" si="82"/>
        <v>2</v>
      </c>
      <c r="CK71" s="120">
        <f t="shared" si="83"/>
        <v>0</v>
      </c>
      <c r="CL71" s="120">
        <f t="shared" si="84"/>
        <v>2</v>
      </c>
      <c r="CM71" s="120">
        <f t="shared" si="85"/>
        <v>2</v>
      </c>
      <c r="CN71" s="120">
        <f t="shared" si="18"/>
        <v>0</v>
      </c>
      <c r="CO71" s="120">
        <f t="shared" si="86"/>
        <v>2</v>
      </c>
      <c r="CP71" s="120">
        <f t="shared" si="87"/>
        <v>2</v>
      </c>
      <c r="CQ71" s="120">
        <f t="shared" si="88"/>
        <v>0</v>
      </c>
      <c r="CR71" s="121">
        <v>254.0</v>
      </c>
      <c r="CS71" s="121">
        <v>1.0</v>
      </c>
      <c r="CT71" s="121">
        <v>2.0</v>
      </c>
      <c r="CU71" s="115" t="s">
        <v>12</v>
      </c>
      <c r="CV71" s="121">
        <v>254.0</v>
      </c>
      <c r="CW71" s="121">
        <v>254.0</v>
      </c>
      <c r="CX71" s="121" t="s">
        <v>12</v>
      </c>
      <c r="CY71" s="121">
        <f t="shared" si="108"/>
        <v>254</v>
      </c>
      <c r="CZ71" s="121" t="s">
        <v>12</v>
      </c>
      <c r="DA71" s="121">
        <v>254.0</v>
      </c>
      <c r="DB71" s="121" t="s">
        <v>12</v>
      </c>
      <c r="DC71" s="121" t="s">
        <v>12</v>
      </c>
      <c r="DD71" s="122">
        <v>13.0</v>
      </c>
      <c r="DE71" s="122">
        <v>2.0</v>
      </c>
      <c r="DF71" s="122">
        <v>2.0</v>
      </c>
      <c r="DG71" s="122">
        <v>2.0</v>
      </c>
      <c r="DH71" s="122">
        <v>0.0</v>
      </c>
      <c r="DI71" s="122">
        <v>2.0</v>
      </c>
      <c r="DJ71" s="122">
        <v>0.0</v>
      </c>
      <c r="DK71" s="122">
        <v>0.0</v>
      </c>
      <c r="DL71" s="122">
        <v>0.0</v>
      </c>
      <c r="DM71" s="122">
        <v>2.0</v>
      </c>
      <c r="DN71" s="122">
        <v>2.0</v>
      </c>
      <c r="DO71" s="122">
        <v>2.0</v>
      </c>
      <c r="DP71" s="122">
        <v>0.0</v>
      </c>
      <c r="DQ71" s="122">
        <v>2.0</v>
      </c>
      <c r="DR71" s="123">
        <f t="shared" si="89"/>
        <v>2</v>
      </c>
      <c r="DS71" s="123">
        <f t="shared" si="90"/>
        <v>2</v>
      </c>
      <c r="DT71" s="123">
        <f t="shared" si="91"/>
        <v>0</v>
      </c>
      <c r="DU71" s="123">
        <f t="shared" si="92"/>
        <v>2</v>
      </c>
      <c r="DV71" s="123">
        <f t="shared" si="93"/>
        <v>2</v>
      </c>
      <c r="DW71" s="123">
        <f t="shared" si="94"/>
        <v>0</v>
      </c>
      <c r="DX71" s="123">
        <f t="shared" si="95"/>
        <v>2</v>
      </c>
      <c r="DY71" s="123">
        <f t="shared" si="96"/>
        <v>2</v>
      </c>
      <c r="DZ71" s="123">
        <f t="shared" si="97"/>
        <v>0</v>
      </c>
      <c r="EA71" s="124" t="s">
        <v>1200</v>
      </c>
      <c r="EB71" s="124">
        <v>3.0</v>
      </c>
      <c r="EC71" s="124">
        <v>10.0</v>
      </c>
      <c r="ED71" s="115" t="s">
        <v>162</v>
      </c>
      <c r="EE71" s="124">
        <v>254.0</v>
      </c>
      <c r="EF71" s="124" t="s">
        <v>1200</v>
      </c>
      <c r="EG71" s="124" t="s">
        <v>162</v>
      </c>
      <c r="EH71" s="124" t="str">
        <f t="shared" si="64"/>
        <v>2002752, 2002749, 254</v>
      </c>
      <c r="EI71" s="124" t="s">
        <v>12</v>
      </c>
      <c r="EJ71" s="124" t="s">
        <v>1200</v>
      </c>
      <c r="EK71" s="124" t="s">
        <v>12</v>
      </c>
      <c r="EL71" s="124" t="s">
        <v>12</v>
      </c>
      <c r="EM71" s="125">
        <v>11.0</v>
      </c>
      <c r="EN71" s="125">
        <v>4.0</v>
      </c>
      <c r="EO71" s="125">
        <v>6.0</v>
      </c>
      <c r="EP71" s="125">
        <v>2.0</v>
      </c>
      <c r="EQ71" s="125">
        <v>10.0</v>
      </c>
      <c r="ER71" s="125">
        <v>12.0</v>
      </c>
      <c r="ES71" s="125">
        <v>0.0</v>
      </c>
      <c r="ET71" s="125">
        <v>0.0</v>
      </c>
      <c r="EU71" s="125">
        <v>0.0</v>
      </c>
      <c r="EV71" s="125">
        <v>2.0</v>
      </c>
      <c r="EW71" s="125">
        <v>2.0</v>
      </c>
      <c r="EX71" s="125">
        <v>2.0</v>
      </c>
      <c r="EY71" s="125">
        <v>0.0</v>
      </c>
      <c r="EZ71" s="125">
        <v>2.0</v>
      </c>
      <c r="FA71" s="126">
        <f t="shared" si="98"/>
        <v>4</v>
      </c>
      <c r="FB71" s="126">
        <f t="shared" si="99"/>
        <v>2</v>
      </c>
      <c r="FC71" s="126">
        <f t="shared" si="100"/>
        <v>0</v>
      </c>
      <c r="FD71" s="126">
        <f t="shared" si="101"/>
        <v>6</v>
      </c>
      <c r="FE71" s="126">
        <f t="shared" si="102"/>
        <v>2</v>
      </c>
      <c r="FF71" s="126">
        <f t="shared" si="103"/>
        <v>0</v>
      </c>
      <c r="FG71" s="126">
        <f t="shared" si="104"/>
        <v>12</v>
      </c>
      <c r="FH71" s="126">
        <f t="shared" si="105"/>
        <v>2</v>
      </c>
      <c r="FI71" s="126">
        <f t="shared" si="106"/>
        <v>0</v>
      </c>
      <c r="FJ71" s="127" t="s">
        <v>13</v>
      </c>
      <c r="FK71" s="128" t="s">
        <v>1201</v>
      </c>
      <c r="FL71" s="129" t="s">
        <v>12</v>
      </c>
      <c r="FM71" s="129" t="s">
        <v>12</v>
      </c>
      <c r="FN71" s="129" t="s">
        <v>12</v>
      </c>
      <c r="FO71" s="130" t="s">
        <v>12</v>
      </c>
      <c r="FP71" s="130" t="s">
        <v>12</v>
      </c>
      <c r="FQ71" s="130" t="s">
        <v>12</v>
      </c>
      <c r="FR71" s="130" t="s">
        <v>12</v>
      </c>
      <c r="FS71" s="130" t="s">
        <v>12</v>
      </c>
      <c r="FT71" s="130" t="s">
        <v>12</v>
      </c>
      <c r="FU71" s="130" t="s">
        <v>12</v>
      </c>
      <c r="FV71" s="130" t="s">
        <v>12</v>
      </c>
      <c r="FW71" s="130" t="str">
        <f t="shared" si="48"/>
        <v>-</v>
      </c>
      <c r="FX71" s="130" t="s">
        <v>12</v>
      </c>
      <c r="FY71" s="108" t="s">
        <v>12</v>
      </c>
      <c r="FZ71" s="108">
        <v>11.0</v>
      </c>
      <c r="GA71" s="108">
        <v>0.0</v>
      </c>
      <c r="GB71" s="131">
        <f t="shared" si="43"/>
        <v>0</v>
      </c>
      <c r="GC71" s="132" t="s">
        <v>1202</v>
      </c>
      <c r="GD71" s="132">
        <v>2.0</v>
      </c>
      <c r="GE71" s="132">
        <v>4.0</v>
      </c>
      <c r="GF71" s="133" t="s">
        <v>12</v>
      </c>
      <c r="GG71" s="133" t="s">
        <v>12</v>
      </c>
      <c r="GH71" s="133" t="s">
        <v>12</v>
      </c>
      <c r="GI71" s="133" t="s">
        <v>12</v>
      </c>
      <c r="GJ71" s="133">
        <v>6.32447088E8</v>
      </c>
      <c r="GK71" s="133">
        <v>9999.0</v>
      </c>
      <c r="GL71" s="133" t="s">
        <v>12</v>
      </c>
      <c r="GM71" s="133" t="s">
        <v>12</v>
      </c>
      <c r="GN71" s="134" t="s">
        <v>12</v>
      </c>
      <c r="GO71" s="134">
        <v>9.0</v>
      </c>
      <c r="GP71" s="134">
        <v>1.0</v>
      </c>
      <c r="GQ71" s="135">
        <f t="shared" si="44"/>
        <v>1</v>
      </c>
      <c r="GR71" s="136" t="s">
        <v>161</v>
      </c>
      <c r="GS71" s="137"/>
      <c r="GT71" s="137"/>
      <c r="GU71" s="137"/>
      <c r="GV71" s="137"/>
      <c r="GW71" s="137"/>
      <c r="GX71" s="137"/>
      <c r="GY71" s="137"/>
      <c r="GZ71" s="137"/>
      <c r="HA71" s="137"/>
      <c r="HB71" s="137"/>
      <c r="HC71" s="137"/>
      <c r="HD71" s="137"/>
      <c r="HE71" s="137"/>
      <c r="HF71" s="137"/>
      <c r="HG71" s="137"/>
      <c r="HH71" s="137"/>
      <c r="HI71" s="137"/>
      <c r="HJ71" s="137"/>
      <c r="HK71" s="137"/>
      <c r="HL71" s="137"/>
      <c r="HM71" s="137"/>
      <c r="HN71" s="137"/>
      <c r="HO71" s="137"/>
      <c r="HP71" s="137"/>
      <c r="HQ71" s="137"/>
      <c r="HR71" s="137"/>
      <c r="HS71" s="137"/>
      <c r="HT71" s="137"/>
      <c r="HU71" s="137"/>
      <c r="HV71" s="137"/>
      <c r="HW71" s="137"/>
      <c r="HX71" s="137"/>
      <c r="HY71" s="137"/>
      <c r="HZ71" s="137"/>
      <c r="IA71" s="137"/>
      <c r="IB71" s="137"/>
      <c r="IC71" s="137"/>
      <c r="ID71" s="137"/>
      <c r="IE71" s="137"/>
      <c r="IF71" s="137"/>
      <c r="IG71" s="137"/>
      <c r="IH71" s="137"/>
      <c r="II71" s="137"/>
      <c r="IJ71" s="137"/>
      <c r="IK71" s="137"/>
      <c r="IL71" s="137"/>
      <c r="IM71" s="137"/>
      <c r="IN71" s="137"/>
      <c r="IO71" s="137"/>
      <c r="IP71" s="137"/>
      <c r="IQ71" s="137"/>
      <c r="IR71" s="137"/>
      <c r="IS71" s="137"/>
      <c r="IT71" s="137"/>
      <c r="IU71" s="137"/>
      <c r="IV71" s="137"/>
      <c r="IW71" s="137"/>
      <c r="IX71" s="137"/>
      <c r="IY71" s="137"/>
      <c r="IZ71" s="137"/>
      <c r="JA71" s="137"/>
      <c r="JB71" s="137"/>
      <c r="JC71" s="137"/>
      <c r="JD71" s="137"/>
      <c r="JE71" s="137"/>
      <c r="JF71" s="137"/>
      <c r="JG71" s="137"/>
      <c r="JH71" s="137"/>
      <c r="JI71" s="137"/>
      <c r="JJ71" s="137"/>
      <c r="JK71" s="137"/>
      <c r="JL71" s="137"/>
      <c r="JM71" s="137"/>
      <c r="JN71" s="137"/>
      <c r="JO71" s="137"/>
      <c r="JP71" s="137"/>
      <c r="JQ71" s="137"/>
      <c r="JR71" s="137"/>
      <c r="JS71" s="137"/>
      <c r="JT71" s="137"/>
      <c r="JU71" s="137"/>
      <c r="JV71" s="137"/>
      <c r="JW71" s="137"/>
      <c r="JX71" s="137"/>
      <c r="JY71" s="137"/>
      <c r="JZ71" s="137"/>
      <c r="KA71" s="137"/>
      <c r="KB71" s="137"/>
      <c r="KC71" s="137"/>
      <c r="KD71" s="137"/>
      <c r="KE71" s="137"/>
      <c r="KF71" s="137"/>
      <c r="KG71" s="137"/>
      <c r="KH71" s="137"/>
      <c r="KI71" s="137"/>
      <c r="KJ71" s="137"/>
      <c r="KK71" s="137"/>
      <c r="KL71" s="137"/>
      <c r="KM71" s="137"/>
      <c r="KN71" s="137"/>
      <c r="KO71" s="137"/>
      <c r="KP71" s="137"/>
      <c r="KQ71" s="137"/>
      <c r="KR71" s="137"/>
      <c r="KS71" s="137"/>
      <c r="KT71" s="137"/>
      <c r="KU71" s="137"/>
      <c r="KV71" s="137"/>
      <c r="KW71" s="137"/>
      <c r="KX71" s="137"/>
      <c r="KY71" s="137"/>
      <c r="KZ71" s="137"/>
      <c r="LA71" s="137"/>
      <c r="LB71" s="137"/>
      <c r="LC71" s="137"/>
      <c r="LD71" s="137"/>
      <c r="LE71" s="137"/>
      <c r="LF71" s="137"/>
      <c r="LG71" s="137"/>
      <c r="LH71" s="137"/>
      <c r="LI71" s="137"/>
      <c r="LJ71" s="137"/>
      <c r="LK71" s="137"/>
      <c r="LL71" s="137"/>
      <c r="LM71" s="137"/>
      <c r="LN71" s="137"/>
      <c r="LO71" s="137"/>
      <c r="LP71" s="137"/>
      <c r="LQ71" s="137"/>
      <c r="LR71" s="137"/>
      <c r="LS71" s="137"/>
      <c r="LT71" s="137"/>
      <c r="LU71" s="137"/>
      <c r="LV71" s="137"/>
      <c r="LW71" s="137"/>
      <c r="LX71" s="137"/>
    </row>
    <row r="72" ht="153.75" customHeight="1">
      <c r="B72" s="104" t="s">
        <v>1169</v>
      </c>
      <c r="C72" s="105" t="s">
        <v>12</v>
      </c>
      <c r="D72" s="105" t="s">
        <v>147</v>
      </c>
      <c r="E72" s="105" t="s">
        <v>1203</v>
      </c>
      <c r="F72" s="105" t="s">
        <v>1204</v>
      </c>
      <c r="G72" s="106" t="s">
        <v>12</v>
      </c>
      <c r="H72" s="105" t="s">
        <v>12</v>
      </c>
      <c r="I72" s="107" t="s">
        <v>1205</v>
      </c>
      <c r="J72" s="107" t="s">
        <v>1206</v>
      </c>
      <c r="K72" s="107" t="s">
        <v>1207</v>
      </c>
      <c r="L72" s="108">
        <v>57229.0</v>
      </c>
      <c r="M72" s="108">
        <v>1.0</v>
      </c>
      <c r="N72" s="108">
        <v>1.0</v>
      </c>
      <c r="O72" s="108">
        <f t="shared" si="69"/>
        <v>1</v>
      </c>
      <c r="P72" s="108">
        <v>1.0</v>
      </c>
      <c r="Q72" s="108">
        <v>0.0</v>
      </c>
      <c r="R72" s="113" t="s">
        <v>155</v>
      </c>
      <c r="S72" s="110" t="s">
        <v>1208</v>
      </c>
      <c r="T72" s="111" t="s">
        <v>12</v>
      </c>
      <c r="U72" s="112" t="s">
        <v>1209</v>
      </c>
      <c r="V72" s="111" t="s">
        <v>1210</v>
      </c>
      <c r="W72" s="110" t="s">
        <v>1211</v>
      </c>
      <c r="X72" s="113" t="s">
        <v>13</v>
      </c>
      <c r="Y72" s="113" t="s">
        <v>353</v>
      </c>
      <c r="Z72" s="113" t="s">
        <v>161</v>
      </c>
      <c r="AA72" s="113" t="s">
        <v>13</v>
      </c>
      <c r="AB72" s="113" t="s">
        <v>354</v>
      </c>
      <c r="AC72" s="113" t="s">
        <v>13</v>
      </c>
      <c r="AD72" s="114" t="s">
        <v>12</v>
      </c>
      <c r="AE72" s="114" t="s">
        <v>12</v>
      </c>
      <c r="AF72" s="114" t="s">
        <v>12</v>
      </c>
      <c r="AG72" s="115" t="s">
        <v>12</v>
      </c>
      <c r="AH72" s="114" t="s">
        <v>12</v>
      </c>
      <c r="AI72" s="114" t="s">
        <v>12</v>
      </c>
      <c r="AJ72" s="114" t="s">
        <v>12</v>
      </c>
      <c r="AK72" s="114" t="str">
        <f t="shared" si="107"/>
        <v>-</v>
      </c>
      <c r="AL72" s="114" t="s">
        <v>12</v>
      </c>
      <c r="AM72" s="114" t="s">
        <v>12</v>
      </c>
      <c r="AN72" s="114" t="s">
        <v>12</v>
      </c>
      <c r="AO72" s="114" t="s">
        <v>12</v>
      </c>
      <c r="AP72" s="116">
        <v>0.0</v>
      </c>
      <c r="AQ72" s="116">
        <v>0.0</v>
      </c>
      <c r="AR72" s="116">
        <v>0.0</v>
      </c>
      <c r="AS72" s="116">
        <v>0.0</v>
      </c>
      <c r="AT72" s="116">
        <v>0.0</v>
      </c>
      <c r="AU72" s="116">
        <v>0.0</v>
      </c>
      <c r="AV72" s="116">
        <v>0.0</v>
      </c>
      <c r="AW72" s="116">
        <v>0.0</v>
      </c>
      <c r="AX72" s="116">
        <v>0.0</v>
      </c>
      <c r="AY72" s="116">
        <v>0.0</v>
      </c>
      <c r="AZ72" s="117">
        <f t="shared" si="71"/>
        <v>0</v>
      </c>
      <c r="BA72" s="117">
        <f t="shared" si="72"/>
        <v>0</v>
      </c>
      <c r="BB72" s="117">
        <f t="shared" si="73"/>
        <v>0</v>
      </c>
      <c r="BC72" s="117">
        <f t="shared" si="74"/>
        <v>0</v>
      </c>
      <c r="BD72" s="117">
        <f t="shared" si="75"/>
        <v>0</v>
      </c>
      <c r="BE72" s="117">
        <f t="shared" si="76"/>
        <v>0</v>
      </c>
      <c r="BF72" s="117">
        <f t="shared" si="77"/>
        <v>0</v>
      </c>
      <c r="BG72" s="117">
        <f t="shared" si="78"/>
        <v>0</v>
      </c>
      <c r="BH72" s="117">
        <f t="shared" si="79"/>
        <v>0</v>
      </c>
      <c r="BI72" s="118" t="s">
        <v>12</v>
      </c>
      <c r="BJ72" s="118" t="s">
        <v>12</v>
      </c>
      <c r="BK72" s="118" t="s">
        <v>12</v>
      </c>
      <c r="BL72" s="115" t="s">
        <v>12</v>
      </c>
      <c r="BM72" s="118" t="s">
        <v>12</v>
      </c>
      <c r="BN72" s="118"/>
      <c r="BO72" s="118" t="s">
        <v>12</v>
      </c>
      <c r="BP72" s="118" t="s">
        <v>12</v>
      </c>
      <c r="BQ72" s="118" t="s">
        <v>12</v>
      </c>
      <c r="BR72" s="118" t="s">
        <v>12</v>
      </c>
      <c r="BS72" s="118" t="s">
        <v>12</v>
      </c>
      <c r="BT72" s="118" t="s">
        <v>12</v>
      </c>
      <c r="BU72" s="119">
        <v>0.0</v>
      </c>
      <c r="BV72" s="119">
        <v>0.0</v>
      </c>
      <c r="BW72" s="119">
        <v>0.0</v>
      </c>
      <c r="BX72" s="119">
        <v>0.0</v>
      </c>
      <c r="BY72" s="119">
        <v>0.0</v>
      </c>
      <c r="BZ72" s="119">
        <v>0.0</v>
      </c>
      <c r="CA72" s="119">
        <v>0.0</v>
      </c>
      <c r="CB72" s="119">
        <v>0.0</v>
      </c>
      <c r="CC72" s="119">
        <v>0.0</v>
      </c>
      <c r="CD72" s="119">
        <v>0.0</v>
      </c>
      <c r="CE72" s="119">
        <v>0.0</v>
      </c>
      <c r="CF72" s="119">
        <v>0.0</v>
      </c>
      <c r="CG72" s="119">
        <v>0.0</v>
      </c>
      <c r="CH72" s="119">
        <v>0.0</v>
      </c>
      <c r="CI72" s="120">
        <f t="shared" si="81"/>
        <v>0</v>
      </c>
      <c r="CJ72" s="120">
        <f t="shared" si="82"/>
        <v>0</v>
      </c>
      <c r="CK72" s="120">
        <f t="shared" si="83"/>
        <v>0</v>
      </c>
      <c r="CL72" s="120">
        <f t="shared" si="84"/>
        <v>0</v>
      </c>
      <c r="CM72" s="120">
        <f t="shared" si="85"/>
        <v>0</v>
      </c>
      <c r="CN72" s="120">
        <f t="shared" si="18"/>
        <v>0</v>
      </c>
      <c r="CO72" s="120">
        <f t="shared" si="86"/>
        <v>0</v>
      </c>
      <c r="CP72" s="120">
        <f t="shared" si="87"/>
        <v>0</v>
      </c>
      <c r="CQ72" s="120">
        <f t="shared" si="88"/>
        <v>0</v>
      </c>
      <c r="CR72" s="121" t="s">
        <v>12</v>
      </c>
      <c r="CS72" s="121" t="s">
        <v>12</v>
      </c>
      <c r="CT72" s="121" t="s">
        <v>12</v>
      </c>
      <c r="CU72" s="115" t="s">
        <v>12</v>
      </c>
      <c r="CV72" s="121" t="s">
        <v>12</v>
      </c>
      <c r="CW72" s="121" t="s">
        <v>12</v>
      </c>
      <c r="CX72" s="121" t="s">
        <v>12</v>
      </c>
      <c r="CY72" s="121" t="s">
        <v>12</v>
      </c>
      <c r="CZ72" s="121" t="s">
        <v>12</v>
      </c>
      <c r="DA72" s="121" t="s">
        <v>12</v>
      </c>
      <c r="DB72" s="121" t="s">
        <v>12</v>
      </c>
      <c r="DC72" s="121" t="s">
        <v>12</v>
      </c>
      <c r="DD72" s="122">
        <v>0.0</v>
      </c>
      <c r="DE72" s="122">
        <v>0.0</v>
      </c>
      <c r="DF72" s="122">
        <v>0.0</v>
      </c>
      <c r="DG72" s="122">
        <v>0.0</v>
      </c>
      <c r="DH72" s="122">
        <v>0.0</v>
      </c>
      <c r="DI72" s="122">
        <v>0.0</v>
      </c>
      <c r="DJ72" s="122">
        <v>0.0</v>
      </c>
      <c r="DK72" s="122">
        <v>0.0</v>
      </c>
      <c r="DL72" s="122">
        <v>0.0</v>
      </c>
      <c r="DM72" s="122">
        <v>0.0</v>
      </c>
      <c r="DN72" s="122">
        <v>0.0</v>
      </c>
      <c r="DO72" s="122">
        <v>0.0</v>
      </c>
      <c r="DP72" s="122">
        <v>0.0</v>
      </c>
      <c r="DQ72" s="122">
        <v>0.0</v>
      </c>
      <c r="DR72" s="123">
        <f t="shared" si="89"/>
        <v>0</v>
      </c>
      <c r="DS72" s="123">
        <f t="shared" si="90"/>
        <v>0</v>
      </c>
      <c r="DT72" s="123">
        <f t="shared" si="91"/>
        <v>0</v>
      </c>
      <c r="DU72" s="123">
        <f t="shared" si="92"/>
        <v>0</v>
      </c>
      <c r="DV72" s="123">
        <f t="shared" si="93"/>
        <v>0</v>
      </c>
      <c r="DW72" s="123">
        <f t="shared" si="94"/>
        <v>0</v>
      </c>
      <c r="DX72" s="123">
        <f t="shared" si="95"/>
        <v>0</v>
      </c>
      <c r="DY72" s="123">
        <f t="shared" si="96"/>
        <v>0</v>
      </c>
      <c r="DZ72" s="123">
        <f t="shared" si="97"/>
        <v>0</v>
      </c>
      <c r="EA72" s="124" t="s">
        <v>12</v>
      </c>
      <c r="EB72" s="124" t="s">
        <v>12</v>
      </c>
      <c r="EC72" s="124" t="s">
        <v>12</v>
      </c>
      <c r="ED72" s="115" t="s">
        <v>12</v>
      </c>
      <c r="EE72" s="124" t="s">
        <v>12</v>
      </c>
      <c r="EF72" s="124" t="s">
        <v>12</v>
      </c>
      <c r="EG72" s="124" t="s">
        <v>12</v>
      </c>
      <c r="EH72" s="124" t="s">
        <v>12</v>
      </c>
      <c r="EI72" s="124" t="s">
        <v>12</v>
      </c>
      <c r="EJ72" s="124" t="s">
        <v>12</v>
      </c>
      <c r="EK72" s="124" t="s">
        <v>12</v>
      </c>
      <c r="EL72" s="124" t="s">
        <v>12</v>
      </c>
      <c r="EM72" s="125">
        <v>0.0</v>
      </c>
      <c r="EN72" s="125">
        <v>0.0</v>
      </c>
      <c r="EO72" s="125">
        <v>0.0</v>
      </c>
      <c r="EP72" s="125">
        <v>0.0</v>
      </c>
      <c r="EQ72" s="125">
        <v>0.0</v>
      </c>
      <c r="ER72" s="125">
        <v>0.0</v>
      </c>
      <c r="ES72" s="125">
        <v>0.0</v>
      </c>
      <c r="ET72" s="125">
        <v>0.0</v>
      </c>
      <c r="EU72" s="125">
        <v>0.0</v>
      </c>
      <c r="EV72" s="125">
        <v>0.0</v>
      </c>
      <c r="EW72" s="125">
        <v>0.0</v>
      </c>
      <c r="EX72" s="125">
        <v>0.0</v>
      </c>
      <c r="EY72" s="125">
        <v>0.0</v>
      </c>
      <c r="EZ72" s="125">
        <v>0.0</v>
      </c>
      <c r="FA72" s="126">
        <f t="shared" si="98"/>
        <v>0</v>
      </c>
      <c r="FB72" s="126">
        <f t="shared" si="99"/>
        <v>0</v>
      </c>
      <c r="FC72" s="126">
        <f t="shared" si="100"/>
        <v>0</v>
      </c>
      <c r="FD72" s="126">
        <f t="shared" si="101"/>
        <v>0</v>
      </c>
      <c r="FE72" s="126">
        <f t="shared" si="102"/>
        <v>0</v>
      </c>
      <c r="FF72" s="126">
        <f t="shared" si="103"/>
        <v>0</v>
      </c>
      <c r="FG72" s="126">
        <f t="shared" si="104"/>
        <v>0</v>
      </c>
      <c r="FH72" s="126">
        <f t="shared" si="105"/>
        <v>0</v>
      </c>
      <c r="FI72" s="126">
        <f t="shared" si="106"/>
        <v>0</v>
      </c>
      <c r="FJ72" s="127" t="s">
        <v>13</v>
      </c>
      <c r="FK72" s="128"/>
      <c r="FL72" s="129" t="s">
        <v>12</v>
      </c>
      <c r="FM72" s="129" t="s">
        <v>12</v>
      </c>
      <c r="FN72" s="129" t="s">
        <v>12</v>
      </c>
      <c r="FO72" s="130" t="s">
        <v>12</v>
      </c>
      <c r="FP72" s="130" t="s">
        <v>12</v>
      </c>
      <c r="FQ72" s="130" t="s">
        <v>12</v>
      </c>
      <c r="FR72" s="130" t="s">
        <v>12</v>
      </c>
      <c r="FS72" s="130" t="s">
        <v>12</v>
      </c>
      <c r="FT72" s="130" t="s">
        <v>12</v>
      </c>
      <c r="FU72" s="130" t="s">
        <v>12</v>
      </c>
      <c r="FV72" s="130" t="s">
        <v>12</v>
      </c>
      <c r="FW72" s="130" t="str">
        <f t="shared" si="48"/>
        <v>-</v>
      </c>
      <c r="FX72" s="130" t="s">
        <v>12</v>
      </c>
      <c r="FY72" s="108" t="s">
        <v>12</v>
      </c>
      <c r="FZ72" s="108">
        <v>0.0</v>
      </c>
      <c r="GA72" s="108">
        <v>0.0</v>
      </c>
      <c r="GB72" s="131">
        <f t="shared" si="43"/>
        <v>0</v>
      </c>
      <c r="GC72" s="132" t="s">
        <v>12</v>
      </c>
      <c r="GD72" s="132" t="s">
        <v>12</v>
      </c>
      <c r="GE72" s="132" t="s">
        <v>12</v>
      </c>
      <c r="GF72" s="133" t="s">
        <v>12</v>
      </c>
      <c r="GG72" s="133" t="s">
        <v>12</v>
      </c>
      <c r="GH72" s="133" t="s">
        <v>12</v>
      </c>
      <c r="GI72" s="133" t="s">
        <v>12</v>
      </c>
      <c r="GJ72" s="133"/>
      <c r="GK72" s="133"/>
      <c r="GL72" s="133" t="s">
        <v>12</v>
      </c>
      <c r="GM72" s="133" t="s">
        <v>12</v>
      </c>
      <c r="GN72" s="134" t="s">
        <v>12</v>
      </c>
      <c r="GO72" s="134">
        <v>0.0</v>
      </c>
      <c r="GP72" s="134">
        <v>0.0</v>
      </c>
      <c r="GQ72" s="135">
        <f t="shared" si="44"/>
        <v>0</v>
      </c>
      <c r="GR72" s="136" t="s">
        <v>161</v>
      </c>
      <c r="GS72" s="137"/>
      <c r="GT72" s="137"/>
      <c r="GU72" s="137"/>
      <c r="GV72" s="137"/>
      <c r="GW72" s="137"/>
      <c r="GX72" s="137"/>
      <c r="GY72" s="137"/>
      <c r="GZ72" s="137"/>
      <c r="HA72" s="137"/>
      <c r="HB72" s="137"/>
      <c r="HC72" s="137"/>
      <c r="HD72" s="137"/>
      <c r="HE72" s="137"/>
      <c r="HF72" s="137"/>
      <c r="HG72" s="137"/>
      <c r="HH72" s="137"/>
      <c r="HI72" s="137"/>
      <c r="HJ72" s="137"/>
      <c r="HK72" s="137"/>
      <c r="HL72" s="137"/>
      <c r="HM72" s="137"/>
      <c r="HN72" s="137"/>
      <c r="HO72" s="137"/>
      <c r="HP72" s="137"/>
      <c r="HQ72" s="137"/>
      <c r="HR72" s="137"/>
      <c r="HS72" s="137"/>
      <c r="HT72" s="137"/>
      <c r="HU72" s="137"/>
      <c r="HV72" s="137"/>
      <c r="HW72" s="137"/>
      <c r="HX72" s="137"/>
      <c r="HY72" s="137"/>
      <c r="HZ72" s="137"/>
      <c r="IA72" s="137"/>
      <c r="IB72" s="137"/>
      <c r="IC72" s="137"/>
      <c r="ID72" s="137"/>
      <c r="IE72" s="137"/>
      <c r="IF72" s="137"/>
      <c r="IG72" s="137"/>
      <c r="IH72" s="137"/>
      <c r="II72" s="137"/>
      <c r="IJ72" s="137"/>
      <c r="IK72" s="137"/>
      <c r="IL72" s="137"/>
      <c r="IM72" s="137"/>
      <c r="IN72" s="137"/>
      <c r="IO72" s="137"/>
      <c r="IP72" s="137"/>
      <c r="IQ72" s="137"/>
      <c r="IR72" s="137"/>
      <c r="IS72" s="137"/>
      <c r="IT72" s="137"/>
      <c r="IU72" s="137"/>
      <c r="IV72" s="137"/>
      <c r="IW72" s="137"/>
      <c r="IX72" s="137"/>
      <c r="IY72" s="137"/>
      <c r="IZ72" s="137"/>
      <c r="JA72" s="137"/>
      <c r="JB72" s="137"/>
      <c r="JC72" s="137"/>
      <c r="JD72" s="137"/>
      <c r="JE72" s="137"/>
      <c r="JF72" s="137"/>
      <c r="JG72" s="137"/>
      <c r="JH72" s="137"/>
      <c r="JI72" s="137"/>
      <c r="JJ72" s="137"/>
      <c r="JK72" s="137"/>
      <c r="JL72" s="137"/>
      <c r="JM72" s="137"/>
      <c r="JN72" s="137"/>
      <c r="JO72" s="137"/>
      <c r="JP72" s="137"/>
      <c r="JQ72" s="137"/>
      <c r="JR72" s="137"/>
      <c r="JS72" s="137"/>
      <c r="JT72" s="137"/>
      <c r="JU72" s="137"/>
      <c r="JV72" s="137"/>
      <c r="JW72" s="137"/>
      <c r="JX72" s="137"/>
      <c r="JY72" s="137"/>
      <c r="JZ72" s="137"/>
      <c r="KA72" s="137"/>
      <c r="KB72" s="137"/>
      <c r="KC72" s="137"/>
      <c r="KD72" s="137"/>
      <c r="KE72" s="137"/>
      <c r="KF72" s="137"/>
      <c r="KG72" s="137"/>
      <c r="KH72" s="137"/>
      <c r="KI72" s="137"/>
      <c r="KJ72" s="137"/>
      <c r="KK72" s="137"/>
      <c r="KL72" s="137"/>
      <c r="KM72" s="137"/>
      <c r="KN72" s="137"/>
      <c r="KO72" s="137"/>
      <c r="KP72" s="137"/>
      <c r="KQ72" s="137"/>
      <c r="KR72" s="137"/>
      <c r="KS72" s="137"/>
      <c r="KT72" s="137"/>
      <c r="KU72" s="137"/>
      <c r="KV72" s="137"/>
      <c r="KW72" s="137"/>
      <c r="KX72" s="137"/>
      <c r="KY72" s="137"/>
      <c r="KZ72" s="137"/>
      <c r="LA72" s="137"/>
      <c r="LB72" s="137"/>
      <c r="LC72" s="137"/>
      <c r="LD72" s="137"/>
      <c r="LE72" s="137"/>
      <c r="LF72" s="137"/>
      <c r="LG72" s="137"/>
      <c r="LH72" s="137"/>
      <c r="LI72" s="137"/>
      <c r="LJ72" s="137"/>
      <c r="LK72" s="137"/>
      <c r="LL72" s="137"/>
      <c r="LM72" s="137"/>
      <c r="LN72" s="137"/>
      <c r="LO72" s="137"/>
      <c r="LP72" s="137"/>
      <c r="LQ72" s="137"/>
      <c r="LR72" s="137"/>
      <c r="LS72" s="137"/>
      <c r="LT72" s="137"/>
      <c r="LU72" s="137"/>
      <c r="LV72" s="137"/>
      <c r="LW72" s="137"/>
      <c r="LX72" s="137"/>
    </row>
    <row r="73" ht="153.75" customHeight="1">
      <c r="B73" s="104" t="s">
        <v>1169</v>
      </c>
      <c r="C73" s="105" t="s">
        <v>12</v>
      </c>
      <c r="D73" s="105" t="s">
        <v>147</v>
      </c>
      <c r="E73" s="105" t="s">
        <v>1203</v>
      </c>
      <c r="F73" s="105" t="s">
        <v>1204</v>
      </c>
      <c r="G73" s="106" t="s">
        <v>1212</v>
      </c>
      <c r="H73" s="105" t="s">
        <v>1213</v>
      </c>
      <c r="I73" s="107" t="s">
        <v>1214</v>
      </c>
      <c r="J73" s="107" t="s">
        <v>1215</v>
      </c>
      <c r="K73" s="107" t="s">
        <v>1216</v>
      </c>
      <c r="L73" s="108">
        <v>21711.0</v>
      </c>
      <c r="M73" s="108">
        <v>21711.0</v>
      </c>
      <c r="N73" s="108">
        <v>21711.0</v>
      </c>
      <c r="O73" s="108">
        <v>21711.0</v>
      </c>
      <c r="P73" s="108">
        <v>21711.0</v>
      </c>
      <c r="Q73" s="108">
        <v>0.0</v>
      </c>
      <c r="R73" s="113" t="s">
        <v>155</v>
      </c>
      <c r="S73" s="111" t="s">
        <v>12</v>
      </c>
      <c r="T73" s="111" t="s">
        <v>1217</v>
      </c>
      <c r="U73" s="112" t="s">
        <v>1218</v>
      </c>
      <c r="V73" s="110" t="s">
        <v>1219</v>
      </c>
      <c r="W73" s="110" t="s">
        <v>1220</v>
      </c>
      <c r="X73" s="113" t="s">
        <v>13</v>
      </c>
      <c r="Y73" s="113" t="s">
        <v>160</v>
      </c>
      <c r="Z73" s="113" t="s">
        <v>161</v>
      </c>
      <c r="AA73" s="113" t="s">
        <v>13</v>
      </c>
      <c r="AB73" s="113" t="s">
        <v>161</v>
      </c>
      <c r="AC73" s="113" t="s">
        <v>13</v>
      </c>
      <c r="AD73" s="114">
        <v>1917.0</v>
      </c>
      <c r="AE73" s="114">
        <v>1.0</v>
      </c>
      <c r="AF73" s="114">
        <v>8.0</v>
      </c>
      <c r="AG73" s="115" t="s">
        <v>12</v>
      </c>
      <c r="AH73" s="114">
        <v>1917.0</v>
      </c>
      <c r="AI73" s="114">
        <v>1917.0</v>
      </c>
      <c r="AJ73" s="114" t="s">
        <v>12</v>
      </c>
      <c r="AK73" s="114">
        <f t="shared" si="107"/>
        <v>1917</v>
      </c>
      <c r="AL73" s="114" t="s">
        <v>12</v>
      </c>
      <c r="AM73" s="114">
        <v>1917.0</v>
      </c>
      <c r="AN73" s="114" t="s">
        <v>12</v>
      </c>
      <c r="AO73" s="114" t="s">
        <v>12</v>
      </c>
      <c r="AP73" s="116">
        <v>21711.0</v>
      </c>
      <c r="AQ73" s="116">
        <v>2.0</v>
      </c>
      <c r="AR73" s="116">
        <v>8.0</v>
      </c>
      <c r="AS73" s="116">
        <v>8.0</v>
      </c>
      <c r="AT73" s="116">
        <v>0.0</v>
      </c>
      <c r="AU73" s="116">
        <v>0.0</v>
      </c>
      <c r="AV73" s="116">
        <v>0.0</v>
      </c>
      <c r="AW73" s="116">
        <v>2.0</v>
      </c>
      <c r="AX73" s="116">
        <v>8.0</v>
      </c>
      <c r="AY73" s="116">
        <v>8.0</v>
      </c>
      <c r="AZ73" s="117">
        <f t="shared" si="71"/>
        <v>0.00009211920225</v>
      </c>
      <c r="BA73" s="117">
        <f t="shared" si="72"/>
        <v>0.00009211920225</v>
      </c>
      <c r="BB73" s="117">
        <f t="shared" si="73"/>
        <v>0</v>
      </c>
      <c r="BC73" s="117">
        <f t="shared" si="74"/>
        <v>0.000368476809</v>
      </c>
      <c r="BD73" s="117">
        <f t="shared" si="75"/>
        <v>0.000368476809</v>
      </c>
      <c r="BE73" s="117">
        <f t="shared" si="76"/>
        <v>0</v>
      </c>
      <c r="BF73" s="117">
        <f t="shared" si="77"/>
        <v>0.000368476809</v>
      </c>
      <c r="BG73" s="117">
        <f t="shared" si="78"/>
        <v>0.000368476809</v>
      </c>
      <c r="BH73" s="117">
        <f t="shared" si="79"/>
        <v>0</v>
      </c>
      <c r="BI73" s="118">
        <v>1917.0</v>
      </c>
      <c r="BJ73" s="118">
        <v>1.0</v>
      </c>
      <c r="BK73" s="118">
        <v>8.0</v>
      </c>
      <c r="BL73" s="115" t="s">
        <v>12</v>
      </c>
      <c r="BM73" s="118">
        <v>1917.0</v>
      </c>
      <c r="BN73" s="118">
        <v>1917.0</v>
      </c>
      <c r="BO73" s="118" t="s">
        <v>12</v>
      </c>
      <c r="BP73" s="118">
        <f t="shared" ref="BP73:BP97" si="109">IF(BN73="-",BO73,BN73)</f>
        <v>1917</v>
      </c>
      <c r="BQ73" s="118" t="s">
        <v>12</v>
      </c>
      <c r="BR73" s="118">
        <v>1917.0</v>
      </c>
      <c r="BS73" s="118" t="s">
        <v>12</v>
      </c>
      <c r="BT73" s="118" t="s">
        <v>12</v>
      </c>
      <c r="BU73" s="119">
        <v>2.0</v>
      </c>
      <c r="BV73" s="119">
        <v>2.0</v>
      </c>
      <c r="BW73" s="119">
        <v>8.0</v>
      </c>
      <c r="BX73" s="119">
        <v>8.0</v>
      </c>
      <c r="BY73" s="119">
        <v>0.0</v>
      </c>
      <c r="BZ73" s="119">
        <v>8.0</v>
      </c>
      <c r="CA73" s="119">
        <v>0.0</v>
      </c>
      <c r="CB73" s="119">
        <v>0.0</v>
      </c>
      <c r="CC73" s="119">
        <v>0.0</v>
      </c>
      <c r="CD73" s="119">
        <v>2.0</v>
      </c>
      <c r="CE73" s="119">
        <v>8.0</v>
      </c>
      <c r="CF73" s="119">
        <v>8.0</v>
      </c>
      <c r="CG73" s="119">
        <v>0.0</v>
      </c>
      <c r="CH73" s="119">
        <v>8.0</v>
      </c>
      <c r="CI73" s="120">
        <f t="shared" si="81"/>
        <v>0.00009211920225</v>
      </c>
      <c r="CJ73" s="120">
        <f t="shared" si="82"/>
        <v>0.00009211920225</v>
      </c>
      <c r="CK73" s="120">
        <f t="shared" si="83"/>
        <v>0</v>
      </c>
      <c r="CL73" s="120">
        <f t="shared" si="84"/>
        <v>0.000368476809</v>
      </c>
      <c r="CM73" s="120">
        <f t="shared" si="85"/>
        <v>0.000368476809</v>
      </c>
      <c r="CN73" s="120">
        <f t="shared" si="18"/>
        <v>0</v>
      </c>
      <c r="CO73" s="120">
        <f t="shared" si="86"/>
        <v>0.000368476809</v>
      </c>
      <c r="CP73" s="120">
        <f t="shared" si="87"/>
        <v>0.000368476809</v>
      </c>
      <c r="CQ73" s="120">
        <f t="shared" si="88"/>
        <v>0</v>
      </c>
      <c r="CR73" s="121">
        <v>1917.0</v>
      </c>
      <c r="CS73" s="121">
        <v>1.0</v>
      </c>
      <c r="CT73" s="121">
        <v>8.0</v>
      </c>
      <c r="CU73" s="115" t="s">
        <v>12</v>
      </c>
      <c r="CV73" s="121">
        <v>1917.0</v>
      </c>
      <c r="CW73" s="121">
        <v>1917.0</v>
      </c>
      <c r="CX73" s="121" t="s">
        <v>12</v>
      </c>
      <c r="CY73" s="121">
        <f t="shared" ref="CY73:CY101" si="110">IF(CW73="-",CX73,CW73)</f>
        <v>1917</v>
      </c>
      <c r="CZ73" s="121" t="s">
        <v>12</v>
      </c>
      <c r="DA73" s="121">
        <v>1917.0</v>
      </c>
      <c r="DB73" s="121" t="s">
        <v>12</v>
      </c>
      <c r="DC73" s="121" t="s">
        <v>12</v>
      </c>
      <c r="DD73" s="122">
        <v>21711.0</v>
      </c>
      <c r="DE73" s="122">
        <v>2.0</v>
      </c>
      <c r="DF73" s="122">
        <v>8.0</v>
      </c>
      <c r="DG73" s="122">
        <v>8.0</v>
      </c>
      <c r="DH73" s="122">
        <v>0.0</v>
      </c>
      <c r="DI73" s="122">
        <v>8.0</v>
      </c>
      <c r="DJ73" s="122">
        <v>0.0</v>
      </c>
      <c r="DK73" s="122">
        <v>0.0</v>
      </c>
      <c r="DL73" s="122">
        <v>0.0</v>
      </c>
      <c r="DM73" s="122">
        <v>2.0</v>
      </c>
      <c r="DN73" s="122">
        <v>8.0</v>
      </c>
      <c r="DO73" s="122">
        <v>8.0</v>
      </c>
      <c r="DP73" s="122">
        <v>0.0</v>
      </c>
      <c r="DQ73" s="122">
        <v>8.0</v>
      </c>
      <c r="DR73" s="123">
        <f t="shared" si="89"/>
        <v>0.00009211920225</v>
      </c>
      <c r="DS73" s="123">
        <f t="shared" si="90"/>
        <v>0.00009211920225</v>
      </c>
      <c r="DT73" s="123">
        <f t="shared" si="91"/>
        <v>0</v>
      </c>
      <c r="DU73" s="123">
        <f t="shared" si="92"/>
        <v>0.000368476809</v>
      </c>
      <c r="DV73" s="123">
        <f t="shared" si="93"/>
        <v>0.000368476809</v>
      </c>
      <c r="DW73" s="123">
        <f t="shared" si="94"/>
        <v>0</v>
      </c>
      <c r="DX73" s="123">
        <f t="shared" si="95"/>
        <v>0.000368476809</v>
      </c>
      <c r="DY73" s="123">
        <f t="shared" si="96"/>
        <v>0.000368476809</v>
      </c>
      <c r="DZ73" s="123">
        <f t="shared" si="97"/>
        <v>0</v>
      </c>
      <c r="EA73" s="124" t="s">
        <v>1221</v>
      </c>
      <c r="EB73" s="124">
        <v>5.0</v>
      </c>
      <c r="EC73" s="124">
        <v>21876.0</v>
      </c>
      <c r="ED73" s="115" t="s">
        <v>293</v>
      </c>
      <c r="EE73" s="124" t="s">
        <v>1222</v>
      </c>
      <c r="EF73" s="124" t="s">
        <v>1221</v>
      </c>
      <c r="EG73" s="124" t="s">
        <v>293</v>
      </c>
      <c r="EH73" s="124" t="str">
        <f t="shared" ref="EH73:EH137" si="111">IF(EF73="-",EG73,EF73)</f>
        <v>2101917, 2002749, 2002752, 2100528, 1917</v>
      </c>
      <c r="EI73" s="124" t="s">
        <v>12</v>
      </c>
      <c r="EJ73" s="124" t="s">
        <v>1221</v>
      </c>
      <c r="EK73" s="124" t="s">
        <v>12</v>
      </c>
      <c r="EL73" s="124" t="s">
        <v>12</v>
      </c>
      <c r="EM73" s="125">
        <v>2.0</v>
      </c>
      <c r="EN73" s="125">
        <v>21711.0</v>
      </c>
      <c r="EO73" s="125">
        <v>18493.0</v>
      </c>
      <c r="EP73" s="125">
        <v>8.0</v>
      </c>
      <c r="EQ73" s="125">
        <v>21868.0</v>
      </c>
      <c r="ER73" s="125">
        <v>21868.0</v>
      </c>
      <c r="ES73" s="125">
        <v>5.0</v>
      </c>
      <c r="ET73" s="125">
        <v>5.0</v>
      </c>
      <c r="EU73" s="125">
        <v>5.0</v>
      </c>
      <c r="EV73" s="125">
        <v>72.0</v>
      </c>
      <c r="EW73" s="125">
        <v>78.0</v>
      </c>
      <c r="EX73" s="125">
        <v>8.0</v>
      </c>
      <c r="EY73" s="125">
        <v>70.0</v>
      </c>
      <c r="EZ73" s="125">
        <v>78.0</v>
      </c>
      <c r="FA73" s="126">
        <f t="shared" si="98"/>
        <v>1</v>
      </c>
      <c r="FB73" s="126">
        <f t="shared" si="99"/>
        <v>0.003316291281</v>
      </c>
      <c r="FC73" s="126">
        <f t="shared" si="100"/>
        <v>0.0002302980056</v>
      </c>
      <c r="FD73" s="126">
        <f t="shared" si="101"/>
        <v>0.8517802036</v>
      </c>
      <c r="FE73" s="126">
        <f t="shared" si="102"/>
        <v>0.003592648888</v>
      </c>
      <c r="FF73" s="126">
        <f t="shared" si="103"/>
        <v>0.0002302980056</v>
      </c>
      <c r="FG73" s="126">
        <f t="shared" si="104"/>
        <v>1.007231357</v>
      </c>
      <c r="FH73" s="126">
        <f t="shared" si="105"/>
        <v>0.003592648888</v>
      </c>
      <c r="FI73" s="126">
        <f t="shared" si="106"/>
        <v>0.0002302980056</v>
      </c>
      <c r="FJ73" s="127" t="s">
        <v>13</v>
      </c>
      <c r="FK73" s="128" t="s">
        <v>1223</v>
      </c>
      <c r="FL73" s="129" t="s">
        <v>12</v>
      </c>
      <c r="FM73" s="129" t="s">
        <v>12</v>
      </c>
      <c r="FN73" s="129" t="s">
        <v>12</v>
      </c>
      <c r="FO73" s="130" t="s">
        <v>12</v>
      </c>
      <c r="FP73" s="130" t="s">
        <v>12</v>
      </c>
      <c r="FQ73" s="130" t="s">
        <v>12</v>
      </c>
      <c r="FR73" s="130" t="s">
        <v>12</v>
      </c>
      <c r="FS73" s="130" t="s">
        <v>12</v>
      </c>
      <c r="FT73" s="130" t="s">
        <v>12</v>
      </c>
      <c r="FU73" s="130" t="s">
        <v>12</v>
      </c>
      <c r="FV73" s="130" t="s">
        <v>12</v>
      </c>
      <c r="FW73" s="130" t="str">
        <f t="shared" si="48"/>
        <v>-</v>
      </c>
      <c r="FX73" s="130" t="s">
        <v>12</v>
      </c>
      <c r="FY73" s="108" t="s">
        <v>12</v>
      </c>
      <c r="FZ73" s="108">
        <v>2.0</v>
      </c>
      <c r="GA73" s="108">
        <v>0.0</v>
      </c>
      <c r="GB73" s="131">
        <f t="shared" si="43"/>
        <v>0</v>
      </c>
      <c r="GC73" s="132" t="s">
        <v>12</v>
      </c>
      <c r="GD73" s="132" t="s">
        <v>12</v>
      </c>
      <c r="GE73" s="132" t="s">
        <v>12</v>
      </c>
      <c r="GF73" s="133" t="s">
        <v>12</v>
      </c>
      <c r="GG73" s="133" t="s">
        <v>12</v>
      </c>
      <c r="GH73" s="133" t="s">
        <v>12</v>
      </c>
      <c r="GI73" s="133" t="s">
        <v>12</v>
      </c>
      <c r="GJ73" s="133" t="s">
        <v>12</v>
      </c>
      <c r="GK73" s="133" t="s">
        <v>12</v>
      </c>
      <c r="GL73" s="133" t="s">
        <v>12</v>
      </c>
      <c r="GM73" s="133" t="s">
        <v>12</v>
      </c>
      <c r="GN73" s="134" t="s">
        <v>12</v>
      </c>
      <c r="GO73" s="134">
        <v>0.0</v>
      </c>
      <c r="GP73" s="134">
        <v>0.0</v>
      </c>
      <c r="GQ73" s="135">
        <f t="shared" si="44"/>
        <v>0</v>
      </c>
      <c r="GR73" s="136" t="s">
        <v>161</v>
      </c>
      <c r="GS73" s="137"/>
      <c r="GT73" s="137"/>
      <c r="GU73" s="137"/>
      <c r="GV73" s="137"/>
      <c r="GW73" s="137"/>
      <c r="GX73" s="137"/>
      <c r="GY73" s="137"/>
      <c r="GZ73" s="137"/>
      <c r="HA73" s="137"/>
      <c r="HB73" s="137"/>
      <c r="HC73" s="137"/>
      <c r="HD73" s="137"/>
      <c r="HE73" s="137"/>
      <c r="HF73" s="137"/>
      <c r="HG73" s="137"/>
      <c r="HH73" s="137"/>
      <c r="HI73" s="137"/>
      <c r="HJ73" s="137"/>
      <c r="HK73" s="137"/>
      <c r="HL73" s="137"/>
      <c r="HM73" s="137"/>
      <c r="HN73" s="137"/>
      <c r="HO73" s="137"/>
      <c r="HP73" s="137"/>
      <c r="HQ73" s="137"/>
      <c r="HR73" s="137"/>
      <c r="HS73" s="137"/>
      <c r="HT73" s="137"/>
      <c r="HU73" s="137"/>
      <c r="HV73" s="137"/>
      <c r="HW73" s="137"/>
      <c r="HX73" s="137"/>
      <c r="HY73" s="137"/>
      <c r="HZ73" s="137"/>
      <c r="IA73" s="137"/>
      <c r="IB73" s="137"/>
      <c r="IC73" s="137"/>
      <c r="ID73" s="137"/>
      <c r="IE73" s="137"/>
      <c r="IF73" s="137"/>
      <c r="IG73" s="137"/>
      <c r="IH73" s="137"/>
      <c r="II73" s="137"/>
      <c r="IJ73" s="137"/>
      <c r="IK73" s="137"/>
      <c r="IL73" s="137"/>
      <c r="IM73" s="137"/>
      <c r="IN73" s="137"/>
      <c r="IO73" s="137"/>
      <c r="IP73" s="137"/>
      <c r="IQ73" s="137"/>
      <c r="IR73" s="137"/>
      <c r="IS73" s="137"/>
      <c r="IT73" s="137"/>
      <c r="IU73" s="137"/>
      <c r="IV73" s="137"/>
      <c r="IW73" s="137"/>
      <c r="IX73" s="137"/>
      <c r="IY73" s="137"/>
      <c r="IZ73" s="137"/>
      <c r="JA73" s="137"/>
      <c r="JB73" s="137"/>
      <c r="JC73" s="137"/>
      <c r="JD73" s="137"/>
      <c r="JE73" s="137"/>
      <c r="JF73" s="137"/>
      <c r="JG73" s="137"/>
      <c r="JH73" s="137"/>
      <c r="JI73" s="137"/>
      <c r="JJ73" s="137"/>
      <c r="JK73" s="137"/>
      <c r="JL73" s="137"/>
      <c r="JM73" s="137"/>
      <c r="JN73" s="137"/>
      <c r="JO73" s="137"/>
      <c r="JP73" s="137"/>
      <c r="JQ73" s="137"/>
      <c r="JR73" s="137"/>
      <c r="JS73" s="137"/>
      <c r="JT73" s="137"/>
      <c r="JU73" s="137"/>
      <c r="JV73" s="137"/>
      <c r="JW73" s="137"/>
      <c r="JX73" s="137"/>
      <c r="JY73" s="137"/>
      <c r="JZ73" s="137"/>
      <c r="KA73" s="137"/>
      <c r="KB73" s="137"/>
      <c r="KC73" s="137"/>
      <c r="KD73" s="137"/>
      <c r="KE73" s="137"/>
      <c r="KF73" s="137"/>
      <c r="KG73" s="137"/>
      <c r="KH73" s="137"/>
      <c r="KI73" s="137"/>
      <c r="KJ73" s="137"/>
      <c r="KK73" s="137"/>
      <c r="KL73" s="137"/>
      <c r="KM73" s="137"/>
      <c r="KN73" s="137"/>
      <c r="KO73" s="137"/>
      <c r="KP73" s="137"/>
      <c r="KQ73" s="137"/>
      <c r="KR73" s="137"/>
      <c r="KS73" s="137"/>
      <c r="KT73" s="137"/>
      <c r="KU73" s="137"/>
      <c r="KV73" s="137"/>
      <c r="KW73" s="137"/>
      <c r="KX73" s="137"/>
      <c r="KY73" s="137"/>
      <c r="KZ73" s="137"/>
      <c r="LA73" s="137"/>
      <c r="LB73" s="137"/>
      <c r="LC73" s="137"/>
      <c r="LD73" s="137"/>
      <c r="LE73" s="137"/>
      <c r="LF73" s="137"/>
      <c r="LG73" s="137"/>
      <c r="LH73" s="137"/>
      <c r="LI73" s="137"/>
      <c r="LJ73" s="137"/>
      <c r="LK73" s="137"/>
      <c r="LL73" s="137"/>
      <c r="LM73" s="137"/>
      <c r="LN73" s="137"/>
      <c r="LO73" s="137"/>
      <c r="LP73" s="137"/>
      <c r="LQ73" s="137"/>
      <c r="LR73" s="137"/>
      <c r="LS73" s="137"/>
      <c r="LT73" s="137"/>
      <c r="LU73" s="137"/>
      <c r="LV73" s="137"/>
      <c r="LW73" s="137"/>
      <c r="LX73" s="137"/>
    </row>
    <row r="74" ht="153.75" customHeight="1">
      <c r="B74" s="104" t="s">
        <v>1169</v>
      </c>
      <c r="C74" s="105" t="s">
        <v>12</v>
      </c>
      <c r="D74" s="105" t="s">
        <v>147</v>
      </c>
      <c r="E74" s="105" t="s">
        <v>1203</v>
      </c>
      <c r="F74" s="105" t="s">
        <v>1204</v>
      </c>
      <c r="G74" s="106" t="s">
        <v>1212</v>
      </c>
      <c r="H74" s="105" t="s">
        <v>1213</v>
      </c>
      <c r="I74" s="107" t="s">
        <v>1224</v>
      </c>
      <c r="J74" s="107" t="s">
        <v>429</v>
      </c>
      <c r="K74" s="107" t="s">
        <v>1225</v>
      </c>
      <c r="L74" s="108">
        <v>110.0</v>
      </c>
      <c r="M74" s="108">
        <v>110.0</v>
      </c>
      <c r="N74" s="108">
        <v>5.2294497E7</v>
      </c>
      <c r="O74" s="108">
        <v>5.2294497E7</v>
      </c>
      <c r="P74" s="108">
        <v>5.2294497E7</v>
      </c>
      <c r="Q74" s="108">
        <v>0.0</v>
      </c>
      <c r="R74" s="113" t="s">
        <v>160</v>
      </c>
      <c r="S74" s="111" t="s">
        <v>1226</v>
      </c>
      <c r="T74" s="111" t="s">
        <v>12</v>
      </c>
      <c r="U74" s="112" t="s">
        <v>432</v>
      </c>
      <c r="V74" s="110" t="s">
        <v>1227</v>
      </c>
      <c r="W74" s="110" t="s">
        <v>1228</v>
      </c>
      <c r="X74" s="113" t="s">
        <v>13</v>
      </c>
      <c r="Y74" s="113" t="s">
        <v>160</v>
      </c>
      <c r="Z74" s="113" t="s">
        <v>161</v>
      </c>
      <c r="AA74" s="113" t="s">
        <v>13</v>
      </c>
      <c r="AB74" s="113" t="s">
        <v>161</v>
      </c>
      <c r="AC74" s="113" t="s">
        <v>13</v>
      </c>
      <c r="AD74" s="114">
        <v>402.0</v>
      </c>
      <c r="AE74" s="114">
        <v>1.0</v>
      </c>
      <c r="AF74" s="114">
        <v>5278.0</v>
      </c>
      <c r="AG74" s="115" t="s">
        <v>12</v>
      </c>
      <c r="AH74" s="114">
        <v>402.0</v>
      </c>
      <c r="AI74" s="114">
        <v>402.0</v>
      </c>
      <c r="AJ74" s="114" t="s">
        <v>12</v>
      </c>
      <c r="AK74" s="114">
        <f t="shared" si="107"/>
        <v>402</v>
      </c>
      <c r="AL74" s="114" t="s">
        <v>12</v>
      </c>
      <c r="AM74" s="114">
        <v>402.0</v>
      </c>
      <c r="AN74" s="114" t="s">
        <v>12</v>
      </c>
      <c r="AO74" s="114" t="s">
        <v>12</v>
      </c>
      <c r="AP74" s="116">
        <v>110.0</v>
      </c>
      <c r="AQ74" s="116">
        <v>100.0</v>
      </c>
      <c r="AR74" s="116">
        <v>5083.0</v>
      </c>
      <c r="AS74" s="116">
        <v>5278.0</v>
      </c>
      <c r="AT74" s="116">
        <v>0.0</v>
      </c>
      <c r="AU74" s="116">
        <v>0.0</v>
      </c>
      <c r="AV74" s="116">
        <v>0.0</v>
      </c>
      <c r="AW74" s="116">
        <v>100.0</v>
      </c>
      <c r="AX74" s="116">
        <v>5083.0</v>
      </c>
      <c r="AY74" s="116">
        <v>5278.0</v>
      </c>
      <c r="AZ74" s="117">
        <f t="shared" si="71"/>
        <v>0.9090909091</v>
      </c>
      <c r="BA74" s="117">
        <f t="shared" si="72"/>
        <v>0.9090909091</v>
      </c>
      <c r="BB74" s="117">
        <f t="shared" si="73"/>
        <v>0</v>
      </c>
      <c r="BC74" s="117">
        <f t="shared" si="74"/>
        <v>0.00009719951987</v>
      </c>
      <c r="BD74" s="117">
        <f t="shared" si="75"/>
        <v>0.00009719951987</v>
      </c>
      <c r="BE74" s="117">
        <f t="shared" si="76"/>
        <v>0</v>
      </c>
      <c r="BF74" s="117">
        <f t="shared" si="77"/>
        <v>0.0001009284017</v>
      </c>
      <c r="BG74" s="117">
        <f t="shared" si="78"/>
        <v>0.0001009284017</v>
      </c>
      <c r="BH74" s="117">
        <f t="shared" si="79"/>
        <v>0</v>
      </c>
      <c r="BI74" s="118">
        <v>402.0</v>
      </c>
      <c r="BJ74" s="118">
        <v>1.0</v>
      </c>
      <c r="BK74" s="118">
        <v>5278.0</v>
      </c>
      <c r="BL74" s="115" t="s">
        <v>12</v>
      </c>
      <c r="BM74" s="118">
        <v>402.0</v>
      </c>
      <c r="BN74" s="118">
        <v>402.0</v>
      </c>
      <c r="BO74" s="118" t="s">
        <v>12</v>
      </c>
      <c r="BP74" s="118">
        <f t="shared" si="109"/>
        <v>402</v>
      </c>
      <c r="BQ74" s="118" t="s">
        <v>12</v>
      </c>
      <c r="BR74" s="118">
        <v>402.0</v>
      </c>
      <c r="BS74" s="118" t="s">
        <v>12</v>
      </c>
      <c r="BT74" s="118" t="s">
        <v>12</v>
      </c>
      <c r="BU74" s="119">
        <v>100.0</v>
      </c>
      <c r="BV74" s="119">
        <v>100.0</v>
      </c>
      <c r="BW74" s="119">
        <v>5083.0</v>
      </c>
      <c r="BX74" s="119">
        <v>5278.0</v>
      </c>
      <c r="BY74" s="119">
        <v>0.0</v>
      </c>
      <c r="BZ74" s="119">
        <v>5278.0</v>
      </c>
      <c r="CA74" s="119">
        <v>0.0</v>
      </c>
      <c r="CB74" s="119">
        <v>0.0</v>
      </c>
      <c r="CC74" s="119">
        <v>0.0</v>
      </c>
      <c r="CD74" s="119">
        <v>100.0</v>
      </c>
      <c r="CE74" s="119">
        <v>5083.0</v>
      </c>
      <c r="CF74" s="119">
        <v>5278.0</v>
      </c>
      <c r="CG74" s="119">
        <v>0.0</v>
      </c>
      <c r="CH74" s="119">
        <v>5278.0</v>
      </c>
      <c r="CI74" s="120">
        <f t="shared" si="81"/>
        <v>0.9090909091</v>
      </c>
      <c r="CJ74" s="120">
        <f t="shared" si="82"/>
        <v>0.9090909091</v>
      </c>
      <c r="CK74" s="120">
        <f t="shared" si="83"/>
        <v>0</v>
      </c>
      <c r="CL74" s="120">
        <f t="shared" si="84"/>
        <v>0.00009719951987</v>
      </c>
      <c r="CM74" s="120">
        <f t="shared" si="85"/>
        <v>0.00009719951987</v>
      </c>
      <c r="CN74" s="120">
        <f t="shared" si="18"/>
        <v>0</v>
      </c>
      <c r="CO74" s="120">
        <f t="shared" si="86"/>
        <v>0.0001009284017</v>
      </c>
      <c r="CP74" s="120">
        <f t="shared" si="87"/>
        <v>0.0001009284017</v>
      </c>
      <c r="CQ74" s="120">
        <f t="shared" si="88"/>
        <v>0</v>
      </c>
      <c r="CR74" s="121">
        <v>402.0</v>
      </c>
      <c r="CS74" s="121">
        <v>1.0</v>
      </c>
      <c r="CT74" s="121">
        <v>5278.0</v>
      </c>
      <c r="CU74" s="115" t="s">
        <v>12</v>
      </c>
      <c r="CV74" s="121">
        <v>402.0</v>
      </c>
      <c r="CW74" s="121">
        <v>402.0</v>
      </c>
      <c r="CX74" s="121" t="s">
        <v>12</v>
      </c>
      <c r="CY74" s="121">
        <f t="shared" si="110"/>
        <v>402</v>
      </c>
      <c r="CZ74" s="121" t="s">
        <v>12</v>
      </c>
      <c r="DA74" s="121">
        <v>402.0</v>
      </c>
      <c r="DB74" s="121" t="s">
        <v>12</v>
      </c>
      <c r="DC74" s="121" t="s">
        <v>12</v>
      </c>
      <c r="DD74" s="122">
        <v>110.0</v>
      </c>
      <c r="DE74" s="122">
        <v>100.0</v>
      </c>
      <c r="DF74" s="122">
        <v>5083.0</v>
      </c>
      <c r="DG74" s="122">
        <v>5278.0</v>
      </c>
      <c r="DH74" s="122">
        <v>0.0</v>
      </c>
      <c r="DI74" s="122">
        <v>5278.0</v>
      </c>
      <c r="DJ74" s="122">
        <v>0.0</v>
      </c>
      <c r="DK74" s="122">
        <v>0.0</v>
      </c>
      <c r="DL74" s="122">
        <v>0.0</v>
      </c>
      <c r="DM74" s="122">
        <v>100.0</v>
      </c>
      <c r="DN74" s="122">
        <v>5083.0</v>
      </c>
      <c r="DO74" s="122">
        <v>5278.0</v>
      </c>
      <c r="DP74" s="122">
        <v>0.0</v>
      </c>
      <c r="DQ74" s="122">
        <v>5278.0</v>
      </c>
      <c r="DR74" s="123">
        <f t="shared" si="89"/>
        <v>0.9090909091</v>
      </c>
      <c r="DS74" s="123">
        <f t="shared" si="90"/>
        <v>0.9090909091</v>
      </c>
      <c r="DT74" s="123">
        <f t="shared" si="91"/>
        <v>0</v>
      </c>
      <c r="DU74" s="123">
        <f t="shared" si="92"/>
        <v>0.00009719951987</v>
      </c>
      <c r="DV74" s="123">
        <f t="shared" si="93"/>
        <v>0.00009719951987</v>
      </c>
      <c r="DW74" s="123">
        <f t="shared" si="94"/>
        <v>0</v>
      </c>
      <c r="DX74" s="123">
        <f t="shared" si="95"/>
        <v>0.0001009284017</v>
      </c>
      <c r="DY74" s="123">
        <f t="shared" si="96"/>
        <v>0.0001009284017</v>
      </c>
      <c r="DZ74" s="123">
        <f t="shared" si="97"/>
        <v>0</v>
      </c>
      <c r="EA74" s="124" t="s">
        <v>1229</v>
      </c>
      <c r="EB74" s="124">
        <v>4.0</v>
      </c>
      <c r="EC74" s="124">
        <v>10580.0</v>
      </c>
      <c r="ED74" s="115" t="s">
        <v>1230</v>
      </c>
      <c r="EE74" s="124">
        <v>402.0</v>
      </c>
      <c r="EF74" s="124" t="s">
        <v>1229</v>
      </c>
      <c r="EG74" s="124" t="s">
        <v>1230</v>
      </c>
      <c r="EH74" s="124" t="str">
        <f t="shared" si="111"/>
        <v>402, 2002749, 2100402, 2002752</v>
      </c>
      <c r="EI74" s="124" t="s">
        <v>12</v>
      </c>
      <c r="EJ74" s="124" t="s">
        <v>1231</v>
      </c>
      <c r="EK74" s="124" t="s">
        <v>12</v>
      </c>
      <c r="EL74" s="124" t="s">
        <v>12</v>
      </c>
      <c r="EM74" s="125">
        <v>100.0</v>
      </c>
      <c r="EN74" s="125">
        <v>100.0</v>
      </c>
      <c r="EO74" s="125">
        <v>5102.0</v>
      </c>
      <c r="EP74" s="125">
        <v>5278.0</v>
      </c>
      <c r="EQ74" s="125">
        <v>5302.0</v>
      </c>
      <c r="ER74" s="125">
        <v>5302.0</v>
      </c>
      <c r="ES74" s="125">
        <v>0.0</v>
      </c>
      <c r="ET74" s="125">
        <v>0.0</v>
      </c>
      <c r="EU74" s="125">
        <v>0.0</v>
      </c>
      <c r="EV74" s="125">
        <v>100.0</v>
      </c>
      <c r="EW74" s="125">
        <v>5083.0</v>
      </c>
      <c r="EX74" s="125">
        <v>5278.0</v>
      </c>
      <c r="EY74" s="125">
        <v>0.0</v>
      </c>
      <c r="EZ74" s="125">
        <v>5278.0</v>
      </c>
      <c r="FA74" s="126">
        <f t="shared" si="98"/>
        <v>0.9090909091</v>
      </c>
      <c r="FB74" s="126">
        <f t="shared" si="99"/>
        <v>0.9090909091</v>
      </c>
      <c r="FC74" s="126">
        <f t="shared" si="100"/>
        <v>0</v>
      </c>
      <c r="FD74" s="126">
        <f t="shared" si="101"/>
        <v>0.00009756284681</v>
      </c>
      <c r="FE74" s="126">
        <f t="shared" si="102"/>
        <v>0.00009719951987</v>
      </c>
      <c r="FF74" s="126">
        <f t="shared" si="103"/>
        <v>0</v>
      </c>
      <c r="FG74" s="126">
        <f t="shared" si="104"/>
        <v>0.000101387341</v>
      </c>
      <c r="FH74" s="126">
        <f t="shared" si="105"/>
        <v>0.0001009284017</v>
      </c>
      <c r="FI74" s="126">
        <f t="shared" si="106"/>
        <v>0</v>
      </c>
      <c r="FJ74" s="127" t="s">
        <v>13</v>
      </c>
      <c r="FK74" s="128" t="s">
        <v>1232</v>
      </c>
      <c r="FL74" s="129" t="s">
        <v>12</v>
      </c>
      <c r="FM74" s="129" t="s">
        <v>12</v>
      </c>
      <c r="FN74" s="129" t="s">
        <v>12</v>
      </c>
      <c r="FO74" s="130" t="s">
        <v>12</v>
      </c>
      <c r="FP74" s="130" t="s">
        <v>12</v>
      </c>
      <c r="FQ74" s="130" t="s">
        <v>12</v>
      </c>
      <c r="FR74" s="130" t="s">
        <v>12</v>
      </c>
      <c r="FS74" s="130" t="s">
        <v>12</v>
      </c>
      <c r="FT74" s="130" t="s">
        <v>12</v>
      </c>
      <c r="FU74" s="130" t="s">
        <v>12</v>
      </c>
      <c r="FV74" s="130" t="s">
        <v>12</v>
      </c>
      <c r="FW74" s="130" t="str">
        <f t="shared" si="48"/>
        <v>-</v>
      </c>
      <c r="FX74" s="130" t="s">
        <v>12</v>
      </c>
      <c r="FY74" s="108" t="s">
        <v>12</v>
      </c>
      <c r="FZ74" s="108">
        <v>52733.0</v>
      </c>
      <c r="GA74" s="108">
        <v>0.0</v>
      </c>
      <c r="GB74" s="131">
        <f t="shared" si="43"/>
        <v>0</v>
      </c>
      <c r="GC74" s="132" t="s">
        <v>12</v>
      </c>
      <c r="GD74" s="132" t="s">
        <v>12</v>
      </c>
      <c r="GE74" s="132" t="s">
        <v>12</v>
      </c>
      <c r="GF74" s="133" t="s">
        <v>12</v>
      </c>
      <c r="GG74" s="133" t="s">
        <v>12</v>
      </c>
      <c r="GH74" s="133" t="s">
        <v>12</v>
      </c>
      <c r="GI74" s="133" t="s">
        <v>12</v>
      </c>
      <c r="GJ74" s="133" t="s">
        <v>12</v>
      </c>
      <c r="GK74" s="133" t="s">
        <v>12</v>
      </c>
      <c r="GL74" s="133" t="s">
        <v>12</v>
      </c>
      <c r="GM74" s="133" t="s">
        <v>12</v>
      </c>
      <c r="GN74" s="134" t="s">
        <v>12</v>
      </c>
      <c r="GO74" s="134">
        <v>100.0</v>
      </c>
      <c r="GP74" s="134">
        <v>0.0</v>
      </c>
      <c r="GQ74" s="135">
        <f t="shared" si="44"/>
        <v>0</v>
      </c>
      <c r="GR74" s="136" t="s">
        <v>13</v>
      </c>
      <c r="GS74" s="137"/>
      <c r="GT74" s="137"/>
      <c r="GU74" s="137"/>
      <c r="GV74" s="137"/>
      <c r="GW74" s="137"/>
      <c r="GX74" s="137"/>
      <c r="GY74" s="137"/>
      <c r="GZ74" s="137"/>
      <c r="HA74" s="137"/>
      <c r="HB74" s="137"/>
      <c r="HC74" s="137"/>
      <c r="HD74" s="137"/>
      <c r="HE74" s="137"/>
      <c r="HF74" s="137"/>
      <c r="HG74" s="137"/>
      <c r="HH74" s="137"/>
      <c r="HI74" s="137"/>
      <c r="HJ74" s="137"/>
      <c r="HK74" s="137"/>
      <c r="HL74" s="137"/>
      <c r="HM74" s="137"/>
      <c r="HN74" s="137"/>
      <c r="HO74" s="137"/>
      <c r="HP74" s="137"/>
      <c r="HQ74" s="137"/>
      <c r="HR74" s="137"/>
      <c r="HS74" s="137"/>
      <c r="HT74" s="137"/>
      <c r="HU74" s="137"/>
      <c r="HV74" s="137"/>
      <c r="HW74" s="137"/>
      <c r="HX74" s="137"/>
      <c r="HY74" s="137"/>
      <c r="HZ74" s="137"/>
      <c r="IA74" s="137"/>
      <c r="IB74" s="137"/>
      <c r="IC74" s="137"/>
      <c r="ID74" s="137"/>
      <c r="IE74" s="137"/>
      <c r="IF74" s="137"/>
      <c r="IG74" s="137"/>
      <c r="IH74" s="137"/>
      <c r="II74" s="137"/>
      <c r="IJ74" s="137"/>
      <c r="IK74" s="137"/>
      <c r="IL74" s="137"/>
      <c r="IM74" s="137"/>
      <c r="IN74" s="137"/>
      <c r="IO74" s="137"/>
      <c r="IP74" s="137"/>
      <c r="IQ74" s="137"/>
      <c r="IR74" s="137"/>
      <c r="IS74" s="137"/>
      <c r="IT74" s="137"/>
      <c r="IU74" s="137"/>
      <c r="IV74" s="137"/>
      <c r="IW74" s="137"/>
      <c r="IX74" s="137"/>
      <c r="IY74" s="137"/>
      <c r="IZ74" s="137"/>
      <c r="JA74" s="137"/>
      <c r="JB74" s="137"/>
      <c r="JC74" s="137"/>
      <c r="JD74" s="137"/>
      <c r="JE74" s="137"/>
      <c r="JF74" s="137"/>
      <c r="JG74" s="137"/>
      <c r="JH74" s="137"/>
      <c r="JI74" s="137"/>
      <c r="JJ74" s="137"/>
      <c r="JK74" s="137"/>
      <c r="JL74" s="137"/>
      <c r="JM74" s="137"/>
      <c r="JN74" s="137"/>
      <c r="JO74" s="137"/>
      <c r="JP74" s="137"/>
      <c r="JQ74" s="137"/>
      <c r="JR74" s="137"/>
      <c r="JS74" s="137"/>
      <c r="JT74" s="137"/>
      <c r="JU74" s="137"/>
      <c r="JV74" s="137"/>
      <c r="JW74" s="137"/>
      <c r="JX74" s="137"/>
      <c r="JY74" s="137"/>
      <c r="JZ74" s="137"/>
      <c r="KA74" s="137"/>
      <c r="KB74" s="137"/>
      <c r="KC74" s="137"/>
      <c r="KD74" s="137"/>
      <c r="KE74" s="137"/>
      <c r="KF74" s="137"/>
      <c r="KG74" s="137"/>
      <c r="KH74" s="137"/>
      <c r="KI74" s="137"/>
      <c r="KJ74" s="137"/>
      <c r="KK74" s="137"/>
      <c r="KL74" s="137"/>
      <c r="KM74" s="137"/>
      <c r="KN74" s="137"/>
      <c r="KO74" s="137"/>
      <c r="KP74" s="137"/>
      <c r="KQ74" s="137"/>
      <c r="KR74" s="137"/>
      <c r="KS74" s="137"/>
      <c r="KT74" s="137"/>
      <c r="KU74" s="137"/>
      <c r="KV74" s="137"/>
      <c r="KW74" s="137"/>
      <c r="KX74" s="137"/>
      <c r="KY74" s="137"/>
      <c r="KZ74" s="137"/>
      <c r="LA74" s="137"/>
      <c r="LB74" s="137"/>
      <c r="LC74" s="137"/>
      <c r="LD74" s="137"/>
      <c r="LE74" s="137"/>
      <c r="LF74" s="137"/>
      <c r="LG74" s="137"/>
      <c r="LH74" s="137"/>
      <c r="LI74" s="137"/>
      <c r="LJ74" s="137"/>
      <c r="LK74" s="137"/>
      <c r="LL74" s="137"/>
      <c r="LM74" s="137"/>
      <c r="LN74" s="137"/>
      <c r="LO74" s="137"/>
      <c r="LP74" s="137"/>
      <c r="LQ74" s="137"/>
      <c r="LR74" s="137"/>
      <c r="LS74" s="137"/>
      <c r="LT74" s="137"/>
      <c r="LU74" s="137"/>
      <c r="LV74" s="137"/>
      <c r="LW74" s="137"/>
      <c r="LX74" s="137"/>
    </row>
    <row r="75" ht="153.75" customHeight="1">
      <c r="B75" s="104" t="s">
        <v>1169</v>
      </c>
      <c r="C75" s="105" t="s">
        <v>12</v>
      </c>
      <c r="D75" s="105" t="s">
        <v>147</v>
      </c>
      <c r="E75" s="105" t="s">
        <v>1203</v>
      </c>
      <c r="F75" s="105" t="s">
        <v>1204</v>
      </c>
      <c r="G75" s="106" t="s">
        <v>1212</v>
      </c>
      <c r="H75" s="105" t="s">
        <v>1213</v>
      </c>
      <c r="I75" s="107" t="s">
        <v>1224</v>
      </c>
      <c r="J75" s="107" t="s">
        <v>429</v>
      </c>
      <c r="K75" s="107" t="s">
        <v>1233</v>
      </c>
      <c r="L75" s="108">
        <v>1473.0</v>
      </c>
      <c r="M75" s="108">
        <v>1473.0</v>
      </c>
      <c r="N75" s="108">
        <v>5.0394115E7</v>
      </c>
      <c r="O75" s="108">
        <v>5.0394115E7</v>
      </c>
      <c r="P75" s="108">
        <v>5.0394115E7</v>
      </c>
      <c r="Q75" s="108">
        <v>0.0</v>
      </c>
      <c r="R75" s="113" t="s">
        <v>160</v>
      </c>
      <c r="S75" s="111" t="s">
        <v>1226</v>
      </c>
      <c r="T75" s="111" t="s">
        <v>12</v>
      </c>
      <c r="U75" s="112" t="s">
        <v>432</v>
      </c>
      <c r="V75" s="110" t="s">
        <v>1227</v>
      </c>
      <c r="W75" s="110" t="s">
        <v>1228</v>
      </c>
      <c r="X75" s="113" t="s">
        <v>13</v>
      </c>
      <c r="Y75" s="113" t="s">
        <v>160</v>
      </c>
      <c r="Z75" s="113" t="s">
        <v>161</v>
      </c>
      <c r="AA75" s="113" t="s">
        <v>13</v>
      </c>
      <c r="AB75" s="113" t="s">
        <v>161</v>
      </c>
      <c r="AC75" s="113" t="s">
        <v>13</v>
      </c>
      <c r="AD75" s="114">
        <v>402.0</v>
      </c>
      <c r="AE75" s="114">
        <v>1.0</v>
      </c>
      <c r="AF75" s="114">
        <v>4856.0</v>
      </c>
      <c r="AG75" s="115" t="s">
        <v>12</v>
      </c>
      <c r="AH75" s="114">
        <v>402.0</v>
      </c>
      <c r="AI75" s="114">
        <v>402.0</v>
      </c>
      <c r="AJ75" s="114" t="s">
        <v>12</v>
      </c>
      <c r="AK75" s="114">
        <f t="shared" si="107"/>
        <v>402</v>
      </c>
      <c r="AL75" s="114" t="s">
        <v>12</v>
      </c>
      <c r="AM75" s="114">
        <v>402.0</v>
      </c>
      <c r="AN75" s="114" t="s">
        <v>12</v>
      </c>
      <c r="AO75" s="114" t="s">
        <v>12</v>
      </c>
      <c r="AP75" s="116">
        <v>110.0</v>
      </c>
      <c r="AQ75" s="116">
        <v>0.0</v>
      </c>
      <c r="AR75" s="116">
        <v>0.0</v>
      </c>
      <c r="AS75" s="116">
        <v>0.0</v>
      </c>
      <c r="AT75" s="116">
        <v>0.0</v>
      </c>
      <c r="AU75" s="116">
        <v>0.0</v>
      </c>
      <c r="AV75" s="116">
        <v>0.0</v>
      </c>
      <c r="AW75" s="116">
        <v>0.0</v>
      </c>
      <c r="AX75" s="116">
        <v>0.0</v>
      </c>
      <c r="AY75" s="116">
        <v>0.0</v>
      </c>
      <c r="AZ75" s="117">
        <f t="shared" si="71"/>
        <v>0</v>
      </c>
      <c r="BA75" s="117">
        <f t="shared" si="72"/>
        <v>0</v>
      </c>
      <c r="BB75" s="117">
        <f t="shared" si="73"/>
        <v>0</v>
      </c>
      <c r="BC75" s="117">
        <f t="shared" si="74"/>
        <v>0</v>
      </c>
      <c r="BD75" s="117">
        <f t="shared" si="75"/>
        <v>0</v>
      </c>
      <c r="BE75" s="117">
        <f t="shared" si="76"/>
        <v>0</v>
      </c>
      <c r="BF75" s="117">
        <f t="shared" si="77"/>
        <v>0</v>
      </c>
      <c r="BG75" s="117">
        <f t="shared" si="78"/>
        <v>0</v>
      </c>
      <c r="BH75" s="117">
        <f t="shared" si="79"/>
        <v>0</v>
      </c>
      <c r="BI75" s="118">
        <v>402.0</v>
      </c>
      <c r="BJ75" s="118">
        <v>1.0</v>
      </c>
      <c r="BK75" s="118">
        <v>4856.0</v>
      </c>
      <c r="BL75" s="115" t="s">
        <v>12</v>
      </c>
      <c r="BM75" s="118">
        <v>402.0</v>
      </c>
      <c r="BN75" s="118">
        <v>402.0</v>
      </c>
      <c r="BO75" s="118" t="s">
        <v>12</v>
      </c>
      <c r="BP75" s="118">
        <f t="shared" si="109"/>
        <v>402</v>
      </c>
      <c r="BQ75" s="118" t="s">
        <v>12</v>
      </c>
      <c r="BR75" s="118">
        <v>402.0</v>
      </c>
      <c r="BS75" s="118" t="s">
        <v>12</v>
      </c>
      <c r="BT75" s="118" t="s">
        <v>12</v>
      </c>
      <c r="BU75" s="119">
        <v>100.0</v>
      </c>
      <c r="BV75" s="119">
        <v>0.0</v>
      </c>
      <c r="BW75" s="119">
        <v>0.0</v>
      </c>
      <c r="BX75" s="119">
        <v>0.0</v>
      </c>
      <c r="BY75" s="119">
        <v>0.0</v>
      </c>
      <c r="BZ75" s="119">
        <v>0.0</v>
      </c>
      <c r="CA75" s="119">
        <v>0.0</v>
      </c>
      <c r="CB75" s="119">
        <v>0.0</v>
      </c>
      <c r="CC75" s="119">
        <v>0.0</v>
      </c>
      <c r="CD75" s="119">
        <v>0.0</v>
      </c>
      <c r="CE75" s="119">
        <v>0.0</v>
      </c>
      <c r="CF75" s="119">
        <v>0.0</v>
      </c>
      <c r="CG75" s="119">
        <v>0.0</v>
      </c>
      <c r="CH75" s="119">
        <v>0.0</v>
      </c>
      <c r="CI75" s="120">
        <f t="shared" si="81"/>
        <v>0</v>
      </c>
      <c r="CJ75" s="120">
        <f t="shared" si="82"/>
        <v>0</v>
      </c>
      <c r="CK75" s="120">
        <f t="shared" si="83"/>
        <v>0</v>
      </c>
      <c r="CL75" s="120">
        <f t="shared" si="84"/>
        <v>0</v>
      </c>
      <c r="CM75" s="120">
        <f t="shared" si="85"/>
        <v>0</v>
      </c>
      <c r="CN75" s="120">
        <f t="shared" si="18"/>
        <v>0</v>
      </c>
      <c r="CO75" s="120">
        <f t="shared" si="86"/>
        <v>0</v>
      </c>
      <c r="CP75" s="120">
        <f t="shared" si="87"/>
        <v>0</v>
      </c>
      <c r="CQ75" s="120">
        <f t="shared" si="88"/>
        <v>0</v>
      </c>
      <c r="CR75" s="121">
        <v>402.0</v>
      </c>
      <c r="CS75" s="121">
        <v>1.0</v>
      </c>
      <c r="CT75" s="121">
        <v>4856.0</v>
      </c>
      <c r="CU75" s="115" t="s">
        <v>12</v>
      </c>
      <c r="CV75" s="121">
        <v>402.0</v>
      </c>
      <c r="CW75" s="121">
        <v>402.0</v>
      </c>
      <c r="CX75" s="121" t="s">
        <v>12</v>
      </c>
      <c r="CY75" s="121">
        <f t="shared" si="110"/>
        <v>402</v>
      </c>
      <c r="CZ75" s="121" t="s">
        <v>12</v>
      </c>
      <c r="DA75" s="121">
        <v>402.0</v>
      </c>
      <c r="DB75" s="121" t="s">
        <v>12</v>
      </c>
      <c r="DC75" s="121" t="s">
        <v>12</v>
      </c>
      <c r="DD75" s="122">
        <v>110.0</v>
      </c>
      <c r="DE75" s="122">
        <v>0.0</v>
      </c>
      <c r="DF75" s="122">
        <v>1.0</v>
      </c>
      <c r="DG75" s="122">
        <v>76.0</v>
      </c>
      <c r="DH75" s="122">
        <v>0.0</v>
      </c>
      <c r="DI75" s="122">
        <v>76.0</v>
      </c>
      <c r="DJ75" s="122">
        <v>0.0</v>
      </c>
      <c r="DK75" s="122">
        <v>0.0</v>
      </c>
      <c r="DL75" s="122">
        <v>0.0</v>
      </c>
      <c r="DM75" s="122">
        <v>0.0</v>
      </c>
      <c r="DN75" s="122">
        <v>1.0</v>
      </c>
      <c r="DO75" s="122">
        <v>76.0</v>
      </c>
      <c r="DP75" s="122">
        <v>0.0</v>
      </c>
      <c r="DQ75" s="122">
        <v>76.0</v>
      </c>
      <c r="DR75" s="123">
        <f t="shared" si="89"/>
        <v>0</v>
      </c>
      <c r="DS75" s="123">
        <f t="shared" si="90"/>
        <v>0</v>
      </c>
      <c r="DT75" s="123">
        <f t="shared" si="91"/>
        <v>0</v>
      </c>
      <c r="DU75" s="123">
        <f t="shared" si="92"/>
        <v>0.0000000198435869</v>
      </c>
      <c r="DV75" s="123">
        <f t="shared" si="93"/>
        <v>0.0000000198435869</v>
      </c>
      <c r="DW75" s="123">
        <f t="shared" si="94"/>
        <v>0</v>
      </c>
      <c r="DX75" s="123">
        <f t="shared" si="95"/>
        <v>0.000001508112604</v>
      </c>
      <c r="DY75" s="123">
        <f t="shared" si="96"/>
        <v>0.000001508112604</v>
      </c>
      <c r="DZ75" s="123">
        <f t="shared" si="97"/>
        <v>0</v>
      </c>
      <c r="EA75" s="124" t="s">
        <v>1231</v>
      </c>
      <c r="EB75" s="124">
        <v>4.0</v>
      </c>
      <c r="EC75" s="124">
        <v>9736.0</v>
      </c>
      <c r="ED75" s="115" t="s">
        <v>1230</v>
      </c>
      <c r="EE75" s="124">
        <v>402.0</v>
      </c>
      <c r="EF75" s="124" t="s">
        <v>1231</v>
      </c>
      <c r="EG75" s="124" t="s">
        <v>162</v>
      </c>
      <c r="EH75" s="124" t="str">
        <f t="shared" si="111"/>
        <v>2002749, 2002752, 2100402, 402</v>
      </c>
      <c r="EI75" s="124" t="s">
        <v>12</v>
      </c>
      <c r="EJ75" s="124" t="s">
        <v>1231</v>
      </c>
      <c r="EK75" s="124" t="s">
        <v>12</v>
      </c>
      <c r="EL75" s="124" t="s">
        <v>12</v>
      </c>
      <c r="EM75" s="125">
        <v>100.0</v>
      </c>
      <c r="EN75" s="125">
        <v>37.0</v>
      </c>
      <c r="EO75" s="125">
        <v>38.0</v>
      </c>
      <c r="EP75" s="125">
        <v>76.0</v>
      </c>
      <c r="EQ75" s="125">
        <v>40.0</v>
      </c>
      <c r="ER75" s="125">
        <v>116.0</v>
      </c>
      <c r="ES75" s="125">
        <v>0.0</v>
      </c>
      <c r="ET75" s="125">
        <v>0.0</v>
      </c>
      <c r="EU75" s="125">
        <v>0.0</v>
      </c>
      <c r="EV75" s="125">
        <v>0.0</v>
      </c>
      <c r="EW75" s="125">
        <v>1.0</v>
      </c>
      <c r="EX75" s="125">
        <v>76.0</v>
      </c>
      <c r="EY75" s="125">
        <v>0.0</v>
      </c>
      <c r="EZ75" s="125">
        <v>76.0</v>
      </c>
      <c r="FA75" s="126">
        <f t="shared" si="98"/>
        <v>0.02511880516</v>
      </c>
      <c r="FB75" s="126">
        <f t="shared" si="99"/>
        <v>0</v>
      </c>
      <c r="FC75" s="126">
        <f t="shared" si="100"/>
        <v>0</v>
      </c>
      <c r="FD75" s="126">
        <f t="shared" si="101"/>
        <v>0.000000754056302</v>
      </c>
      <c r="FE75" s="126">
        <f t="shared" si="102"/>
        <v>0.0000000198435869</v>
      </c>
      <c r="FF75" s="126">
        <f t="shared" si="103"/>
        <v>0</v>
      </c>
      <c r="FG75" s="126">
        <f t="shared" si="104"/>
        <v>0.00000230185608</v>
      </c>
      <c r="FH75" s="126">
        <f t="shared" si="105"/>
        <v>0.000001508112604</v>
      </c>
      <c r="FI75" s="126">
        <f t="shared" si="106"/>
        <v>0</v>
      </c>
      <c r="FJ75" s="127" t="s">
        <v>13</v>
      </c>
      <c r="FK75" s="128"/>
      <c r="FL75" s="129" t="s">
        <v>12</v>
      </c>
      <c r="FM75" s="129" t="s">
        <v>12</v>
      </c>
      <c r="FN75" s="129" t="s">
        <v>12</v>
      </c>
      <c r="FO75" s="130" t="s">
        <v>12</v>
      </c>
      <c r="FP75" s="130" t="s">
        <v>12</v>
      </c>
      <c r="FQ75" s="130" t="s">
        <v>12</v>
      </c>
      <c r="FR75" s="130" t="s">
        <v>12</v>
      </c>
      <c r="FS75" s="130" t="s">
        <v>12</v>
      </c>
      <c r="FT75" s="130" t="s">
        <v>12</v>
      </c>
      <c r="FU75" s="130" t="s">
        <v>12</v>
      </c>
      <c r="FV75" s="130" t="s">
        <v>12</v>
      </c>
      <c r="FW75" s="130" t="str">
        <f t="shared" si="48"/>
        <v>-</v>
      </c>
      <c r="FX75" s="130" t="s">
        <v>12</v>
      </c>
      <c r="FY75" s="108" t="s">
        <v>12</v>
      </c>
      <c r="FZ75" s="108">
        <v>10.0</v>
      </c>
      <c r="GA75" s="108">
        <v>0.0</v>
      </c>
      <c r="GB75" s="131">
        <f t="shared" si="43"/>
        <v>0</v>
      </c>
      <c r="GC75" s="132" t="s">
        <v>12</v>
      </c>
      <c r="GD75" s="132" t="s">
        <v>12</v>
      </c>
      <c r="GE75" s="132" t="s">
        <v>12</v>
      </c>
      <c r="GF75" s="133" t="s">
        <v>12</v>
      </c>
      <c r="GG75" s="133" t="s">
        <v>12</v>
      </c>
      <c r="GH75" s="133" t="s">
        <v>12</v>
      </c>
      <c r="GI75" s="133" t="s">
        <v>12</v>
      </c>
      <c r="GJ75" s="133" t="s">
        <v>12</v>
      </c>
      <c r="GK75" s="133" t="s">
        <v>12</v>
      </c>
      <c r="GL75" s="133" t="s">
        <v>12</v>
      </c>
      <c r="GM75" s="133" t="s">
        <v>12</v>
      </c>
      <c r="GN75" s="134" t="s">
        <v>12</v>
      </c>
      <c r="GO75" s="134">
        <v>100.0</v>
      </c>
      <c r="GP75" s="134">
        <v>0.0</v>
      </c>
      <c r="GQ75" s="135">
        <f t="shared" si="44"/>
        <v>0</v>
      </c>
      <c r="GR75" s="136" t="s">
        <v>13</v>
      </c>
      <c r="GS75" s="137"/>
      <c r="GT75" s="137"/>
      <c r="GU75" s="137"/>
      <c r="GV75" s="137"/>
      <c r="GW75" s="137"/>
      <c r="GX75" s="137"/>
      <c r="GY75" s="137"/>
      <c r="GZ75" s="137"/>
      <c r="HA75" s="137"/>
      <c r="HB75" s="137"/>
      <c r="HC75" s="137"/>
      <c r="HD75" s="137"/>
      <c r="HE75" s="137"/>
      <c r="HF75" s="137"/>
      <c r="HG75" s="137"/>
      <c r="HH75" s="137"/>
      <c r="HI75" s="137"/>
      <c r="HJ75" s="137"/>
      <c r="HK75" s="137"/>
      <c r="HL75" s="137"/>
      <c r="HM75" s="137"/>
      <c r="HN75" s="137"/>
      <c r="HO75" s="137"/>
      <c r="HP75" s="137"/>
      <c r="HQ75" s="137"/>
      <c r="HR75" s="137"/>
      <c r="HS75" s="137"/>
      <c r="HT75" s="137"/>
      <c r="HU75" s="137"/>
      <c r="HV75" s="137"/>
      <c r="HW75" s="137"/>
      <c r="HX75" s="137"/>
      <c r="HY75" s="137"/>
      <c r="HZ75" s="137"/>
      <c r="IA75" s="137"/>
      <c r="IB75" s="137"/>
      <c r="IC75" s="137"/>
      <c r="ID75" s="137"/>
      <c r="IE75" s="137"/>
      <c r="IF75" s="137"/>
      <c r="IG75" s="137"/>
      <c r="IH75" s="137"/>
      <c r="II75" s="137"/>
      <c r="IJ75" s="137"/>
      <c r="IK75" s="137"/>
      <c r="IL75" s="137"/>
      <c r="IM75" s="137"/>
      <c r="IN75" s="137"/>
      <c r="IO75" s="137"/>
      <c r="IP75" s="137"/>
      <c r="IQ75" s="137"/>
      <c r="IR75" s="137"/>
      <c r="IS75" s="137"/>
      <c r="IT75" s="137"/>
      <c r="IU75" s="137"/>
      <c r="IV75" s="137"/>
      <c r="IW75" s="137"/>
      <c r="IX75" s="137"/>
      <c r="IY75" s="137"/>
      <c r="IZ75" s="137"/>
      <c r="JA75" s="137"/>
      <c r="JB75" s="137"/>
      <c r="JC75" s="137"/>
      <c r="JD75" s="137"/>
      <c r="JE75" s="137"/>
      <c r="JF75" s="137"/>
      <c r="JG75" s="137"/>
      <c r="JH75" s="137"/>
      <c r="JI75" s="137"/>
      <c r="JJ75" s="137"/>
      <c r="JK75" s="137"/>
      <c r="JL75" s="137"/>
      <c r="JM75" s="137"/>
      <c r="JN75" s="137"/>
      <c r="JO75" s="137"/>
      <c r="JP75" s="137"/>
      <c r="JQ75" s="137"/>
      <c r="JR75" s="137"/>
      <c r="JS75" s="137"/>
      <c r="JT75" s="137"/>
      <c r="JU75" s="137"/>
      <c r="JV75" s="137"/>
      <c r="JW75" s="137"/>
      <c r="JX75" s="137"/>
      <c r="JY75" s="137"/>
      <c r="JZ75" s="137"/>
      <c r="KA75" s="137"/>
      <c r="KB75" s="137"/>
      <c r="KC75" s="137"/>
      <c r="KD75" s="137"/>
      <c r="KE75" s="137"/>
      <c r="KF75" s="137"/>
      <c r="KG75" s="137"/>
      <c r="KH75" s="137"/>
      <c r="KI75" s="137"/>
      <c r="KJ75" s="137"/>
      <c r="KK75" s="137"/>
      <c r="KL75" s="137"/>
      <c r="KM75" s="137"/>
      <c r="KN75" s="137"/>
      <c r="KO75" s="137"/>
      <c r="KP75" s="137"/>
      <c r="KQ75" s="137"/>
      <c r="KR75" s="137"/>
      <c r="KS75" s="137"/>
      <c r="KT75" s="137"/>
      <c r="KU75" s="137"/>
      <c r="KV75" s="137"/>
      <c r="KW75" s="137"/>
      <c r="KX75" s="137"/>
      <c r="KY75" s="137"/>
      <c r="KZ75" s="137"/>
      <c r="LA75" s="137"/>
      <c r="LB75" s="137"/>
      <c r="LC75" s="137"/>
      <c r="LD75" s="137"/>
      <c r="LE75" s="137"/>
      <c r="LF75" s="137"/>
      <c r="LG75" s="137"/>
      <c r="LH75" s="137"/>
      <c r="LI75" s="137"/>
      <c r="LJ75" s="137"/>
      <c r="LK75" s="137"/>
      <c r="LL75" s="137"/>
      <c r="LM75" s="137"/>
      <c r="LN75" s="137"/>
      <c r="LO75" s="137"/>
      <c r="LP75" s="137"/>
      <c r="LQ75" s="137"/>
      <c r="LR75" s="137"/>
      <c r="LS75" s="137"/>
      <c r="LT75" s="137"/>
      <c r="LU75" s="137"/>
      <c r="LV75" s="137"/>
      <c r="LW75" s="137"/>
      <c r="LX75" s="137"/>
    </row>
    <row r="76" ht="153.75" customHeight="1">
      <c r="B76" s="104" t="s">
        <v>1169</v>
      </c>
      <c r="C76" s="105" t="s">
        <v>12</v>
      </c>
      <c r="D76" s="105" t="s">
        <v>147</v>
      </c>
      <c r="E76" s="105" t="s">
        <v>1203</v>
      </c>
      <c r="F76" s="105" t="s">
        <v>1204</v>
      </c>
      <c r="G76" s="106" t="s">
        <v>1212</v>
      </c>
      <c r="H76" s="105" t="s">
        <v>1213</v>
      </c>
      <c r="I76" s="107" t="s">
        <v>1234</v>
      </c>
      <c r="J76" s="107" t="s">
        <v>429</v>
      </c>
      <c r="K76" s="107" t="s">
        <v>1235</v>
      </c>
      <c r="L76" s="108">
        <v>289577.0</v>
      </c>
      <c r="M76" s="108">
        <v>29179.0</v>
      </c>
      <c r="N76" s="108">
        <v>29179.0</v>
      </c>
      <c r="O76" s="108">
        <v>29179.0</v>
      </c>
      <c r="P76" s="108">
        <v>29179.0</v>
      </c>
      <c r="Q76" s="108">
        <v>0.0</v>
      </c>
      <c r="R76" s="113" t="s">
        <v>160</v>
      </c>
      <c r="S76" s="111" t="s">
        <v>1236</v>
      </c>
      <c r="T76" s="111" t="s">
        <v>12</v>
      </c>
      <c r="U76" s="112" t="s">
        <v>432</v>
      </c>
      <c r="V76" s="111" t="s">
        <v>1237</v>
      </c>
      <c r="W76" s="110" t="s">
        <v>1228</v>
      </c>
      <c r="X76" s="113" t="s">
        <v>13</v>
      </c>
      <c r="Y76" s="113" t="s">
        <v>160</v>
      </c>
      <c r="Z76" s="113" t="s">
        <v>161</v>
      </c>
      <c r="AA76" s="113" t="s">
        <v>13</v>
      </c>
      <c r="AB76" s="113" t="s">
        <v>161</v>
      </c>
      <c r="AC76" s="113" t="s">
        <v>13</v>
      </c>
      <c r="AD76" s="114" t="s">
        <v>12</v>
      </c>
      <c r="AE76" s="114" t="s">
        <v>12</v>
      </c>
      <c r="AF76" s="114" t="s">
        <v>12</v>
      </c>
      <c r="AG76" s="115" t="s">
        <v>12</v>
      </c>
      <c r="AH76" s="114" t="s">
        <v>12</v>
      </c>
      <c r="AI76" s="114" t="s">
        <v>12</v>
      </c>
      <c r="AJ76" s="114" t="s">
        <v>12</v>
      </c>
      <c r="AK76" s="114" t="str">
        <f t="shared" si="107"/>
        <v>-</v>
      </c>
      <c r="AL76" s="114" t="s">
        <v>12</v>
      </c>
      <c r="AM76" s="114" t="s">
        <v>12</v>
      </c>
      <c r="AN76" s="114" t="s">
        <v>12</v>
      </c>
      <c r="AO76" s="114" t="s">
        <v>12</v>
      </c>
      <c r="AP76" s="116">
        <v>289577.0</v>
      </c>
      <c r="AQ76" s="116">
        <v>0.0</v>
      </c>
      <c r="AR76" s="116">
        <v>0.0</v>
      </c>
      <c r="AS76" s="116">
        <v>0.0</v>
      </c>
      <c r="AT76" s="116">
        <v>0.0</v>
      </c>
      <c r="AU76" s="116">
        <v>0.0</v>
      </c>
      <c r="AV76" s="116">
        <v>0.0</v>
      </c>
      <c r="AW76" s="116">
        <v>0.0</v>
      </c>
      <c r="AX76" s="116">
        <v>0.0</v>
      </c>
      <c r="AY76" s="116">
        <v>0.0</v>
      </c>
      <c r="AZ76" s="117">
        <f t="shared" si="71"/>
        <v>0</v>
      </c>
      <c r="BA76" s="117">
        <f t="shared" si="72"/>
        <v>0</v>
      </c>
      <c r="BB76" s="117">
        <f t="shared" si="73"/>
        <v>0</v>
      </c>
      <c r="BC76" s="117">
        <f t="shared" si="74"/>
        <v>0</v>
      </c>
      <c r="BD76" s="117">
        <f t="shared" si="75"/>
        <v>0</v>
      </c>
      <c r="BE76" s="117">
        <f t="shared" si="76"/>
        <v>0</v>
      </c>
      <c r="BF76" s="117">
        <f t="shared" si="77"/>
        <v>0</v>
      </c>
      <c r="BG76" s="117">
        <f t="shared" si="78"/>
        <v>0</v>
      </c>
      <c r="BH76" s="117">
        <f t="shared" si="79"/>
        <v>0</v>
      </c>
      <c r="BI76" s="118">
        <v>2019348.0</v>
      </c>
      <c r="BJ76" s="118">
        <v>1.0</v>
      </c>
      <c r="BK76" s="118">
        <v>63.0</v>
      </c>
      <c r="BL76" s="115" t="s">
        <v>12</v>
      </c>
      <c r="BM76" s="118">
        <v>2019348.0</v>
      </c>
      <c r="BN76" s="118" t="s">
        <v>12</v>
      </c>
      <c r="BO76" s="118" t="s">
        <v>12</v>
      </c>
      <c r="BP76" s="118" t="str">
        <f t="shared" si="109"/>
        <v>-</v>
      </c>
      <c r="BQ76" s="118" t="s">
        <v>12</v>
      </c>
      <c r="BR76" s="118" t="s">
        <v>12</v>
      </c>
      <c r="BS76" s="118">
        <v>2019348.0</v>
      </c>
      <c r="BT76" s="118" t="s">
        <v>12</v>
      </c>
      <c r="BU76" s="119">
        <v>289328.0</v>
      </c>
      <c r="BV76" s="119">
        <v>63.0</v>
      </c>
      <c r="BW76" s="119">
        <v>63.0</v>
      </c>
      <c r="BX76" s="119">
        <v>0.0</v>
      </c>
      <c r="BY76" s="119">
        <v>63.0</v>
      </c>
      <c r="BZ76" s="119">
        <v>63.0</v>
      </c>
      <c r="CA76" s="119">
        <v>63.0</v>
      </c>
      <c r="CB76" s="119">
        <v>63.0</v>
      </c>
      <c r="CC76" s="119">
        <v>63.0</v>
      </c>
      <c r="CD76" s="119">
        <v>63.0</v>
      </c>
      <c r="CE76" s="119">
        <v>63.0</v>
      </c>
      <c r="CF76" s="119">
        <v>0.0</v>
      </c>
      <c r="CG76" s="119">
        <v>63.0</v>
      </c>
      <c r="CH76" s="119">
        <v>63.0</v>
      </c>
      <c r="CI76" s="120">
        <f t="shared" si="81"/>
        <v>0.002159087015</v>
      </c>
      <c r="CJ76" s="120">
        <f t="shared" si="82"/>
        <v>0.002159087015</v>
      </c>
      <c r="CK76" s="120">
        <f t="shared" si="83"/>
        <v>0.002159087015</v>
      </c>
      <c r="CL76" s="120">
        <f t="shared" si="84"/>
        <v>0.002159087015</v>
      </c>
      <c r="CM76" s="120">
        <f t="shared" si="85"/>
        <v>0.002159087015</v>
      </c>
      <c r="CN76" s="120">
        <f t="shared" si="18"/>
        <v>0.002159087015</v>
      </c>
      <c r="CO76" s="120">
        <f t="shared" si="86"/>
        <v>0.002159087015</v>
      </c>
      <c r="CP76" s="120">
        <f t="shared" si="87"/>
        <v>0.002159087015</v>
      </c>
      <c r="CQ76" s="120">
        <f t="shared" si="88"/>
        <v>0.002159087015</v>
      </c>
      <c r="CR76" s="121">
        <v>2019348.0</v>
      </c>
      <c r="CS76" s="121">
        <v>1.0</v>
      </c>
      <c r="CT76" s="121">
        <v>63.0</v>
      </c>
      <c r="CU76" s="115" t="s">
        <v>12</v>
      </c>
      <c r="CV76" s="121">
        <v>2019348.0</v>
      </c>
      <c r="CW76" s="121" t="s">
        <v>12</v>
      </c>
      <c r="CX76" s="121" t="s">
        <v>12</v>
      </c>
      <c r="CY76" s="121" t="str">
        <f t="shared" si="110"/>
        <v>-</v>
      </c>
      <c r="CZ76" s="121" t="s">
        <v>12</v>
      </c>
      <c r="DA76" s="121" t="s">
        <v>12</v>
      </c>
      <c r="DB76" s="121">
        <v>2019348.0</v>
      </c>
      <c r="DC76" s="121" t="s">
        <v>12</v>
      </c>
      <c r="DD76" s="122">
        <v>163918.0</v>
      </c>
      <c r="DE76" s="122">
        <v>63.0</v>
      </c>
      <c r="DF76" s="122">
        <v>63.0</v>
      </c>
      <c r="DG76" s="122">
        <v>0.0</v>
      </c>
      <c r="DH76" s="122">
        <v>63.0</v>
      </c>
      <c r="DI76" s="122">
        <v>63.0</v>
      </c>
      <c r="DJ76" s="122">
        <v>63.0</v>
      </c>
      <c r="DK76" s="122">
        <v>63.0</v>
      </c>
      <c r="DL76" s="122">
        <v>63.0</v>
      </c>
      <c r="DM76" s="122">
        <v>63.0</v>
      </c>
      <c r="DN76" s="122">
        <v>63.0</v>
      </c>
      <c r="DO76" s="122">
        <v>0.0</v>
      </c>
      <c r="DP76" s="122">
        <v>63.0</v>
      </c>
      <c r="DQ76" s="122">
        <v>63.0</v>
      </c>
      <c r="DR76" s="123">
        <f t="shared" si="89"/>
        <v>0.002159087015</v>
      </c>
      <c r="DS76" s="123">
        <f t="shared" si="90"/>
        <v>0.002159087015</v>
      </c>
      <c r="DT76" s="123">
        <f t="shared" si="91"/>
        <v>0.002159087015</v>
      </c>
      <c r="DU76" s="123">
        <f t="shared" si="92"/>
        <v>0.002159087015</v>
      </c>
      <c r="DV76" s="123">
        <f t="shared" si="93"/>
        <v>0.002159087015</v>
      </c>
      <c r="DW76" s="123">
        <f t="shared" si="94"/>
        <v>0.002159087015</v>
      </c>
      <c r="DX76" s="123">
        <f t="shared" si="95"/>
        <v>0.002159087015</v>
      </c>
      <c r="DY76" s="123">
        <f t="shared" si="96"/>
        <v>0.002159087015</v>
      </c>
      <c r="DZ76" s="123">
        <f t="shared" si="97"/>
        <v>0.002159087015</v>
      </c>
      <c r="EA76" s="124" t="s">
        <v>1238</v>
      </c>
      <c r="EB76" s="124">
        <v>3.0</v>
      </c>
      <c r="EC76" s="124">
        <v>195.0</v>
      </c>
      <c r="ED76" s="115" t="s">
        <v>325</v>
      </c>
      <c r="EE76" s="124">
        <v>2019348.0</v>
      </c>
      <c r="EF76" s="124" t="s">
        <v>325</v>
      </c>
      <c r="EG76" s="124" t="s">
        <v>162</v>
      </c>
      <c r="EH76" s="124" t="str">
        <f t="shared" si="111"/>
        <v>2002749, 2002752</v>
      </c>
      <c r="EI76" s="124" t="s">
        <v>12</v>
      </c>
      <c r="EJ76" s="124" t="s">
        <v>325</v>
      </c>
      <c r="EK76" s="124">
        <v>2019348.0</v>
      </c>
      <c r="EL76" s="124" t="s">
        <v>12</v>
      </c>
      <c r="EM76" s="125">
        <v>289328.0</v>
      </c>
      <c r="EN76" s="125">
        <v>183.0</v>
      </c>
      <c r="EO76" s="125">
        <v>184.0</v>
      </c>
      <c r="EP76" s="125">
        <v>0.0</v>
      </c>
      <c r="EQ76" s="125">
        <v>195.0</v>
      </c>
      <c r="ER76" s="125">
        <v>195.0</v>
      </c>
      <c r="ES76" s="125">
        <v>63.0</v>
      </c>
      <c r="ET76" s="125">
        <v>63.0</v>
      </c>
      <c r="EU76" s="125">
        <v>63.0</v>
      </c>
      <c r="EV76" s="125">
        <v>63.0</v>
      </c>
      <c r="EW76" s="125">
        <v>63.0</v>
      </c>
      <c r="EX76" s="125">
        <v>0.0</v>
      </c>
      <c r="EY76" s="125">
        <v>63.0</v>
      </c>
      <c r="EZ76" s="125">
        <v>63.0</v>
      </c>
      <c r="FA76" s="126">
        <f t="shared" si="98"/>
        <v>0.006271633709</v>
      </c>
      <c r="FB76" s="126">
        <f t="shared" si="99"/>
        <v>0.002159087015</v>
      </c>
      <c r="FC76" s="126">
        <f t="shared" si="100"/>
        <v>0.002159087015</v>
      </c>
      <c r="FD76" s="126">
        <f t="shared" si="101"/>
        <v>0.006305904932</v>
      </c>
      <c r="FE76" s="126">
        <f t="shared" si="102"/>
        <v>0.002159087015</v>
      </c>
      <c r="FF76" s="126">
        <f t="shared" si="103"/>
        <v>0.002159087015</v>
      </c>
      <c r="FG76" s="126">
        <f t="shared" si="104"/>
        <v>0.006682888379</v>
      </c>
      <c r="FH76" s="126">
        <f t="shared" si="105"/>
        <v>0.002159087015</v>
      </c>
      <c r="FI76" s="126">
        <f t="shared" si="106"/>
        <v>0.002159087015</v>
      </c>
      <c r="FJ76" s="127" t="s">
        <v>13</v>
      </c>
      <c r="FK76" s="128" t="s">
        <v>1239</v>
      </c>
      <c r="FL76" s="129" t="s">
        <v>12</v>
      </c>
      <c r="FM76" s="129" t="s">
        <v>12</v>
      </c>
      <c r="FN76" s="129" t="s">
        <v>12</v>
      </c>
      <c r="FO76" s="130" t="s">
        <v>12</v>
      </c>
      <c r="FP76" s="130" t="s">
        <v>12</v>
      </c>
      <c r="FQ76" s="130" t="s">
        <v>12</v>
      </c>
      <c r="FR76" s="130" t="s">
        <v>12</v>
      </c>
      <c r="FS76" s="130" t="s">
        <v>12</v>
      </c>
      <c r="FT76" s="130" t="s">
        <v>12</v>
      </c>
      <c r="FU76" s="130" t="s">
        <v>12</v>
      </c>
      <c r="FV76" s="130" t="s">
        <v>12</v>
      </c>
      <c r="FW76" s="130" t="str">
        <f t="shared" si="48"/>
        <v>-</v>
      </c>
      <c r="FX76" s="130" t="s">
        <v>12</v>
      </c>
      <c r="FY76" s="108" t="s">
        <v>12</v>
      </c>
      <c r="FZ76" s="108">
        <v>141737.0</v>
      </c>
      <c r="GA76" s="108">
        <v>0.0</v>
      </c>
      <c r="GB76" s="131">
        <f t="shared" si="43"/>
        <v>0</v>
      </c>
      <c r="GC76" s="132">
        <v>9999.0</v>
      </c>
      <c r="GD76" s="132">
        <v>1.0</v>
      </c>
      <c r="GE76" s="132">
        <v>288572.0</v>
      </c>
      <c r="GF76" s="133" t="s">
        <v>12</v>
      </c>
      <c r="GG76" s="133" t="s">
        <v>12</v>
      </c>
      <c r="GH76" s="133" t="s">
        <v>12</v>
      </c>
      <c r="GI76" s="133" t="s">
        <v>12</v>
      </c>
      <c r="GJ76" s="133">
        <v>9999.0</v>
      </c>
      <c r="GK76" s="133" t="s">
        <v>12</v>
      </c>
      <c r="GL76" s="133" t="s">
        <v>12</v>
      </c>
      <c r="GM76" s="133" t="s">
        <v>12</v>
      </c>
      <c r="GN76" s="134" t="s">
        <v>12</v>
      </c>
      <c r="GO76" s="134">
        <v>163443.0</v>
      </c>
      <c r="GP76" s="134">
        <v>16335.0</v>
      </c>
      <c r="GQ76" s="135">
        <f t="shared" si="44"/>
        <v>0.5598204188</v>
      </c>
      <c r="GR76" s="136" t="s">
        <v>13</v>
      </c>
      <c r="GS76" s="137"/>
      <c r="GT76" s="137"/>
      <c r="GU76" s="137"/>
      <c r="GV76" s="137"/>
      <c r="GW76" s="137"/>
      <c r="GX76" s="137"/>
      <c r="GY76" s="137"/>
      <c r="GZ76" s="137"/>
      <c r="HA76" s="137"/>
      <c r="HB76" s="137"/>
      <c r="HC76" s="137"/>
      <c r="HD76" s="137"/>
      <c r="HE76" s="137"/>
      <c r="HF76" s="137"/>
      <c r="HG76" s="137"/>
      <c r="HH76" s="137"/>
      <c r="HI76" s="137"/>
      <c r="HJ76" s="137"/>
      <c r="HK76" s="137"/>
      <c r="HL76" s="137"/>
      <c r="HM76" s="137"/>
      <c r="HN76" s="137"/>
      <c r="HO76" s="137"/>
      <c r="HP76" s="137"/>
      <c r="HQ76" s="137"/>
      <c r="HR76" s="137"/>
      <c r="HS76" s="137"/>
      <c r="HT76" s="137"/>
      <c r="HU76" s="137"/>
      <c r="HV76" s="137"/>
      <c r="HW76" s="137"/>
      <c r="HX76" s="137"/>
      <c r="HY76" s="137"/>
      <c r="HZ76" s="137"/>
      <c r="IA76" s="137"/>
      <c r="IB76" s="137"/>
      <c r="IC76" s="137"/>
      <c r="ID76" s="137"/>
      <c r="IE76" s="137"/>
      <c r="IF76" s="137"/>
      <c r="IG76" s="137"/>
      <c r="IH76" s="137"/>
      <c r="II76" s="137"/>
      <c r="IJ76" s="137"/>
      <c r="IK76" s="137"/>
      <c r="IL76" s="137"/>
      <c r="IM76" s="137"/>
      <c r="IN76" s="137"/>
      <c r="IO76" s="137"/>
      <c r="IP76" s="137"/>
      <c r="IQ76" s="137"/>
      <c r="IR76" s="137"/>
      <c r="IS76" s="137"/>
      <c r="IT76" s="137"/>
      <c r="IU76" s="137"/>
      <c r="IV76" s="137"/>
      <c r="IW76" s="137"/>
      <c r="IX76" s="137"/>
      <c r="IY76" s="137"/>
      <c r="IZ76" s="137"/>
      <c r="JA76" s="137"/>
      <c r="JB76" s="137"/>
      <c r="JC76" s="137"/>
      <c r="JD76" s="137"/>
      <c r="JE76" s="137"/>
      <c r="JF76" s="137"/>
      <c r="JG76" s="137"/>
      <c r="JH76" s="137"/>
      <c r="JI76" s="137"/>
      <c r="JJ76" s="137"/>
      <c r="JK76" s="137"/>
      <c r="JL76" s="137"/>
      <c r="JM76" s="137"/>
      <c r="JN76" s="137"/>
      <c r="JO76" s="137"/>
      <c r="JP76" s="137"/>
      <c r="JQ76" s="137"/>
      <c r="JR76" s="137"/>
      <c r="JS76" s="137"/>
      <c r="JT76" s="137"/>
      <c r="JU76" s="137"/>
      <c r="JV76" s="137"/>
      <c r="JW76" s="137"/>
      <c r="JX76" s="137"/>
      <c r="JY76" s="137"/>
      <c r="JZ76" s="137"/>
      <c r="KA76" s="137"/>
      <c r="KB76" s="137"/>
      <c r="KC76" s="137"/>
      <c r="KD76" s="137"/>
      <c r="KE76" s="137"/>
      <c r="KF76" s="137"/>
      <c r="KG76" s="137"/>
      <c r="KH76" s="137"/>
      <c r="KI76" s="137"/>
      <c r="KJ76" s="137"/>
      <c r="KK76" s="137"/>
      <c r="KL76" s="137"/>
      <c r="KM76" s="137"/>
      <c r="KN76" s="137"/>
      <c r="KO76" s="137"/>
      <c r="KP76" s="137"/>
      <c r="KQ76" s="137"/>
      <c r="KR76" s="137"/>
      <c r="KS76" s="137"/>
      <c r="KT76" s="137"/>
      <c r="KU76" s="137"/>
      <c r="KV76" s="137"/>
      <c r="KW76" s="137"/>
      <c r="KX76" s="137"/>
      <c r="KY76" s="137"/>
      <c r="KZ76" s="137"/>
      <c r="LA76" s="137"/>
      <c r="LB76" s="137"/>
      <c r="LC76" s="137"/>
      <c r="LD76" s="137"/>
      <c r="LE76" s="137"/>
      <c r="LF76" s="137"/>
      <c r="LG76" s="137"/>
      <c r="LH76" s="137"/>
      <c r="LI76" s="137"/>
      <c r="LJ76" s="137"/>
      <c r="LK76" s="137"/>
      <c r="LL76" s="137"/>
      <c r="LM76" s="137"/>
      <c r="LN76" s="137"/>
      <c r="LO76" s="137"/>
      <c r="LP76" s="137"/>
      <c r="LQ76" s="137"/>
      <c r="LR76" s="137"/>
      <c r="LS76" s="137"/>
      <c r="LT76" s="137"/>
      <c r="LU76" s="137"/>
      <c r="LV76" s="137"/>
      <c r="LW76" s="137"/>
      <c r="LX76" s="137"/>
    </row>
    <row r="77" ht="153.75" customHeight="1">
      <c r="B77" s="104" t="s">
        <v>1169</v>
      </c>
      <c r="C77" s="105" t="s">
        <v>12</v>
      </c>
      <c r="D77" s="105" t="s">
        <v>147</v>
      </c>
      <c r="E77" s="105" t="s">
        <v>1203</v>
      </c>
      <c r="F77" s="105" t="s">
        <v>1204</v>
      </c>
      <c r="G77" s="106" t="s">
        <v>1212</v>
      </c>
      <c r="H77" s="105" t="s">
        <v>1213</v>
      </c>
      <c r="I77" s="107" t="s">
        <v>1240</v>
      </c>
      <c r="J77" s="107" t="s">
        <v>429</v>
      </c>
      <c r="K77" s="107" t="s">
        <v>1241</v>
      </c>
      <c r="L77" s="108">
        <v>1074379.0</v>
      </c>
      <c r="M77" s="108">
        <v>536494.0</v>
      </c>
      <c r="N77" s="108">
        <v>536494.0</v>
      </c>
      <c r="O77" s="108">
        <v>536494.0</v>
      </c>
      <c r="P77" s="108">
        <v>536494.0</v>
      </c>
      <c r="Q77" s="108">
        <v>0.0</v>
      </c>
      <c r="R77" s="113" t="s">
        <v>160</v>
      </c>
      <c r="S77" s="111" t="s">
        <v>1242</v>
      </c>
      <c r="T77" s="111" t="s">
        <v>12</v>
      </c>
      <c r="U77" s="112" t="s">
        <v>432</v>
      </c>
      <c r="V77" s="111" t="s">
        <v>1237</v>
      </c>
      <c r="W77" s="110" t="s">
        <v>1228</v>
      </c>
      <c r="X77" s="113" t="s">
        <v>13</v>
      </c>
      <c r="Y77" s="113" t="s">
        <v>160</v>
      </c>
      <c r="Z77" s="113" t="s">
        <v>161</v>
      </c>
      <c r="AA77" s="113" t="s">
        <v>13</v>
      </c>
      <c r="AB77" s="113" t="s">
        <v>161</v>
      </c>
      <c r="AC77" s="113" t="s">
        <v>13</v>
      </c>
      <c r="AD77" s="114" t="s">
        <v>12</v>
      </c>
      <c r="AE77" s="114" t="s">
        <v>12</v>
      </c>
      <c r="AF77" s="114" t="s">
        <v>12</v>
      </c>
      <c r="AG77" s="115" t="s">
        <v>12</v>
      </c>
      <c r="AH77" s="114" t="s">
        <v>12</v>
      </c>
      <c r="AI77" s="114" t="s">
        <v>12</v>
      </c>
      <c r="AJ77" s="114" t="s">
        <v>12</v>
      </c>
      <c r="AK77" s="114" t="str">
        <f t="shared" si="107"/>
        <v>-</v>
      </c>
      <c r="AL77" s="114" t="s">
        <v>12</v>
      </c>
      <c r="AM77" s="114" t="s">
        <v>12</v>
      </c>
      <c r="AN77" s="114" t="s">
        <v>12</v>
      </c>
      <c r="AO77" s="114" t="s">
        <v>12</v>
      </c>
      <c r="AP77" s="116">
        <v>1074379.0</v>
      </c>
      <c r="AQ77" s="116">
        <v>0.0</v>
      </c>
      <c r="AR77" s="116">
        <v>0.0</v>
      </c>
      <c r="AS77" s="116">
        <v>0.0</v>
      </c>
      <c r="AT77" s="116">
        <v>0.0</v>
      </c>
      <c r="AU77" s="116">
        <v>0.0</v>
      </c>
      <c r="AV77" s="116">
        <v>0.0</v>
      </c>
      <c r="AW77" s="116">
        <v>0.0</v>
      </c>
      <c r="AX77" s="116">
        <v>0.0</v>
      </c>
      <c r="AY77" s="116">
        <v>0.0</v>
      </c>
      <c r="AZ77" s="117">
        <f t="shared" si="71"/>
        <v>0</v>
      </c>
      <c r="BA77" s="117">
        <f t="shared" si="72"/>
        <v>0</v>
      </c>
      <c r="BB77" s="117">
        <f t="shared" si="73"/>
        <v>0</v>
      </c>
      <c r="BC77" s="117">
        <f t="shared" si="74"/>
        <v>0</v>
      </c>
      <c r="BD77" s="117">
        <f t="shared" si="75"/>
        <v>0</v>
      </c>
      <c r="BE77" s="117">
        <f t="shared" si="76"/>
        <v>0</v>
      </c>
      <c r="BF77" s="117">
        <f t="shared" si="77"/>
        <v>0</v>
      </c>
      <c r="BG77" s="117">
        <f t="shared" si="78"/>
        <v>0</v>
      </c>
      <c r="BH77" s="117">
        <f t="shared" si="79"/>
        <v>0</v>
      </c>
      <c r="BI77" s="118" t="s">
        <v>1243</v>
      </c>
      <c r="BJ77" s="118">
        <v>4.0</v>
      </c>
      <c r="BK77" s="118">
        <v>2308.0</v>
      </c>
      <c r="BL77" s="115" t="s">
        <v>12</v>
      </c>
      <c r="BM77" s="118" t="s">
        <v>1243</v>
      </c>
      <c r="BN77" s="118" t="s">
        <v>1244</v>
      </c>
      <c r="BO77" s="118" t="s">
        <v>12</v>
      </c>
      <c r="BP77" s="118" t="str">
        <f t="shared" si="109"/>
        <v>2016877, 2016870, 2050746</v>
      </c>
      <c r="BQ77" s="118" t="s">
        <v>12</v>
      </c>
      <c r="BR77" s="118" t="s">
        <v>1244</v>
      </c>
      <c r="BS77" s="118">
        <v>2014153.0</v>
      </c>
      <c r="BT77" s="118" t="s">
        <v>12</v>
      </c>
      <c r="BU77" s="119">
        <v>1074379.0</v>
      </c>
      <c r="BV77" s="119">
        <v>2300.0</v>
      </c>
      <c r="BW77" s="119">
        <v>2308.0</v>
      </c>
      <c r="BX77" s="119">
        <v>0.0</v>
      </c>
      <c r="BY77" s="119">
        <v>2308.0</v>
      </c>
      <c r="BZ77" s="119">
        <v>2308.0</v>
      </c>
      <c r="CA77" s="119">
        <v>540.0</v>
      </c>
      <c r="CB77" s="119">
        <v>540.0</v>
      </c>
      <c r="CC77" s="119">
        <v>540.0</v>
      </c>
      <c r="CD77" s="119">
        <v>2300.0</v>
      </c>
      <c r="CE77" s="119">
        <v>2308.0</v>
      </c>
      <c r="CF77" s="119">
        <v>0.0</v>
      </c>
      <c r="CG77" s="119">
        <v>2308.0</v>
      </c>
      <c r="CH77" s="119">
        <v>2308.0</v>
      </c>
      <c r="CI77" s="120">
        <f t="shared" si="81"/>
        <v>0.004287093611</v>
      </c>
      <c r="CJ77" s="120">
        <f t="shared" si="82"/>
        <v>0.004287093611</v>
      </c>
      <c r="CK77" s="120">
        <f t="shared" si="83"/>
        <v>0.001006535022</v>
      </c>
      <c r="CL77" s="120">
        <f t="shared" si="84"/>
        <v>0.004302005241</v>
      </c>
      <c r="CM77" s="120">
        <f t="shared" si="85"/>
        <v>0.004302005241</v>
      </c>
      <c r="CN77" s="120">
        <f t="shared" si="18"/>
        <v>0.001006535022</v>
      </c>
      <c r="CO77" s="120">
        <f t="shared" si="86"/>
        <v>0.004302005241</v>
      </c>
      <c r="CP77" s="120">
        <f t="shared" si="87"/>
        <v>0.004302005241</v>
      </c>
      <c r="CQ77" s="120">
        <f t="shared" si="88"/>
        <v>0.001006535022</v>
      </c>
      <c r="CR77" s="121" t="s">
        <v>1245</v>
      </c>
      <c r="CS77" s="121">
        <v>5.0</v>
      </c>
      <c r="CT77" s="121">
        <v>1076671.0</v>
      </c>
      <c r="CU77" s="115" t="s">
        <v>12</v>
      </c>
      <c r="CV77" s="121" t="s">
        <v>1245</v>
      </c>
      <c r="CW77" s="121" t="s">
        <v>1246</v>
      </c>
      <c r="CX77" s="121" t="s">
        <v>12</v>
      </c>
      <c r="CY77" s="121" t="str">
        <f t="shared" si="110"/>
        <v>50447, 2016877, 2016870, 2050746</v>
      </c>
      <c r="CZ77" s="121" t="s">
        <v>12</v>
      </c>
      <c r="DA77" s="121" t="s">
        <v>1246</v>
      </c>
      <c r="DB77" s="121">
        <v>2014153.0</v>
      </c>
      <c r="DC77" s="121" t="s">
        <v>12</v>
      </c>
      <c r="DD77" s="122">
        <v>1074379.0</v>
      </c>
      <c r="DE77" s="122">
        <v>2300.0</v>
      </c>
      <c r="DF77" s="122">
        <v>2309.0</v>
      </c>
      <c r="DG77" s="122">
        <v>1074363.0</v>
      </c>
      <c r="DH77" s="122">
        <v>2308.0</v>
      </c>
      <c r="DI77" s="122">
        <v>1076671.0</v>
      </c>
      <c r="DJ77" s="122">
        <v>540.0</v>
      </c>
      <c r="DK77" s="122">
        <v>540.0</v>
      </c>
      <c r="DL77" s="122">
        <v>540.0</v>
      </c>
      <c r="DM77" s="122">
        <v>2300.0</v>
      </c>
      <c r="DN77" s="122">
        <v>2309.0</v>
      </c>
      <c r="DO77" s="122">
        <v>1074363.0</v>
      </c>
      <c r="DP77" s="122">
        <v>2308.0</v>
      </c>
      <c r="DQ77" s="122">
        <v>1076671.0</v>
      </c>
      <c r="DR77" s="123">
        <f t="shared" si="89"/>
        <v>0.004287093611</v>
      </c>
      <c r="DS77" s="123">
        <f t="shared" si="90"/>
        <v>0.004287093611</v>
      </c>
      <c r="DT77" s="123">
        <f t="shared" si="91"/>
        <v>0.001006535022</v>
      </c>
      <c r="DU77" s="123">
        <f t="shared" si="92"/>
        <v>0.004303869195</v>
      </c>
      <c r="DV77" s="123">
        <f t="shared" si="93"/>
        <v>0.004303869195</v>
      </c>
      <c r="DW77" s="123">
        <f t="shared" si="94"/>
        <v>0.001006535022</v>
      </c>
      <c r="DX77" s="123">
        <f t="shared" si="95"/>
        <v>2.006864942</v>
      </c>
      <c r="DY77" s="123">
        <f t="shared" si="96"/>
        <v>2.006864942</v>
      </c>
      <c r="DZ77" s="123">
        <f t="shared" si="97"/>
        <v>0.001006535022</v>
      </c>
      <c r="EA77" s="124" t="s">
        <v>1247</v>
      </c>
      <c r="EB77" s="124">
        <v>11.0</v>
      </c>
      <c r="EC77" s="124">
        <v>1345530.0</v>
      </c>
      <c r="ED77" s="115" t="s">
        <v>325</v>
      </c>
      <c r="EE77" s="124" t="s">
        <v>1248</v>
      </c>
      <c r="EF77" s="124" t="s">
        <v>1247</v>
      </c>
      <c r="EG77" s="124" t="s">
        <v>162</v>
      </c>
      <c r="EH77" s="124" t="str">
        <f t="shared" si="111"/>
        <v>50447, 2016877, 2016870, 2014153, 2002752, 2002749, 2003394, 2015529, 2015526, 2002828, 2002829 </v>
      </c>
      <c r="EI77" s="124" t="s">
        <v>12</v>
      </c>
      <c r="EJ77" s="124" t="s">
        <v>1249</v>
      </c>
      <c r="EK77" s="124">
        <v>2014153.0</v>
      </c>
      <c r="EL77" s="124" t="s">
        <v>12</v>
      </c>
      <c r="EM77" s="125">
        <v>1074379.0</v>
      </c>
      <c r="EN77" s="125">
        <v>59028.0</v>
      </c>
      <c r="EO77" s="125">
        <v>69410.0</v>
      </c>
      <c r="EP77" s="125">
        <v>1074363.0</v>
      </c>
      <c r="EQ77" s="125">
        <v>271167.0</v>
      </c>
      <c r="ER77" s="125">
        <v>1345530.0</v>
      </c>
      <c r="ES77" s="125">
        <v>540.0</v>
      </c>
      <c r="ET77" s="125">
        <v>540.0</v>
      </c>
      <c r="EU77" s="125">
        <v>540.0</v>
      </c>
      <c r="EV77" s="125">
        <v>58969.0</v>
      </c>
      <c r="EW77" s="125">
        <v>69311.0</v>
      </c>
      <c r="EX77" s="125">
        <v>1074363.0</v>
      </c>
      <c r="EY77" s="125">
        <v>271059.0</v>
      </c>
      <c r="EZ77" s="125">
        <v>1345422.0</v>
      </c>
      <c r="FA77" s="126">
        <f t="shared" si="98"/>
        <v>0.1100254616</v>
      </c>
      <c r="FB77" s="126">
        <f t="shared" si="99"/>
        <v>0.1099154883</v>
      </c>
      <c r="FC77" s="126">
        <f t="shared" si="100"/>
        <v>0.001006535022</v>
      </c>
      <c r="FD77" s="126">
        <f t="shared" si="101"/>
        <v>0.1293770294</v>
      </c>
      <c r="FE77" s="126">
        <f t="shared" si="102"/>
        <v>0.129192498</v>
      </c>
      <c r="FF77" s="126">
        <f t="shared" si="103"/>
        <v>0.001006535022</v>
      </c>
      <c r="FG77" s="126">
        <f t="shared" si="104"/>
        <v>2.508005681</v>
      </c>
      <c r="FH77" s="126">
        <f t="shared" si="105"/>
        <v>2.507804374</v>
      </c>
      <c r="FI77" s="126">
        <f t="shared" si="106"/>
        <v>0.001006535022</v>
      </c>
      <c r="FJ77" s="127" t="s">
        <v>13</v>
      </c>
      <c r="FK77" s="128"/>
      <c r="FL77" s="129" t="s">
        <v>12</v>
      </c>
      <c r="FM77" s="129" t="s">
        <v>12</v>
      </c>
      <c r="FN77" s="129" t="s">
        <v>12</v>
      </c>
      <c r="FO77" s="130" t="s">
        <v>12</v>
      </c>
      <c r="FP77" s="130" t="s">
        <v>12</v>
      </c>
      <c r="FQ77" s="130" t="s">
        <v>12</v>
      </c>
      <c r="FR77" s="130" t="s">
        <v>12</v>
      </c>
      <c r="FS77" s="130" t="s">
        <v>12</v>
      </c>
      <c r="FT77" s="130" t="s">
        <v>12</v>
      </c>
      <c r="FU77" s="130" t="s">
        <v>12</v>
      </c>
      <c r="FV77" s="130" t="s">
        <v>12</v>
      </c>
      <c r="FW77" s="130" t="str">
        <f t="shared" si="48"/>
        <v>-</v>
      </c>
      <c r="FX77" s="130" t="s">
        <v>12</v>
      </c>
      <c r="FY77" s="108" t="s">
        <v>12</v>
      </c>
      <c r="FZ77" s="108">
        <v>514819.0</v>
      </c>
      <c r="GA77" s="108">
        <v>0.0</v>
      </c>
      <c r="GB77" s="131">
        <f t="shared" si="43"/>
        <v>0</v>
      </c>
      <c r="GC77" s="132" t="s">
        <v>1250</v>
      </c>
      <c r="GD77" s="132">
        <v>4.0</v>
      </c>
      <c r="GE77" s="132">
        <v>22559.0</v>
      </c>
      <c r="GF77" s="133" t="s">
        <v>12</v>
      </c>
      <c r="GG77" s="133" t="s">
        <v>12</v>
      </c>
      <c r="GH77" s="133" t="s">
        <v>12</v>
      </c>
      <c r="GI77" s="133" t="s">
        <v>12</v>
      </c>
      <c r="GJ77" s="133" t="s">
        <v>1251</v>
      </c>
      <c r="GK77" s="133">
        <v>14984.0</v>
      </c>
      <c r="GL77" s="133" t="s">
        <v>12</v>
      </c>
      <c r="GM77" s="133" t="s">
        <v>12</v>
      </c>
      <c r="GN77" s="134" t="s">
        <v>12</v>
      </c>
      <c r="GO77" s="134">
        <v>31071.0</v>
      </c>
      <c r="GP77" s="134">
        <v>22559.0</v>
      </c>
      <c r="GQ77" s="135">
        <f t="shared" si="44"/>
        <v>0.04204893251</v>
      </c>
      <c r="GR77" s="136" t="s">
        <v>13</v>
      </c>
      <c r="GS77" s="137"/>
      <c r="GT77" s="137"/>
      <c r="GU77" s="137"/>
      <c r="GV77" s="137"/>
      <c r="GW77" s="137"/>
      <c r="GX77" s="137"/>
      <c r="GY77" s="137"/>
      <c r="GZ77" s="137"/>
      <c r="HA77" s="137"/>
      <c r="HB77" s="137"/>
      <c r="HC77" s="137"/>
      <c r="HD77" s="137"/>
      <c r="HE77" s="137"/>
      <c r="HF77" s="137"/>
      <c r="HG77" s="137"/>
      <c r="HH77" s="137"/>
      <c r="HI77" s="137"/>
      <c r="HJ77" s="137"/>
      <c r="HK77" s="137"/>
      <c r="HL77" s="137"/>
      <c r="HM77" s="137"/>
      <c r="HN77" s="137"/>
      <c r="HO77" s="137"/>
      <c r="HP77" s="137"/>
      <c r="HQ77" s="137"/>
      <c r="HR77" s="137"/>
      <c r="HS77" s="137"/>
      <c r="HT77" s="137"/>
      <c r="HU77" s="137"/>
      <c r="HV77" s="137"/>
      <c r="HW77" s="137"/>
      <c r="HX77" s="137"/>
      <c r="HY77" s="137"/>
      <c r="HZ77" s="137"/>
      <c r="IA77" s="137"/>
      <c r="IB77" s="137"/>
      <c r="IC77" s="137"/>
      <c r="ID77" s="137"/>
      <c r="IE77" s="137"/>
      <c r="IF77" s="137"/>
      <c r="IG77" s="137"/>
      <c r="IH77" s="137"/>
      <c r="II77" s="137"/>
      <c r="IJ77" s="137"/>
      <c r="IK77" s="137"/>
      <c r="IL77" s="137"/>
      <c r="IM77" s="137"/>
      <c r="IN77" s="137"/>
      <c r="IO77" s="137"/>
      <c r="IP77" s="137"/>
      <c r="IQ77" s="137"/>
      <c r="IR77" s="137"/>
      <c r="IS77" s="137"/>
      <c r="IT77" s="137"/>
      <c r="IU77" s="137"/>
      <c r="IV77" s="137"/>
      <c r="IW77" s="137"/>
      <c r="IX77" s="137"/>
      <c r="IY77" s="137"/>
      <c r="IZ77" s="137"/>
      <c r="JA77" s="137"/>
      <c r="JB77" s="137"/>
      <c r="JC77" s="137"/>
      <c r="JD77" s="137"/>
      <c r="JE77" s="137"/>
      <c r="JF77" s="137"/>
      <c r="JG77" s="137"/>
      <c r="JH77" s="137"/>
      <c r="JI77" s="137"/>
      <c r="JJ77" s="137"/>
      <c r="JK77" s="137"/>
      <c r="JL77" s="137"/>
      <c r="JM77" s="137"/>
      <c r="JN77" s="137"/>
      <c r="JO77" s="137"/>
      <c r="JP77" s="137"/>
      <c r="JQ77" s="137"/>
      <c r="JR77" s="137"/>
      <c r="JS77" s="137"/>
      <c r="JT77" s="137"/>
      <c r="JU77" s="137"/>
      <c r="JV77" s="137"/>
      <c r="JW77" s="137"/>
      <c r="JX77" s="137"/>
      <c r="JY77" s="137"/>
      <c r="JZ77" s="137"/>
      <c r="KA77" s="137"/>
      <c r="KB77" s="137"/>
      <c r="KC77" s="137"/>
      <c r="KD77" s="137"/>
      <c r="KE77" s="137"/>
      <c r="KF77" s="137"/>
      <c r="KG77" s="137"/>
      <c r="KH77" s="137"/>
      <c r="KI77" s="137"/>
      <c r="KJ77" s="137"/>
      <c r="KK77" s="137"/>
      <c r="KL77" s="137"/>
      <c r="KM77" s="137"/>
      <c r="KN77" s="137"/>
      <c r="KO77" s="137"/>
      <c r="KP77" s="137"/>
      <c r="KQ77" s="137"/>
      <c r="KR77" s="137"/>
      <c r="KS77" s="137"/>
      <c r="KT77" s="137"/>
      <c r="KU77" s="137"/>
      <c r="KV77" s="137"/>
      <c r="KW77" s="137"/>
      <c r="KX77" s="137"/>
      <c r="KY77" s="137"/>
      <c r="KZ77" s="137"/>
      <c r="LA77" s="137"/>
      <c r="LB77" s="137"/>
      <c r="LC77" s="137"/>
      <c r="LD77" s="137"/>
      <c r="LE77" s="137"/>
      <c r="LF77" s="137"/>
      <c r="LG77" s="137"/>
      <c r="LH77" s="137"/>
      <c r="LI77" s="137"/>
      <c r="LJ77" s="137"/>
      <c r="LK77" s="137"/>
      <c r="LL77" s="137"/>
      <c r="LM77" s="137"/>
      <c r="LN77" s="137"/>
      <c r="LO77" s="137"/>
      <c r="LP77" s="137"/>
      <c r="LQ77" s="137"/>
      <c r="LR77" s="137"/>
      <c r="LS77" s="137"/>
      <c r="LT77" s="137"/>
      <c r="LU77" s="137"/>
      <c r="LV77" s="137"/>
      <c r="LW77" s="137"/>
      <c r="LX77" s="137"/>
    </row>
    <row r="78" ht="153.75" customHeight="1">
      <c r="B78" s="104" t="s">
        <v>1169</v>
      </c>
      <c r="C78" s="105" t="s">
        <v>12</v>
      </c>
      <c r="D78" s="105" t="s">
        <v>147</v>
      </c>
      <c r="E78" s="105" t="s">
        <v>1203</v>
      </c>
      <c r="F78" s="105" t="s">
        <v>1204</v>
      </c>
      <c r="G78" s="106" t="s">
        <v>1212</v>
      </c>
      <c r="H78" s="105" t="s">
        <v>1213</v>
      </c>
      <c r="I78" s="107" t="s">
        <v>1224</v>
      </c>
      <c r="J78" s="107" t="s">
        <v>1252</v>
      </c>
      <c r="K78" s="107" t="s">
        <v>1253</v>
      </c>
      <c r="L78" s="108">
        <v>60173.0</v>
      </c>
      <c r="M78" s="108">
        <v>1.0</v>
      </c>
      <c r="N78" s="108">
        <v>1.0</v>
      </c>
      <c r="O78" s="108">
        <f t="shared" ref="O78:O82" si="112">P78+Q78</f>
        <v>1</v>
      </c>
      <c r="P78" s="108">
        <v>1.0</v>
      </c>
      <c r="Q78" s="108">
        <v>0.0</v>
      </c>
      <c r="R78" s="109" t="s">
        <v>160</v>
      </c>
      <c r="S78" s="111" t="s">
        <v>1226</v>
      </c>
      <c r="T78" s="111" t="s">
        <v>1254</v>
      </c>
      <c r="U78" s="112" t="s">
        <v>1255</v>
      </c>
      <c r="V78" s="111" t="s">
        <v>1256</v>
      </c>
      <c r="W78" s="110" t="s">
        <v>1228</v>
      </c>
      <c r="X78" s="113" t="s">
        <v>13</v>
      </c>
      <c r="Y78" s="113" t="s">
        <v>160</v>
      </c>
      <c r="Z78" s="113" t="s">
        <v>161</v>
      </c>
      <c r="AA78" s="113" t="s">
        <v>13</v>
      </c>
      <c r="AB78" s="113" t="s">
        <v>161</v>
      </c>
      <c r="AC78" s="113" t="s">
        <v>13</v>
      </c>
      <c r="AD78" s="114">
        <v>402.0</v>
      </c>
      <c r="AE78" s="114">
        <v>1.0</v>
      </c>
      <c r="AF78" s="114">
        <v>15.0</v>
      </c>
      <c r="AG78" s="115" t="s">
        <v>12</v>
      </c>
      <c r="AH78" s="114">
        <v>402.0</v>
      </c>
      <c r="AI78" s="114">
        <v>402.0</v>
      </c>
      <c r="AJ78" s="114" t="s">
        <v>12</v>
      </c>
      <c r="AK78" s="114">
        <f t="shared" si="107"/>
        <v>402</v>
      </c>
      <c r="AL78" s="114" t="s">
        <v>12</v>
      </c>
      <c r="AM78" s="114">
        <v>402.0</v>
      </c>
      <c r="AN78" s="114" t="s">
        <v>12</v>
      </c>
      <c r="AO78" s="114" t="s">
        <v>12</v>
      </c>
      <c r="AP78" s="116">
        <v>60173.0</v>
      </c>
      <c r="AQ78" s="116">
        <v>15.0</v>
      </c>
      <c r="AR78" s="116">
        <v>15.0</v>
      </c>
      <c r="AS78" s="116">
        <v>15.0</v>
      </c>
      <c r="AT78" s="116">
        <v>0.0</v>
      </c>
      <c r="AU78" s="116">
        <v>0.0</v>
      </c>
      <c r="AV78" s="116">
        <v>0.0</v>
      </c>
      <c r="AW78" s="116">
        <v>15.0</v>
      </c>
      <c r="AX78" s="116">
        <v>15.0</v>
      </c>
      <c r="AY78" s="116">
        <v>15.0</v>
      </c>
      <c r="AZ78" s="117">
        <f t="shared" si="71"/>
        <v>15</v>
      </c>
      <c r="BA78" s="117">
        <f t="shared" si="72"/>
        <v>15</v>
      </c>
      <c r="BB78" s="117">
        <f t="shared" si="73"/>
        <v>0</v>
      </c>
      <c r="BC78" s="117">
        <f t="shared" si="74"/>
        <v>15</v>
      </c>
      <c r="BD78" s="117">
        <f t="shared" si="75"/>
        <v>15</v>
      </c>
      <c r="BE78" s="117">
        <f t="shared" si="76"/>
        <v>0</v>
      </c>
      <c r="BF78" s="117">
        <f t="shared" si="77"/>
        <v>15</v>
      </c>
      <c r="BG78" s="117">
        <f t="shared" si="78"/>
        <v>15</v>
      </c>
      <c r="BH78" s="117">
        <f t="shared" si="79"/>
        <v>0</v>
      </c>
      <c r="BI78" s="118">
        <v>402.0</v>
      </c>
      <c r="BJ78" s="118">
        <v>1.0</v>
      </c>
      <c r="BK78" s="118">
        <v>15.0</v>
      </c>
      <c r="BL78" s="115" t="s">
        <v>12</v>
      </c>
      <c r="BM78" s="118">
        <v>402.0</v>
      </c>
      <c r="BN78" s="118">
        <v>402.0</v>
      </c>
      <c r="BO78" s="118" t="s">
        <v>12</v>
      </c>
      <c r="BP78" s="118">
        <f t="shared" si="109"/>
        <v>402</v>
      </c>
      <c r="BQ78" s="118" t="s">
        <v>12</v>
      </c>
      <c r="BR78" s="118">
        <v>402.0</v>
      </c>
      <c r="BS78" s="118" t="s">
        <v>12</v>
      </c>
      <c r="BT78" s="118" t="s">
        <v>12</v>
      </c>
      <c r="BU78" s="119">
        <v>60172.0</v>
      </c>
      <c r="BV78" s="119">
        <v>15.0</v>
      </c>
      <c r="BW78" s="119">
        <v>15.0</v>
      </c>
      <c r="BX78" s="119">
        <v>15.0</v>
      </c>
      <c r="BY78" s="119">
        <v>0.0</v>
      </c>
      <c r="BZ78" s="119">
        <v>15.0</v>
      </c>
      <c r="CA78" s="119">
        <v>0.0</v>
      </c>
      <c r="CB78" s="119">
        <v>0.0</v>
      </c>
      <c r="CC78" s="119">
        <v>0.0</v>
      </c>
      <c r="CD78" s="119">
        <v>15.0</v>
      </c>
      <c r="CE78" s="119">
        <v>15.0</v>
      </c>
      <c r="CF78" s="119">
        <v>15.0</v>
      </c>
      <c r="CG78" s="119">
        <v>0.0</v>
      </c>
      <c r="CH78" s="119">
        <v>15.0</v>
      </c>
      <c r="CI78" s="120">
        <f t="shared" si="81"/>
        <v>15</v>
      </c>
      <c r="CJ78" s="120">
        <f t="shared" si="82"/>
        <v>15</v>
      </c>
      <c r="CK78" s="120">
        <f t="shared" si="83"/>
        <v>0</v>
      </c>
      <c r="CL78" s="120">
        <f t="shared" si="84"/>
        <v>15</v>
      </c>
      <c r="CM78" s="120">
        <f t="shared" si="85"/>
        <v>15</v>
      </c>
      <c r="CN78" s="120">
        <f t="shared" si="18"/>
        <v>0</v>
      </c>
      <c r="CO78" s="120">
        <f t="shared" si="86"/>
        <v>15</v>
      </c>
      <c r="CP78" s="120">
        <f t="shared" si="87"/>
        <v>15</v>
      </c>
      <c r="CQ78" s="120">
        <f t="shared" si="88"/>
        <v>0</v>
      </c>
      <c r="CR78" s="121">
        <v>402.0</v>
      </c>
      <c r="CS78" s="121">
        <v>1.0</v>
      </c>
      <c r="CT78" s="121">
        <v>30.0</v>
      </c>
      <c r="CU78" s="115" t="s">
        <v>12</v>
      </c>
      <c r="CV78" s="121">
        <v>402.0</v>
      </c>
      <c r="CW78" s="121">
        <v>402.0</v>
      </c>
      <c r="CX78" s="121" t="s">
        <v>12</v>
      </c>
      <c r="CY78" s="121">
        <f t="shared" si="110"/>
        <v>402</v>
      </c>
      <c r="CZ78" s="121" t="s">
        <v>12</v>
      </c>
      <c r="DA78" s="121">
        <v>402.0</v>
      </c>
      <c r="DB78" s="121" t="s">
        <v>12</v>
      </c>
      <c r="DC78" s="121" t="s">
        <v>12</v>
      </c>
      <c r="DD78" s="122">
        <v>60173.0</v>
      </c>
      <c r="DE78" s="122">
        <v>15.0</v>
      </c>
      <c r="DF78" s="122">
        <v>15.0</v>
      </c>
      <c r="DG78" s="122">
        <v>15.0</v>
      </c>
      <c r="DH78" s="122">
        <v>0.0</v>
      </c>
      <c r="DI78" s="122">
        <v>15.0</v>
      </c>
      <c r="DJ78" s="122">
        <v>0.0</v>
      </c>
      <c r="DK78" s="122">
        <v>0.0</v>
      </c>
      <c r="DL78" s="122">
        <v>0.0</v>
      </c>
      <c r="DM78" s="122">
        <v>15.0</v>
      </c>
      <c r="DN78" s="122">
        <v>15.0</v>
      </c>
      <c r="DO78" s="122">
        <v>15.0</v>
      </c>
      <c r="DP78" s="122">
        <v>0.0</v>
      </c>
      <c r="DQ78" s="122">
        <v>15.0</v>
      </c>
      <c r="DR78" s="123">
        <f t="shared" si="89"/>
        <v>15</v>
      </c>
      <c r="DS78" s="123">
        <f t="shared" si="90"/>
        <v>15</v>
      </c>
      <c r="DT78" s="123">
        <f t="shared" si="91"/>
        <v>0</v>
      </c>
      <c r="DU78" s="123">
        <f t="shared" si="92"/>
        <v>15</v>
      </c>
      <c r="DV78" s="123">
        <f t="shared" si="93"/>
        <v>15</v>
      </c>
      <c r="DW78" s="123">
        <f t="shared" si="94"/>
        <v>0</v>
      </c>
      <c r="DX78" s="123">
        <f t="shared" si="95"/>
        <v>15</v>
      </c>
      <c r="DY78" s="123">
        <f t="shared" si="96"/>
        <v>15</v>
      </c>
      <c r="DZ78" s="123">
        <f t="shared" si="97"/>
        <v>0</v>
      </c>
      <c r="EA78" s="124" t="s">
        <v>1257</v>
      </c>
      <c r="EB78" s="124">
        <v>5.0</v>
      </c>
      <c r="EC78" s="124">
        <v>60221.0</v>
      </c>
      <c r="ED78" s="115" t="s">
        <v>1152</v>
      </c>
      <c r="EE78" s="124" t="s">
        <v>1258</v>
      </c>
      <c r="EF78" s="124" t="s">
        <v>1257</v>
      </c>
      <c r="EG78" s="124" t="s">
        <v>1152</v>
      </c>
      <c r="EH78" s="124" t="str">
        <f t="shared" si="111"/>
        <v>2100525, 2002752, 2002749, 2100402, 402</v>
      </c>
      <c r="EI78" s="124" t="s">
        <v>12</v>
      </c>
      <c r="EJ78" s="124" t="s">
        <v>1257</v>
      </c>
      <c r="EK78" s="124" t="s">
        <v>12</v>
      </c>
      <c r="EL78" s="124" t="s">
        <v>12</v>
      </c>
      <c r="EM78" s="125">
        <v>60172.0</v>
      </c>
      <c r="EN78" s="125">
        <v>60172.0</v>
      </c>
      <c r="EO78" s="125">
        <v>39447.0</v>
      </c>
      <c r="EP78" s="125">
        <v>15.0</v>
      </c>
      <c r="EQ78" s="125">
        <v>60191.0</v>
      </c>
      <c r="ER78" s="125">
        <v>60206.0</v>
      </c>
      <c r="ES78" s="125">
        <v>0.0</v>
      </c>
      <c r="ET78" s="125">
        <v>0.0</v>
      </c>
      <c r="EU78" s="125">
        <v>0.0</v>
      </c>
      <c r="EV78" s="125">
        <v>60172.0</v>
      </c>
      <c r="EW78" s="125">
        <v>39447.0</v>
      </c>
      <c r="EX78" s="125">
        <v>15.0</v>
      </c>
      <c r="EY78" s="125">
        <v>60172.0</v>
      </c>
      <c r="EZ78" s="125">
        <v>60187.0</v>
      </c>
      <c r="FA78" s="126">
        <f t="shared" si="98"/>
        <v>60172</v>
      </c>
      <c r="FB78" s="126">
        <f t="shared" si="99"/>
        <v>60172</v>
      </c>
      <c r="FC78" s="126">
        <f t="shared" si="100"/>
        <v>0</v>
      </c>
      <c r="FD78" s="126">
        <f t="shared" si="101"/>
        <v>39447</v>
      </c>
      <c r="FE78" s="126">
        <f t="shared" si="102"/>
        <v>39447</v>
      </c>
      <c r="FF78" s="126">
        <f t="shared" si="103"/>
        <v>0</v>
      </c>
      <c r="FG78" s="126">
        <f t="shared" si="104"/>
        <v>60206</v>
      </c>
      <c r="FH78" s="126">
        <f t="shared" si="105"/>
        <v>60187</v>
      </c>
      <c r="FI78" s="126">
        <f t="shared" si="106"/>
        <v>0</v>
      </c>
      <c r="FJ78" s="127" t="s">
        <v>13</v>
      </c>
      <c r="FK78" s="128"/>
      <c r="FL78" s="129" t="s">
        <v>12</v>
      </c>
      <c r="FM78" s="129" t="s">
        <v>12</v>
      </c>
      <c r="FN78" s="129" t="s">
        <v>12</v>
      </c>
      <c r="FO78" s="130" t="s">
        <v>12</v>
      </c>
      <c r="FP78" s="130" t="s">
        <v>12</v>
      </c>
      <c r="FQ78" s="130" t="s">
        <v>12</v>
      </c>
      <c r="FR78" s="130" t="s">
        <v>12</v>
      </c>
      <c r="FS78" s="130" t="s">
        <v>12</v>
      </c>
      <c r="FT78" s="130" t="s">
        <v>12</v>
      </c>
      <c r="FU78" s="130" t="s">
        <v>12</v>
      </c>
      <c r="FV78" s="130" t="s">
        <v>12</v>
      </c>
      <c r="FW78" s="130" t="str">
        <f t="shared" si="48"/>
        <v>-</v>
      </c>
      <c r="FX78" s="130" t="s">
        <v>12</v>
      </c>
      <c r="FY78" s="108" t="s">
        <v>12</v>
      </c>
      <c r="FZ78" s="108">
        <v>1.0</v>
      </c>
      <c r="GA78" s="108">
        <v>0.0</v>
      </c>
      <c r="GB78" s="131">
        <f t="shared" si="43"/>
        <v>0</v>
      </c>
      <c r="GC78" s="132" t="s">
        <v>12</v>
      </c>
      <c r="GD78" s="132" t="s">
        <v>12</v>
      </c>
      <c r="GE78" s="132" t="s">
        <v>12</v>
      </c>
      <c r="GF78" s="133" t="s">
        <v>12</v>
      </c>
      <c r="GG78" s="133" t="s">
        <v>12</v>
      </c>
      <c r="GH78" s="133" t="s">
        <v>12</v>
      </c>
      <c r="GI78" s="133" t="s">
        <v>12</v>
      </c>
      <c r="GJ78" s="133" t="s">
        <v>12</v>
      </c>
      <c r="GK78" s="133" t="s">
        <v>12</v>
      </c>
      <c r="GL78" s="133" t="s">
        <v>12</v>
      </c>
      <c r="GM78" s="133" t="s">
        <v>12</v>
      </c>
      <c r="GN78" s="134" t="s">
        <v>12</v>
      </c>
      <c r="GO78" s="134">
        <v>60172.0</v>
      </c>
      <c r="GP78" s="134">
        <v>0.0</v>
      </c>
      <c r="GQ78" s="135">
        <f t="shared" si="44"/>
        <v>0</v>
      </c>
      <c r="GR78" s="136" t="s">
        <v>13</v>
      </c>
      <c r="GS78" s="137"/>
      <c r="GT78" s="137"/>
      <c r="GU78" s="137"/>
      <c r="GV78" s="137"/>
      <c r="GW78" s="137"/>
      <c r="GX78" s="137"/>
      <c r="GY78" s="137"/>
      <c r="GZ78" s="137"/>
      <c r="HA78" s="137"/>
      <c r="HB78" s="137"/>
      <c r="HC78" s="137"/>
      <c r="HD78" s="137"/>
      <c r="HE78" s="137"/>
      <c r="HF78" s="137"/>
      <c r="HG78" s="137"/>
      <c r="HH78" s="137"/>
      <c r="HI78" s="137"/>
      <c r="HJ78" s="137"/>
      <c r="HK78" s="137"/>
      <c r="HL78" s="137"/>
      <c r="HM78" s="137"/>
      <c r="HN78" s="137"/>
      <c r="HO78" s="137"/>
      <c r="HP78" s="137"/>
      <c r="HQ78" s="137"/>
      <c r="HR78" s="137"/>
      <c r="HS78" s="137"/>
      <c r="HT78" s="137"/>
      <c r="HU78" s="137"/>
      <c r="HV78" s="137"/>
      <c r="HW78" s="137"/>
      <c r="HX78" s="137"/>
      <c r="HY78" s="137"/>
      <c r="HZ78" s="137"/>
      <c r="IA78" s="137"/>
      <c r="IB78" s="137"/>
      <c r="IC78" s="137"/>
      <c r="ID78" s="137"/>
      <c r="IE78" s="137"/>
      <c r="IF78" s="137"/>
      <c r="IG78" s="137"/>
      <c r="IH78" s="137"/>
      <c r="II78" s="137"/>
      <c r="IJ78" s="137"/>
      <c r="IK78" s="137"/>
      <c r="IL78" s="137"/>
      <c r="IM78" s="137"/>
      <c r="IN78" s="137"/>
      <c r="IO78" s="137"/>
      <c r="IP78" s="137"/>
      <c r="IQ78" s="137"/>
      <c r="IR78" s="137"/>
      <c r="IS78" s="137"/>
      <c r="IT78" s="137"/>
      <c r="IU78" s="137"/>
      <c r="IV78" s="137"/>
      <c r="IW78" s="137"/>
      <c r="IX78" s="137"/>
      <c r="IY78" s="137"/>
      <c r="IZ78" s="137"/>
      <c r="JA78" s="137"/>
      <c r="JB78" s="137"/>
      <c r="JC78" s="137"/>
      <c r="JD78" s="137"/>
      <c r="JE78" s="137"/>
      <c r="JF78" s="137"/>
      <c r="JG78" s="137"/>
      <c r="JH78" s="137"/>
      <c r="JI78" s="137"/>
      <c r="JJ78" s="137"/>
      <c r="JK78" s="137"/>
      <c r="JL78" s="137"/>
      <c r="JM78" s="137"/>
      <c r="JN78" s="137"/>
      <c r="JO78" s="137"/>
      <c r="JP78" s="137"/>
      <c r="JQ78" s="137"/>
      <c r="JR78" s="137"/>
      <c r="JS78" s="137"/>
      <c r="JT78" s="137"/>
      <c r="JU78" s="137"/>
      <c r="JV78" s="137"/>
      <c r="JW78" s="137"/>
      <c r="JX78" s="137"/>
      <c r="JY78" s="137"/>
      <c r="JZ78" s="137"/>
      <c r="KA78" s="137"/>
      <c r="KB78" s="137"/>
      <c r="KC78" s="137"/>
      <c r="KD78" s="137"/>
      <c r="KE78" s="137"/>
      <c r="KF78" s="137"/>
      <c r="KG78" s="137"/>
      <c r="KH78" s="137"/>
      <c r="KI78" s="137"/>
      <c r="KJ78" s="137"/>
      <c r="KK78" s="137"/>
      <c r="KL78" s="137"/>
      <c r="KM78" s="137"/>
      <c r="KN78" s="137"/>
      <c r="KO78" s="137"/>
      <c r="KP78" s="137"/>
      <c r="KQ78" s="137"/>
      <c r="KR78" s="137"/>
      <c r="KS78" s="137"/>
      <c r="KT78" s="137"/>
      <c r="KU78" s="137"/>
      <c r="KV78" s="137"/>
      <c r="KW78" s="137"/>
      <c r="KX78" s="137"/>
      <c r="KY78" s="137"/>
      <c r="KZ78" s="137"/>
      <c r="LA78" s="137"/>
      <c r="LB78" s="137"/>
      <c r="LC78" s="137"/>
      <c r="LD78" s="137"/>
      <c r="LE78" s="137"/>
      <c r="LF78" s="137"/>
      <c r="LG78" s="137"/>
      <c r="LH78" s="137"/>
      <c r="LI78" s="137"/>
      <c r="LJ78" s="137"/>
      <c r="LK78" s="137"/>
      <c r="LL78" s="137"/>
      <c r="LM78" s="137"/>
      <c r="LN78" s="137"/>
      <c r="LO78" s="137"/>
      <c r="LP78" s="137"/>
      <c r="LQ78" s="137"/>
      <c r="LR78" s="137"/>
      <c r="LS78" s="137"/>
      <c r="LT78" s="137"/>
      <c r="LU78" s="137"/>
      <c r="LV78" s="137"/>
      <c r="LW78" s="137"/>
      <c r="LX78" s="137"/>
    </row>
    <row r="79" ht="153.75" customHeight="1">
      <c r="B79" s="104" t="s">
        <v>1169</v>
      </c>
      <c r="C79" s="105" t="s">
        <v>12</v>
      </c>
      <c r="D79" s="105" t="s">
        <v>147</v>
      </c>
      <c r="E79" s="105" t="s">
        <v>1203</v>
      </c>
      <c r="F79" s="105" t="s">
        <v>1204</v>
      </c>
      <c r="G79" s="106" t="s">
        <v>1259</v>
      </c>
      <c r="H79" s="105" t="s">
        <v>1260</v>
      </c>
      <c r="I79" s="107" t="s">
        <v>1261</v>
      </c>
      <c r="J79" s="107" t="s">
        <v>1262</v>
      </c>
      <c r="K79" s="107" t="s">
        <v>1263</v>
      </c>
      <c r="L79" s="108">
        <v>5180.0</v>
      </c>
      <c r="M79" s="108">
        <v>5173.0</v>
      </c>
      <c r="N79" s="108">
        <v>5173.0</v>
      </c>
      <c r="O79" s="108">
        <f t="shared" si="112"/>
        <v>5173</v>
      </c>
      <c r="P79" s="108">
        <v>5173.0</v>
      </c>
      <c r="Q79" s="108">
        <v>0.0</v>
      </c>
      <c r="R79" s="113" t="s">
        <v>160</v>
      </c>
      <c r="S79" s="111" t="s">
        <v>1264</v>
      </c>
      <c r="T79" s="111" t="s">
        <v>12</v>
      </c>
      <c r="U79" s="112" t="s">
        <v>1265</v>
      </c>
      <c r="V79" s="111" t="s">
        <v>1266</v>
      </c>
      <c r="W79" s="110" t="s">
        <v>1267</v>
      </c>
      <c r="X79" s="113" t="s">
        <v>13</v>
      </c>
      <c r="Y79" s="113" t="s">
        <v>160</v>
      </c>
      <c r="Z79" s="113" t="s">
        <v>161</v>
      </c>
      <c r="AA79" s="113" t="s">
        <v>13</v>
      </c>
      <c r="AB79" s="113" t="s">
        <v>161</v>
      </c>
      <c r="AC79" s="113" t="s">
        <v>13</v>
      </c>
      <c r="AD79" s="114">
        <v>402.0</v>
      </c>
      <c r="AE79" s="114">
        <v>1.0</v>
      </c>
      <c r="AF79" s="114">
        <v>669.0</v>
      </c>
      <c r="AG79" s="115" t="s">
        <v>12</v>
      </c>
      <c r="AH79" s="114">
        <v>402.0</v>
      </c>
      <c r="AI79" s="114">
        <v>402.0</v>
      </c>
      <c r="AJ79" s="114" t="s">
        <v>12</v>
      </c>
      <c r="AK79" s="114">
        <f t="shared" si="107"/>
        <v>402</v>
      </c>
      <c r="AL79" s="114" t="s">
        <v>12</v>
      </c>
      <c r="AM79" s="114">
        <v>402.0</v>
      </c>
      <c r="AN79" s="114" t="s">
        <v>12</v>
      </c>
      <c r="AO79" s="114" t="s">
        <v>12</v>
      </c>
      <c r="AP79" s="116">
        <v>5179.0</v>
      </c>
      <c r="AQ79" s="116">
        <v>618.0</v>
      </c>
      <c r="AR79" s="116">
        <v>669.0</v>
      </c>
      <c r="AS79" s="116">
        <v>669.0</v>
      </c>
      <c r="AT79" s="116">
        <v>0.0</v>
      </c>
      <c r="AU79" s="116">
        <v>0.0</v>
      </c>
      <c r="AV79" s="116">
        <v>0.0</v>
      </c>
      <c r="AW79" s="116">
        <v>618.0</v>
      </c>
      <c r="AX79" s="116">
        <v>669.0</v>
      </c>
      <c r="AY79" s="116">
        <v>669.0</v>
      </c>
      <c r="AZ79" s="117">
        <f t="shared" si="71"/>
        <v>0.1194664605</v>
      </c>
      <c r="BA79" s="117">
        <f t="shared" si="72"/>
        <v>0.1194664605</v>
      </c>
      <c r="BB79" s="117">
        <f t="shared" si="73"/>
        <v>0</v>
      </c>
      <c r="BC79" s="117">
        <f t="shared" si="74"/>
        <v>0.1293253431</v>
      </c>
      <c r="BD79" s="117">
        <f t="shared" si="75"/>
        <v>0.1293253431</v>
      </c>
      <c r="BE79" s="117">
        <f t="shared" si="76"/>
        <v>0</v>
      </c>
      <c r="BF79" s="117">
        <f t="shared" si="77"/>
        <v>0.1293253431</v>
      </c>
      <c r="BG79" s="117">
        <f t="shared" si="78"/>
        <v>0.1293253431</v>
      </c>
      <c r="BH79" s="117">
        <f t="shared" si="79"/>
        <v>0</v>
      </c>
      <c r="BI79" s="118">
        <v>402.0</v>
      </c>
      <c r="BJ79" s="118">
        <v>1.0</v>
      </c>
      <c r="BK79" s="118">
        <v>669.0</v>
      </c>
      <c r="BL79" s="115" t="s">
        <v>12</v>
      </c>
      <c r="BM79" s="118">
        <v>402.0</v>
      </c>
      <c r="BN79" s="118">
        <v>402.0</v>
      </c>
      <c r="BO79" s="118" t="s">
        <v>12</v>
      </c>
      <c r="BP79" s="118">
        <f t="shared" si="109"/>
        <v>402</v>
      </c>
      <c r="BQ79" s="118" t="s">
        <v>12</v>
      </c>
      <c r="BR79" s="118">
        <v>402.0</v>
      </c>
      <c r="BS79" s="118" t="s">
        <v>12</v>
      </c>
      <c r="BT79" s="118" t="s">
        <v>12</v>
      </c>
      <c r="BU79" s="119">
        <v>5161.0</v>
      </c>
      <c r="BV79" s="119">
        <v>618.0</v>
      </c>
      <c r="BW79" s="119">
        <v>669.0</v>
      </c>
      <c r="BX79" s="119">
        <v>669.0</v>
      </c>
      <c r="BY79" s="119">
        <v>0.0</v>
      </c>
      <c r="BZ79" s="119">
        <v>669.0</v>
      </c>
      <c r="CA79" s="119">
        <v>0.0</v>
      </c>
      <c r="CB79" s="119">
        <v>0.0</v>
      </c>
      <c r="CC79" s="119">
        <v>0.0</v>
      </c>
      <c r="CD79" s="119">
        <v>618.0</v>
      </c>
      <c r="CE79" s="119">
        <v>669.0</v>
      </c>
      <c r="CF79" s="119">
        <v>669.0</v>
      </c>
      <c r="CG79" s="119">
        <v>0.0</v>
      </c>
      <c r="CH79" s="119">
        <v>669.0</v>
      </c>
      <c r="CI79" s="120">
        <f t="shared" si="81"/>
        <v>0.1194664605</v>
      </c>
      <c r="CJ79" s="120">
        <f t="shared" si="82"/>
        <v>0.1194664605</v>
      </c>
      <c r="CK79" s="120">
        <f t="shared" si="83"/>
        <v>0</v>
      </c>
      <c r="CL79" s="120">
        <f t="shared" si="84"/>
        <v>0.1293253431</v>
      </c>
      <c r="CM79" s="120">
        <f t="shared" si="85"/>
        <v>0.1293253431</v>
      </c>
      <c r="CN79" s="120">
        <f t="shared" si="18"/>
        <v>0</v>
      </c>
      <c r="CO79" s="120">
        <f t="shared" si="86"/>
        <v>0.1293253431</v>
      </c>
      <c r="CP79" s="120">
        <f t="shared" si="87"/>
        <v>0.1293253431</v>
      </c>
      <c r="CQ79" s="120">
        <f t="shared" si="88"/>
        <v>0</v>
      </c>
      <c r="CR79" s="121" t="s">
        <v>1268</v>
      </c>
      <c r="CS79" s="121">
        <v>2.0</v>
      </c>
      <c r="CT79" s="121">
        <v>690.0</v>
      </c>
      <c r="CU79" s="115" t="s">
        <v>12</v>
      </c>
      <c r="CV79" s="121" t="s">
        <v>1268</v>
      </c>
      <c r="CW79" s="121" t="s">
        <v>1268</v>
      </c>
      <c r="CX79" s="121" t="s">
        <v>12</v>
      </c>
      <c r="CY79" s="121" t="str">
        <f t="shared" si="110"/>
        <v>402, 54827</v>
      </c>
      <c r="CZ79" s="121">
        <v>54827.0</v>
      </c>
      <c r="DA79" s="121">
        <v>402.0</v>
      </c>
      <c r="DB79" s="121" t="s">
        <v>12</v>
      </c>
      <c r="DC79" s="121" t="s">
        <v>12</v>
      </c>
      <c r="DD79" s="122">
        <v>5179.0</v>
      </c>
      <c r="DE79" s="122">
        <v>618.0</v>
      </c>
      <c r="DF79" s="122">
        <v>690.0</v>
      </c>
      <c r="DG79" s="122">
        <v>690.0</v>
      </c>
      <c r="DH79" s="122">
        <v>0.0</v>
      </c>
      <c r="DI79" s="122">
        <v>690.0</v>
      </c>
      <c r="DJ79" s="122">
        <v>0.0</v>
      </c>
      <c r="DK79" s="122">
        <v>0.0</v>
      </c>
      <c r="DL79" s="122">
        <v>0.0</v>
      </c>
      <c r="DM79" s="122">
        <v>618.0</v>
      </c>
      <c r="DN79" s="122">
        <v>690.0</v>
      </c>
      <c r="DO79" s="122">
        <v>690.0</v>
      </c>
      <c r="DP79" s="122">
        <v>0.0</v>
      </c>
      <c r="DQ79" s="122">
        <v>690.0</v>
      </c>
      <c r="DR79" s="123">
        <f t="shared" si="89"/>
        <v>0.1194664605</v>
      </c>
      <c r="DS79" s="123">
        <f t="shared" si="90"/>
        <v>0.1194664605</v>
      </c>
      <c r="DT79" s="123">
        <f t="shared" si="91"/>
        <v>0</v>
      </c>
      <c r="DU79" s="123">
        <f t="shared" si="92"/>
        <v>0.133384883</v>
      </c>
      <c r="DV79" s="123">
        <f t="shared" si="93"/>
        <v>0.133384883</v>
      </c>
      <c r="DW79" s="123">
        <f t="shared" si="94"/>
        <v>0</v>
      </c>
      <c r="DX79" s="123">
        <f t="shared" si="95"/>
        <v>0.133384883</v>
      </c>
      <c r="DY79" s="123">
        <f t="shared" si="96"/>
        <v>0.133384883</v>
      </c>
      <c r="DZ79" s="123">
        <f t="shared" si="97"/>
        <v>0</v>
      </c>
      <c r="EA79" s="124" t="s">
        <v>1269</v>
      </c>
      <c r="EB79" s="124">
        <v>7.0</v>
      </c>
      <c r="EC79" s="124">
        <v>1389.0</v>
      </c>
      <c r="ED79" s="115" t="s">
        <v>1152</v>
      </c>
      <c r="EE79" s="124" t="s">
        <v>1270</v>
      </c>
      <c r="EF79" s="124" t="s">
        <v>1271</v>
      </c>
      <c r="EG79" s="124" t="s">
        <v>1152</v>
      </c>
      <c r="EH79" s="124" t="str">
        <f t="shared" si="111"/>
        <v>2002749, 2100402, 2002752, 2100254, 2013514, 54827, 402</v>
      </c>
      <c r="EI79" s="124" t="s">
        <v>567</v>
      </c>
      <c r="EJ79" s="124" t="s">
        <v>1272</v>
      </c>
      <c r="EK79" s="124">
        <v>2100254.0</v>
      </c>
      <c r="EL79" s="124" t="s">
        <v>12</v>
      </c>
      <c r="EM79" s="125">
        <v>5161.0</v>
      </c>
      <c r="EN79" s="125">
        <v>625.0</v>
      </c>
      <c r="EO79" s="125">
        <v>715.0</v>
      </c>
      <c r="EP79" s="125">
        <v>690.0</v>
      </c>
      <c r="EQ79" s="125">
        <v>699.0</v>
      </c>
      <c r="ER79" s="125">
        <v>699.0</v>
      </c>
      <c r="ES79" s="125">
        <v>8.0</v>
      </c>
      <c r="ET79" s="125">
        <v>8.0</v>
      </c>
      <c r="EU79" s="125">
        <v>8.0</v>
      </c>
      <c r="EV79" s="125">
        <v>624.0</v>
      </c>
      <c r="EW79" s="125">
        <v>698.0</v>
      </c>
      <c r="EX79" s="125">
        <v>690.0</v>
      </c>
      <c r="EY79" s="125">
        <v>9.0</v>
      </c>
      <c r="EZ79" s="125">
        <v>690.0</v>
      </c>
      <c r="FA79" s="126">
        <f t="shared" si="98"/>
        <v>0.1208196404</v>
      </c>
      <c r="FB79" s="126">
        <f t="shared" si="99"/>
        <v>0.120626329</v>
      </c>
      <c r="FC79" s="126">
        <f t="shared" si="100"/>
        <v>0.001546491398</v>
      </c>
      <c r="FD79" s="126">
        <f t="shared" si="101"/>
        <v>0.1382176687</v>
      </c>
      <c r="FE79" s="126">
        <f t="shared" si="102"/>
        <v>0.1349313744</v>
      </c>
      <c r="FF79" s="126">
        <f t="shared" si="103"/>
        <v>0.001546491398</v>
      </c>
      <c r="FG79" s="126">
        <f t="shared" si="104"/>
        <v>0.1351246859</v>
      </c>
      <c r="FH79" s="126">
        <f t="shared" si="105"/>
        <v>0.133384883</v>
      </c>
      <c r="FI79" s="126">
        <f t="shared" si="106"/>
        <v>0.001546491398</v>
      </c>
      <c r="FJ79" s="127" t="s">
        <v>13</v>
      </c>
      <c r="FK79" s="128" t="s">
        <v>1273</v>
      </c>
      <c r="FL79" s="155">
        <v>48370.0</v>
      </c>
      <c r="FM79" s="129">
        <v>1.0</v>
      </c>
      <c r="FN79" s="129">
        <v>21.0</v>
      </c>
      <c r="FO79" s="130" t="s">
        <v>12</v>
      </c>
      <c r="FP79" s="130" t="s">
        <v>12</v>
      </c>
      <c r="FQ79" s="130" t="s">
        <v>12</v>
      </c>
      <c r="FR79" s="130" t="s">
        <v>12</v>
      </c>
      <c r="FS79" s="130" t="s">
        <v>12</v>
      </c>
      <c r="FT79" s="130" t="s">
        <v>12</v>
      </c>
      <c r="FU79" s="141">
        <v>48370.0</v>
      </c>
      <c r="FV79" s="141">
        <v>48370.0</v>
      </c>
      <c r="FW79" s="130" t="str">
        <f t="shared" si="48"/>
        <v>-</v>
      </c>
      <c r="FX79" s="130" t="s">
        <v>12</v>
      </c>
      <c r="FY79" s="108" t="s">
        <v>1274</v>
      </c>
      <c r="FZ79" s="108">
        <v>26.0</v>
      </c>
      <c r="GA79" s="108">
        <v>0.0</v>
      </c>
      <c r="GB79" s="131">
        <f t="shared" si="43"/>
        <v>0</v>
      </c>
      <c r="GC79" s="132">
        <v>18870.0</v>
      </c>
      <c r="GD79" s="132">
        <v>1.0</v>
      </c>
      <c r="GE79" s="132">
        <v>1.0</v>
      </c>
      <c r="GF79" s="133" t="s">
        <v>12</v>
      </c>
      <c r="GG79" s="133" t="s">
        <v>12</v>
      </c>
      <c r="GH79" s="133" t="s">
        <v>12</v>
      </c>
      <c r="GI79" s="133" t="s">
        <v>12</v>
      </c>
      <c r="GJ79" s="133">
        <v>18870.0</v>
      </c>
      <c r="GK79" s="133" t="s">
        <v>12</v>
      </c>
      <c r="GL79" s="133" t="s">
        <v>12</v>
      </c>
      <c r="GM79" s="133" t="s">
        <v>12</v>
      </c>
      <c r="GN79" s="134" t="s">
        <v>12</v>
      </c>
      <c r="GO79" s="134">
        <v>5161.0</v>
      </c>
      <c r="GP79" s="134">
        <v>1.0</v>
      </c>
      <c r="GQ79" s="135">
        <f t="shared" si="44"/>
        <v>0.0001933114247</v>
      </c>
      <c r="GR79" s="136" t="s">
        <v>13</v>
      </c>
      <c r="GS79" s="137"/>
      <c r="GT79" s="137"/>
      <c r="GU79" s="137"/>
      <c r="GV79" s="137"/>
      <c r="GW79" s="137"/>
      <c r="GX79" s="137"/>
      <c r="GY79" s="137"/>
      <c r="GZ79" s="137"/>
      <c r="HA79" s="137"/>
      <c r="HB79" s="137"/>
      <c r="HC79" s="137"/>
      <c r="HD79" s="137"/>
      <c r="HE79" s="137"/>
      <c r="HF79" s="137"/>
      <c r="HG79" s="137"/>
      <c r="HH79" s="137"/>
      <c r="HI79" s="137"/>
      <c r="HJ79" s="137"/>
      <c r="HK79" s="137"/>
      <c r="HL79" s="137"/>
      <c r="HM79" s="137"/>
      <c r="HN79" s="137"/>
      <c r="HO79" s="137"/>
      <c r="HP79" s="137"/>
      <c r="HQ79" s="137"/>
      <c r="HR79" s="137"/>
      <c r="HS79" s="137"/>
      <c r="HT79" s="137"/>
      <c r="HU79" s="137"/>
      <c r="HV79" s="137"/>
      <c r="HW79" s="137"/>
      <c r="HX79" s="137"/>
      <c r="HY79" s="137"/>
      <c r="HZ79" s="137"/>
      <c r="IA79" s="137"/>
      <c r="IB79" s="137"/>
      <c r="IC79" s="137"/>
      <c r="ID79" s="137"/>
      <c r="IE79" s="137"/>
      <c r="IF79" s="137"/>
      <c r="IG79" s="137"/>
      <c r="IH79" s="137"/>
      <c r="II79" s="137"/>
      <c r="IJ79" s="137"/>
      <c r="IK79" s="137"/>
      <c r="IL79" s="137"/>
      <c r="IM79" s="137"/>
      <c r="IN79" s="137"/>
      <c r="IO79" s="137"/>
      <c r="IP79" s="137"/>
      <c r="IQ79" s="137"/>
      <c r="IR79" s="137"/>
      <c r="IS79" s="137"/>
      <c r="IT79" s="137"/>
      <c r="IU79" s="137"/>
      <c r="IV79" s="137"/>
      <c r="IW79" s="137"/>
      <c r="IX79" s="137"/>
      <c r="IY79" s="137"/>
      <c r="IZ79" s="137"/>
      <c r="JA79" s="137"/>
      <c r="JB79" s="137"/>
      <c r="JC79" s="137"/>
      <c r="JD79" s="137"/>
      <c r="JE79" s="137"/>
      <c r="JF79" s="137"/>
      <c r="JG79" s="137"/>
      <c r="JH79" s="137"/>
      <c r="JI79" s="137"/>
      <c r="JJ79" s="137"/>
      <c r="JK79" s="137"/>
      <c r="JL79" s="137"/>
      <c r="JM79" s="137"/>
      <c r="JN79" s="137"/>
      <c r="JO79" s="137"/>
      <c r="JP79" s="137"/>
      <c r="JQ79" s="137"/>
      <c r="JR79" s="137"/>
      <c r="JS79" s="137"/>
      <c r="JT79" s="137"/>
      <c r="JU79" s="137"/>
      <c r="JV79" s="137"/>
      <c r="JW79" s="137"/>
      <c r="JX79" s="137"/>
      <c r="JY79" s="137"/>
      <c r="JZ79" s="137"/>
      <c r="KA79" s="137"/>
      <c r="KB79" s="137"/>
      <c r="KC79" s="137"/>
      <c r="KD79" s="137"/>
      <c r="KE79" s="137"/>
      <c r="KF79" s="137"/>
      <c r="KG79" s="137"/>
      <c r="KH79" s="137"/>
      <c r="KI79" s="137"/>
      <c r="KJ79" s="137"/>
      <c r="KK79" s="137"/>
      <c r="KL79" s="137"/>
      <c r="KM79" s="137"/>
      <c r="KN79" s="137"/>
      <c r="KO79" s="137"/>
      <c r="KP79" s="137"/>
      <c r="KQ79" s="137"/>
      <c r="KR79" s="137"/>
      <c r="KS79" s="137"/>
      <c r="KT79" s="137"/>
      <c r="KU79" s="137"/>
      <c r="KV79" s="137"/>
      <c r="KW79" s="137"/>
      <c r="KX79" s="137"/>
      <c r="KY79" s="137"/>
      <c r="KZ79" s="137"/>
      <c r="LA79" s="137"/>
      <c r="LB79" s="137"/>
      <c r="LC79" s="137"/>
      <c r="LD79" s="137"/>
      <c r="LE79" s="137"/>
      <c r="LF79" s="137"/>
      <c r="LG79" s="137"/>
      <c r="LH79" s="137"/>
      <c r="LI79" s="137"/>
      <c r="LJ79" s="137"/>
      <c r="LK79" s="137"/>
      <c r="LL79" s="137"/>
      <c r="LM79" s="137"/>
      <c r="LN79" s="137"/>
      <c r="LO79" s="137"/>
      <c r="LP79" s="137"/>
      <c r="LQ79" s="137"/>
      <c r="LR79" s="137"/>
      <c r="LS79" s="137"/>
      <c r="LT79" s="137"/>
      <c r="LU79" s="137"/>
      <c r="LV79" s="137"/>
      <c r="LW79" s="137"/>
      <c r="LX79" s="137"/>
    </row>
    <row r="80" ht="153.75" customHeight="1">
      <c r="B80" s="104" t="s">
        <v>1169</v>
      </c>
      <c r="C80" s="105" t="s">
        <v>12</v>
      </c>
      <c r="D80" s="105" t="s">
        <v>147</v>
      </c>
      <c r="E80" s="105" t="s">
        <v>1203</v>
      </c>
      <c r="F80" s="105" t="s">
        <v>1204</v>
      </c>
      <c r="G80" s="106" t="s">
        <v>1259</v>
      </c>
      <c r="H80" s="105" t="s">
        <v>1260</v>
      </c>
      <c r="I80" s="107" t="s">
        <v>1275</v>
      </c>
      <c r="J80" s="107" t="s">
        <v>469</v>
      </c>
      <c r="K80" s="107" t="s">
        <v>1276</v>
      </c>
      <c r="L80" s="108">
        <v>1426.0</v>
      </c>
      <c r="M80" s="108">
        <v>1.0</v>
      </c>
      <c r="N80" s="108">
        <v>1.0</v>
      </c>
      <c r="O80" s="108">
        <f t="shared" si="112"/>
        <v>1</v>
      </c>
      <c r="P80" s="108">
        <v>1.0</v>
      </c>
      <c r="Q80" s="108">
        <v>0.0</v>
      </c>
      <c r="R80" s="113" t="s">
        <v>160</v>
      </c>
      <c r="S80" s="111" t="s">
        <v>1277</v>
      </c>
      <c r="T80" s="111" t="s">
        <v>12</v>
      </c>
      <c r="U80" s="112" t="s">
        <v>1278</v>
      </c>
      <c r="V80" s="111" t="s">
        <v>1279</v>
      </c>
      <c r="W80" s="110" t="s">
        <v>1280</v>
      </c>
      <c r="X80" s="113" t="s">
        <v>13</v>
      </c>
      <c r="Y80" s="113" t="s">
        <v>160</v>
      </c>
      <c r="Z80" s="113" t="s">
        <v>161</v>
      </c>
      <c r="AA80" s="113" t="s">
        <v>13</v>
      </c>
      <c r="AB80" s="113" t="s">
        <v>161</v>
      </c>
      <c r="AC80" s="113" t="s">
        <v>13</v>
      </c>
      <c r="AD80" s="114">
        <v>402.0</v>
      </c>
      <c r="AE80" s="114">
        <v>1.0</v>
      </c>
      <c r="AF80" s="114">
        <v>12.0</v>
      </c>
      <c r="AG80" s="115" t="s">
        <v>12</v>
      </c>
      <c r="AH80" s="114">
        <v>402.0</v>
      </c>
      <c r="AI80" s="114">
        <v>402.0</v>
      </c>
      <c r="AJ80" s="114" t="s">
        <v>12</v>
      </c>
      <c r="AK80" s="114">
        <f t="shared" si="107"/>
        <v>402</v>
      </c>
      <c r="AL80" s="114" t="s">
        <v>12</v>
      </c>
      <c r="AM80" s="114">
        <v>402.0</v>
      </c>
      <c r="AN80" s="114" t="s">
        <v>12</v>
      </c>
      <c r="AO80" s="114" t="s">
        <v>12</v>
      </c>
      <c r="AP80" s="116">
        <v>1427.0</v>
      </c>
      <c r="AQ80" s="116">
        <v>12.0</v>
      </c>
      <c r="AR80" s="116">
        <v>12.0</v>
      </c>
      <c r="AS80" s="116">
        <v>12.0</v>
      </c>
      <c r="AT80" s="116">
        <v>0.0</v>
      </c>
      <c r="AU80" s="116">
        <v>0.0</v>
      </c>
      <c r="AV80" s="116">
        <v>0.0</v>
      </c>
      <c r="AW80" s="116">
        <v>12.0</v>
      </c>
      <c r="AX80" s="116">
        <v>12.0</v>
      </c>
      <c r="AY80" s="116">
        <v>12.0</v>
      </c>
      <c r="AZ80" s="117">
        <f t="shared" si="71"/>
        <v>12</v>
      </c>
      <c r="BA80" s="117">
        <f t="shared" si="72"/>
        <v>12</v>
      </c>
      <c r="BB80" s="117">
        <f t="shared" si="73"/>
        <v>0</v>
      </c>
      <c r="BC80" s="117">
        <f t="shared" si="74"/>
        <v>12</v>
      </c>
      <c r="BD80" s="117">
        <f t="shared" si="75"/>
        <v>12</v>
      </c>
      <c r="BE80" s="117">
        <f t="shared" si="76"/>
        <v>0</v>
      </c>
      <c r="BF80" s="117">
        <f t="shared" si="77"/>
        <v>12</v>
      </c>
      <c r="BG80" s="117">
        <f t="shared" si="78"/>
        <v>12</v>
      </c>
      <c r="BH80" s="117">
        <f t="shared" si="79"/>
        <v>0</v>
      </c>
      <c r="BI80" s="118">
        <v>402.0</v>
      </c>
      <c r="BJ80" s="118">
        <v>1.0</v>
      </c>
      <c r="BK80" s="118">
        <v>12.0</v>
      </c>
      <c r="BL80" s="115" t="s">
        <v>12</v>
      </c>
      <c r="BM80" s="118">
        <v>402.0</v>
      </c>
      <c r="BN80" s="118">
        <v>402.0</v>
      </c>
      <c r="BO80" s="118" t="s">
        <v>12</v>
      </c>
      <c r="BP80" s="118">
        <f t="shared" si="109"/>
        <v>402</v>
      </c>
      <c r="BQ80" s="118" t="s">
        <v>12</v>
      </c>
      <c r="BR80" s="118">
        <v>402.0</v>
      </c>
      <c r="BS80" s="118" t="s">
        <v>12</v>
      </c>
      <c r="BT80" s="118" t="s">
        <v>12</v>
      </c>
      <c r="BU80" s="119">
        <v>1425.0</v>
      </c>
      <c r="BV80" s="119">
        <v>12.0</v>
      </c>
      <c r="BW80" s="119">
        <v>12.0</v>
      </c>
      <c r="BX80" s="119">
        <v>12.0</v>
      </c>
      <c r="BY80" s="119">
        <v>0.0</v>
      </c>
      <c r="BZ80" s="119">
        <v>12.0</v>
      </c>
      <c r="CA80" s="119">
        <v>0.0</v>
      </c>
      <c r="CB80" s="119">
        <v>0.0</v>
      </c>
      <c r="CC80" s="119">
        <v>0.0</v>
      </c>
      <c r="CD80" s="119">
        <v>12.0</v>
      </c>
      <c r="CE80" s="119">
        <v>12.0</v>
      </c>
      <c r="CF80" s="119">
        <v>12.0</v>
      </c>
      <c r="CG80" s="119">
        <v>0.0</v>
      </c>
      <c r="CH80" s="119">
        <v>12.0</v>
      </c>
      <c r="CI80" s="120">
        <f t="shared" si="81"/>
        <v>12</v>
      </c>
      <c r="CJ80" s="120">
        <f t="shared" si="82"/>
        <v>12</v>
      </c>
      <c r="CK80" s="120">
        <f t="shared" si="83"/>
        <v>0</v>
      </c>
      <c r="CL80" s="120">
        <f t="shared" si="84"/>
        <v>12</v>
      </c>
      <c r="CM80" s="120">
        <f t="shared" si="85"/>
        <v>12</v>
      </c>
      <c r="CN80" s="120">
        <f t="shared" si="18"/>
        <v>0</v>
      </c>
      <c r="CO80" s="120">
        <f t="shared" si="86"/>
        <v>12</v>
      </c>
      <c r="CP80" s="120">
        <f t="shared" si="87"/>
        <v>12</v>
      </c>
      <c r="CQ80" s="120">
        <f t="shared" si="88"/>
        <v>0</v>
      </c>
      <c r="CR80" s="121">
        <v>402.0</v>
      </c>
      <c r="CS80" s="121">
        <v>1.0</v>
      </c>
      <c r="CT80" s="121">
        <v>12.0</v>
      </c>
      <c r="CU80" s="115" t="s">
        <v>12</v>
      </c>
      <c r="CV80" s="121">
        <v>402.0</v>
      </c>
      <c r="CW80" s="121">
        <v>402.0</v>
      </c>
      <c r="CX80" s="121" t="s">
        <v>12</v>
      </c>
      <c r="CY80" s="121">
        <f t="shared" si="110"/>
        <v>402</v>
      </c>
      <c r="CZ80" s="121" t="s">
        <v>12</v>
      </c>
      <c r="DA80" s="121">
        <v>402.0</v>
      </c>
      <c r="DB80" s="121" t="s">
        <v>12</v>
      </c>
      <c r="DC80" s="121" t="s">
        <v>12</v>
      </c>
      <c r="DD80" s="122">
        <v>1427.0</v>
      </c>
      <c r="DE80" s="122">
        <v>12.0</v>
      </c>
      <c r="DF80" s="122">
        <v>12.0</v>
      </c>
      <c r="DG80" s="122">
        <v>12.0</v>
      </c>
      <c r="DH80" s="122">
        <v>0.0</v>
      </c>
      <c r="DI80" s="122">
        <v>12.0</v>
      </c>
      <c r="DJ80" s="122">
        <v>0.0</v>
      </c>
      <c r="DK80" s="122">
        <v>0.0</v>
      </c>
      <c r="DL80" s="122">
        <v>0.0</v>
      </c>
      <c r="DM80" s="122">
        <v>12.0</v>
      </c>
      <c r="DN80" s="122">
        <v>12.0</v>
      </c>
      <c r="DO80" s="122">
        <v>12.0</v>
      </c>
      <c r="DP80" s="122">
        <v>0.0</v>
      </c>
      <c r="DQ80" s="122">
        <v>12.0</v>
      </c>
      <c r="DR80" s="123">
        <f t="shared" si="89"/>
        <v>12</v>
      </c>
      <c r="DS80" s="123">
        <f t="shared" si="90"/>
        <v>12</v>
      </c>
      <c r="DT80" s="123">
        <f t="shared" si="91"/>
        <v>0</v>
      </c>
      <c r="DU80" s="123">
        <f t="shared" si="92"/>
        <v>12</v>
      </c>
      <c r="DV80" s="123">
        <f t="shared" si="93"/>
        <v>12</v>
      </c>
      <c r="DW80" s="123">
        <f t="shared" si="94"/>
        <v>0</v>
      </c>
      <c r="DX80" s="123">
        <f t="shared" si="95"/>
        <v>12</v>
      </c>
      <c r="DY80" s="123">
        <f t="shared" si="96"/>
        <v>12</v>
      </c>
      <c r="DZ80" s="123">
        <f t="shared" si="97"/>
        <v>0</v>
      </c>
      <c r="EA80" s="124" t="s">
        <v>1281</v>
      </c>
      <c r="EB80" s="124">
        <v>4.0</v>
      </c>
      <c r="EC80" s="124">
        <v>28.0</v>
      </c>
      <c r="ED80" s="115" t="s">
        <v>1152</v>
      </c>
      <c r="EE80" s="124">
        <v>402.0</v>
      </c>
      <c r="EF80" s="124" t="s">
        <v>1281</v>
      </c>
      <c r="EG80" s="124" t="s">
        <v>1152</v>
      </c>
      <c r="EH80" s="124" t="str">
        <f t="shared" si="111"/>
        <v>2002752, 2002749, 2100402, 402</v>
      </c>
      <c r="EI80" s="124" t="s">
        <v>12</v>
      </c>
      <c r="EJ80" s="124" t="s">
        <v>1281</v>
      </c>
      <c r="EK80" s="124" t="s">
        <v>12</v>
      </c>
      <c r="EL80" s="124" t="s">
        <v>12</v>
      </c>
      <c r="EM80" s="125">
        <v>1425.0</v>
      </c>
      <c r="EN80" s="125">
        <v>12.0</v>
      </c>
      <c r="EO80" s="125">
        <v>13.0</v>
      </c>
      <c r="EP80" s="125">
        <v>12.0</v>
      </c>
      <c r="EQ80" s="125">
        <v>16.0</v>
      </c>
      <c r="ER80" s="125">
        <v>16.0</v>
      </c>
      <c r="ES80" s="125">
        <v>0.0</v>
      </c>
      <c r="ET80" s="125">
        <v>0.0</v>
      </c>
      <c r="EU80" s="125">
        <v>0.0</v>
      </c>
      <c r="EV80" s="125">
        <v>12.0</v>
      </c>
      <c r="EW80" s="125">
        <v>12.0</v>
      </c>
      <c r="EX80" s="125">
        <v>12.0</v>
      </c>
      <c r="EY80" s="125">
        <v>0.0</v>
      </c>
      <c r="EZ80" s="125">
        <v>12.0</v>
      </c>
      <c r="FA80" s="126">
        <f t="shared" si="98"/>
        <v>12</v>
      </c>
      <c r="FB80" s="126">
        <f t="shared" si="99"/>
        <v>12</v>
      </c>
      <c r="FC80" s="126">
        <f t="shared" si="100"/>
        <v>0</v>
      </c>
      <c r="FD80" s="126">
        <f t="shared" si="101"/>
        <v>13</v>
      </c>
      <c r="FE80" s="126">
        <f t="shared" si="102"/>
        <v>12</v>
      </c>
      <c r="FF80" s="126">
        <f t="shared" si="103"/>
        <v>0</v>
      </c>
      <c r="FG80" s="126">
        <f t="shared" si="104"/>
        <v>16</v>
      </c>
      <c r="FH80" s="126">
        <f t="shared" si="105"/>
        <v>12</v>
      </c>
      <c r="FI80" s="126">
        <f t="shared" si="106"/>
        <v>0</v>
      </c>
      <c r="FJ80" s="127" t="s">
        <v>13</v>
      </c>
      <c r="FK80" s="128" t="s">
        <v>1282</v>
      </c>
      <c r="FL80" s="129" t="s">
        <v>12</v>
      </c>
      <c r="FM80" s="129" t="s">
        <v>12</v>
      </c>
      <c r="FN80" s="129" t="s">
        <v>12</v>
      </c>
      <c r="FO80" s="130" t="s">
        <v>12</v>
      </c>
      <c r="FP80" s="130" t="s">
        <v>12</v>
      </c>
      <c r="FQ80" s="130" t="s">
        <v>12</v>
      </c>
      <c r="FR80" s="130" t="s">
        <v>12</v>
      </c>
      <c r="FS80" s="130" t="s">
        <v>12</v>
      </c>
      <c r="FT80" s="130" t="s">
        <v>12</v>
      </c>
      <c r="FU80" s="130" t="s">
        <v>12</v>
      </c>
      <c r="FV80" s="130" t="s">
        <v>12</v>
      </c>
      <c r="FW80" s="130" t="str">
        <f t="shared" si="48"/>
        <v>-</v>
      </c>
      <c r="FX80" s="130" t="s">
        <v>12</v>
      </c>
      <c r="FY80" s="108" t="s">
        <v>12</v>
      </c>
      <c r="FZ80" s="108">
        <v>2.0</v>
      </c>
      <c r="GA80" s="108">
        <v>0.0</v>
      </c>
      <c r="GB80" s="131">
        <f t="shared" si="43"/>
        <v>0</v>
      </c>
      <c r="GC80" s="132">
        <v>56497.0</v>
      </c>
      <c r="GD80" s="132">
        <v>1.0</v>
      </c>
      <c r="GE80" s="132">
        <v>1.0</v>
      </c>
      <c r="GF80" s="133" t="s">
        <v>12</v>
      </c>
      <c r="GG80" s="133" t="s">
        <v>12</v>
      </c>
      <c r="GH80" s="133" t="s">
        <v>12</v>
      </c>
      <c r="GI80" s="133" t="s">
        <v>12</v>
      </c>
      <c r="GJ80" s="133" t="s">
        <v>12</v>
      </c>
      <c r="GK80" s="133">
        <v>56497.0</v>
      </c>
      <c r="GL80" s="133" t="s">
        <v>12</v>
      </c>
      <c r="GM80" s="133" t="s">
        <v>12</v>
      </c>
      <c r="GN80" s="134" t="s">
        <v>12</v>
      </c>
      <c r="GO80" s="134">
        <v>1425.0</v>
      </c>
      <c r="GP80" s="134">
        <v>0.0</v>
      </c>
      <c r="GQ80" s="135">
        <f t="shared" si="44"/>
        <v>0</v>
      </c>
      <c r="GR80" s="136" t="s">
        <v>13</v>
      </c>
      <c r="GS80" s="137"/>
      <c r="GT80" s="137"/>
      <c r="GU80" s="137"/>
      <c r="GV80" s="137"/>
      <c r="GW80" s="137"/>
      <c r="GX80" s="137"/>
      <c r="GY80" s="137"/>
      <c r="GZ80" s="137"/>
      <c r="HA80" s="137"/>
      <c r="HB80" s="137"/>
      <c r="HC80" s="137"/>
      <c r="HD80" s="137"/>
      <c r="HE80" s="137"/>
      <c r="HF80" s="137"/>
      <c r="HG80" s="137"/>
      <c r="HH80" s="137"/>
      <c r="HI80" s="137"/>
      <c r="HJ80" s="137"/>
      <c r="HK80" s="137"/>
      <c r="HL80" s="137"/>
      <c r="HM80" s="137"/>
      <c r="HN80" s="137"/>
      <c r="HO80" s="137"/>
      <c r="HP80" s="137"/>
      <c r="HQ80" s="137"/>
      <c r="HR80" s="137"/>
      <c r="HS80" s="137"/>
      <c r="HT80" s="137"/>
      <c r="HU80" s="137"/>
      <c r="HV80" s="137"/>
      <c r="HW80" s="137"/>
      <c r="HX80" s="137"/>
      <c r="HY80" s="137"/>
      <c r="HZ80" s="137"/>
      <c r="IA80" s="137"/>
      <c r="IB80" s="137"/>
      <c r="IC80" s="137"/>
      <c r="ID80" s="137"/>
      <c r="IE80" s="137"/>
      <c r="IF80" s="137"/>
      <c r="IG80" s="137"/>
      <c r="IH80" s="137"/>
      <c r="II80" s="137"/>
      <c r="IJ80" s="137"/>
      <c r="IK80" s="137"/>
      <c r="IL80" s="137"/>
      <c r="IM80" s="137"/>
      <c r="IN80" s="137"/>
      <c r="IO80" s="137"/>
      <c r="IP80" s="137"/>
      <c r="IQ80" s="137"/>
      <c r="IR80" s="137"/>
      <c r="IS80" s="137"/>
      <c r="IT80" s="137"/>
      <c r="IU80" s="137"/>
      <c r="IV80" s="137"/>
      <c r="IW80" s="137"/>
      <c r="IX80" s="137"/>
      <c r="IY80" s="137"/>
      <c r="IZ80" s="137"/>
      <c r="JA80" s="137"/>
      <c r="JB80" s="137"/>
      <c r="JC80" s="137"/>
      <c r="JD80" s="137"/>
      <c r="JE80" s="137"/>
      <c r="JF80" s="137"/>
      <c r="JG80" s="137"/>
      <c r="JH80" s="137"/>
      <c r="JI80" s="137"/>
      <c r="JJ80" s="137"/>
      <c r="JK80" s="137"/>
      <c r="JL80" s="137"/>
      <c r="JM80" s="137"/>
      <c r="JN80" s="137"/>
      <c r="JO80" s="137"/>
      <c r="JP80" s="137"/>
      <c r="JQ80" s="137"/>
      <c r="JR80" s="137"/>
      <c r="JS80" s="137"/>
      <c r="JT80" s="137"/>
      <c r="JU80" s="137"/>
      <c r="JV80" s="137"/>
      <c r="JW80" s="137"/>
      <c r="JX80" s="137"/>
      <c r="JY80" s="137"/>
      <c r="JZ80" s="137"/>
      <c r="KA80" s="137"/>
      <c r="KB80" s="137"/>
      <c r="KC80" s="137"/>
      <c r="KD80" s="137"/>
      <c r="KE80" s="137"/>
      <c r="KF80" s="137"/>
      <c r="KG80" s="137"/>
      <c r="KH80" s="137"/>
      <c r="KI80" s="137"/>
      <c r="KJ80" s="137"/>
      <c r="KK80" s="137"/>
      <c r="KL80" s="137"/>
      <c r="KM80" s="137"/>
      <c r="KN80" s="137"/>
      <c r="KO80" s="137"/>
      <c r="KP80" s="137"/>
      <c r="KQ80" s="137"/>
      <c r="KR80" s="137"/>
      <c r="KS80" s="137"/>
      <c r="KT80" s="137"/>
      <c r="KU80" s="137"/>
      <c r="KV80" s="137"/>
      <c r="KW80" s="137"/>
      <c r="KX80" s="137"/>
      <c r="KY80" s="137"/>
      <c r="KZ80" s="137"/>
      <c r="LA80" s="137"/>
      <c r="LB80" s="137"/>
      <c r="LC80" s="137"/>
      <c r="LD80" s="137"/>
      <c r="LE80" s="137"/>
      <c r="LF80" s="137"/>
      <c r="LG80" s="137"/>
      <c r="LH80" s="137"/>
      <c r="LI80" s="137"/>
      <c r="LJ80" s="137"/>
      <c r="LK80" s="137"/>
      <c r="LL80" s="137"/>
      <c r="LM80" s="137"/>
      <c r="LN80" s="137"/>
      <c r="LO80" s="137"/>
      <c r="LP80" s="137"/>
      <c r="LQ80" s="137"/>
      <c r="LR80" s="137"/>
      <c r="LS80" s="137"/>
      <c r="LT80" s="137"/>
      <c r="LU80" s="137"/>
      <c r="LV80" s="137"/>
      <c r="LW80" s="137"/>
      <c r="LX80" s="137"/>
    </row>
    <row r="81" ht="153.75" customHeight="1">
      <c r="B81" s="104" t="s">
        <v>1169</v>
      </c>
      <c r="C81" s="105" t="s">
        <v>12</v>
      </c>
      <c r="D81" s="105" t="s">
        <v>147</v>
      </c>
      <c r="E81" s="105" t="s">
        <v>1203</v>
      </c>
      <c r="F81" s="105" t="s">
        <v>1204</v>
      </c>
      <c r="G81" s="106" t="s">
        <v>1259</v>
      </c>
      <c r="H81" s="105" t="s">
        <v>1260</v>
      </c>
      <c r="I81" s="107" t="s">
        <v>1283</v>
      </c>
      <c r="J81" s="107" t="s">
        <v>469</v>
      </c>
      <c r="K81" s="107" t="s">
        <v>1284</v>
      </c>
      <c r="L81" s="108">
        <v>4.0</v>
      </c>
      <c r="M81" s="108">
        <v>1.0</v>
      </c>
      <c r="N81" s="108">
        <v>1.0</v>
      </c>
      <c r="O81" s="108">
        <f t="shared" si="112"/>
        <v>1</v>
      </c>
      <c r="P81" s="108">
        <v>1.0</v>
      </c>
      <c r="Q81" s="108">
        <v>0.0</v>
      </c>
      <c r="R81" s="113" t="s">
        <v>160</v>
      </c>
      <c r="S81" s="111" t="s">
        <v>1285</v>
      </c>
      <c r="T81" s="111" t="s">
        <v>12</v>
      </c>
      <c r="U81" s="112" t="s">
        <v>1286</v>
      </c>
      <c r="V81" s="111" t="s">
        <v>1287</v>
      </c>
      <c r="W81" s="110" t="s">
        <v>1288</v>
      </c>
      <c r="X81" s="113" t="s">
        <v>13</v>
      </c>
      <c r="Y81" s="113" t="s">
        <v>160</v>
      </c>
      <c r="Z81" s="113" t="s">
        <v>161</v>
      </c>
      <c r="AA81" s="113" t="s">
        <v>13</v>
      </c>
      <c r="AB81" s="113" t="s">
        <v>161</v>
      </c>
      <c r="AC81" s="113" t="s">
        <v>13</v>
      </c>
      <c r="AD81" s="114">
        <v>408.0</v>
      </c>
      <c r="AE81" s="114">
        <v>1.0</v>
      </c>
      <c r="AF81" s="114">
        <v>1002.0</v>
      </c>
      <c r="AG81" s="115" t="s">
        <v>12</v>
      </c>
      <c r="AH81" s="114">
        <v>408.0</v>
      </c>
      <c r="AI81" s="114">
        <v>408.0</v>
      </c>
      <c r="AJ81" s="114" t="s">
        <v>12</v>
      </c>
      <c r="AK81" s="114">
        <f t="shared" si="107"/>
        <v>408</v>
      </c>
      <c r="AL81" s="114" t="s">
        <v>12</v>
      </c>
      <c r="AM81" s="114">
        <v>408.0</v>
      </c>
      <c r="AN81" s="114" t="s">
        <v>12</v>
      </c>
      <c r="AO81" s="114" t="s">
        <v>12</v>
      </c>
      <c r="AP81" s="116">
        <v>3.0</v>
      </c>
      <c r="AQ81" s="116">
        <v>0.0</v>
      </c>
      <c r="AR81" s="116">
        <v>1002.0</v>
      </c>
      <c r="AS81" s="116">
        <v>1002.0</v>
      </c>
      <c r="AT81" s="116">
        <v>0.0</v>
      </c>
      <c r="AU81" s="116">
        <v>0.0</v>
      </c>
      <c r="AV81" s="116">
        <v>0.0</v>
      </c>
      <c r="AW81" s="116">
        <v>0.0</v>
      </c>
      <c r="AX81" s="116">
        <v>1002.0</v>
      </c>
      <c r="AY81" s="116">
        <v>1002.0</v>
      </c>
      <c r="AZ81" s="117">
        <f t="shared" si="71"/>
        <v>0</v>
      </c>
      <c r="BA81" s="117">
        <f t="shared" si="72"/>
        <v>0</v>
      </c>
      <c r="BB81" s="117">
        <f t="shared" si="73"/>
        <v>0</v>
      </c>
      <c r="BC81" s="117">
        <f t="shared" si="74"/>
        <v>1002</v>
      </c>
      <c r="BD81" s="117">
        <f t="shared" si="75"/>
        <v>1002</v>
      </c>
      <c r="BE81" s="117">
        <f t="shared" si="76"/>
        <v>0</v>
      </c>
      <c r="BF81" s="117">
        <f t="shared" si="77"/>
        <v>1002</v>
      </c>
      <c r="BG81" s="117">
        <f t="shared" si="78"/>
        <v>1002</v>
      </c>
      <c r="BH81" s="117">
        <f t="shared" si="79"/>
        <v>0</v>
      </c>
      <c r="BI81" s="118">
        <v>408.0</v>
      </c>
      <c r="BJ81" s="118">
        <v>1.0</v>
      </c>
      <c r="BK81" s="118">
        <v>1002.0</v>
      </c>
      <c r="BL81" s="115" t="s">
        <v>12</v>
      </c>
      <c r="BM81" s="118">
        <v>408.0</v>
      </c>
      <c r="BN81" s="118">
        <v>408.0</v>
      </c>
      <c r="BO81" s="118" t="s">
        <v>12</v>
      </c>
      <c r="BP81" s="118">
        <f t="shared" si="109"/>
        <v>408</v>
      </c>
      <c r="BQ81" s="118" t="s">
        <v>12</v>
      </c>
      <c r="BR81" s="118">
        <v>408.0</v>
      </c>
      <c r="BS81" s="118" t="s">
        <v>12</v>
      </c>
      <c r="BT81" s="118" t="s">
        <v>12</v>
      </c>
      <c r="BU81" s="119">
        <v>1.0</v>
      </c>
      <c r="BV81" s="119">
        <v>0.0</v>
      </c>
      <c r="BW81" s="119">
        <v>1002.0</v>
      </c>
      <c r="BX81" s="119">
        <v>1002.0</v>
      </c>
      <c r="BY81" s="119">
        <v>0.0</v>
      </c>
      <c r="BZ81" s="119">
        <v>1002.0</v>
      </c>
      <c r="CA81" s="119">
        <v>0.0</v>
      </c>
      <c r="CB81" s="119">
        <v>0.0</v>
      </c>
      <c r="CC81" s="119">
        <v>0.0</v>
      </c>
      <c r="CD81" s="119">
        <v>0.0</v>
      </c>
      <c r="CE81" s="119">
        <v>1002.0</v>
      </c>
      <c r="CF81" s="119">
        <v>1002.0</v>
      </c>
      <c r="CG81" s="119">
        <v>0.0</v>
      </c>
      <c r="CH81" s="119">
        <v>1002.0</v>
      </c>
      <c r="CI81" s="120">
        <f t="shared" si="81"/>
        <v>0</v>
      </c>
      <c r="CJ81" s="120">
        <f t="shared" si="82"/>
        <v>0</v>
      </c>
      <c r="CK81" s="120">
        <f t="shared" si="83"/>
        <v>0</v>
      </c>
      <c r="CL81" s="120">
        <f t="shared" si="84"/>
        <v>1002</v>
      </c>
      <c r="CM81" s="120">
        <f t="shared" si="85"/>
        <v>1002</v>
      </c>
      <c r="CN81" s="120">
        <f t="shared" si="18"/>
        <v>0</v>
      </c>
      <c r="CO81" s="120">
        <f t="shared" si="86"/>
        <v>1002</v>
      </c>
      <c r="CP81" s="120">
        <f t="shared" si="87"/>
        <v>1002</v>
      </c>
      <c r="CQ81" s="120">
        <f t="shared" si="88"/>
        <v>0</v>
      </c>
      <c r="CR81" s="121">
        <v>408.0</v>
      </c>
      <c r="CS81" s="121">
        <v>1.0</v>
      </c>
      <c r="CT81" s="121">
        <v>1002.0</v>
      </c>
      <c r="CU81" s="115" t="s">
        <v>12</v>
      </c>
      <c r="CV81" s="121">
        <v>408.0</v>
      </c>
      <c r="CW81" s="121">
        <v>408.0</v>
      </c>
      <c r="CX81" s="121" t="s">
        <v>12</v>
      </c>
      <c r="CY81" s="121">
        <f t="shared" si="110"/>
        <v>408</v>
      </c>
      <c r="CZ81" s="121" t="s">
        <v>12</v>
      </c>
      <c r="DA81" s="121">
        <v>408.0</v>
      </c>
      <c r="DB81" s="121" t="s">
        <v>12</v>
      </c>
      <c r="DC81" s="121" t="s">
        <v>12</v>
      </c>
      <c r="DD81" s="122">
        <v>3.0</v>
      </c>
      <c r="DE81" s="122">
        <v>0.0</v>
      </c>
      <c r="DF81" s="122">
        <v>1002.0</v>
      </c>
      <c r="DG81" s="122">
        <v>1002.0</v>
      </c>
      <c r="DH81" s="122">
        <v>0.0</v>
      </c>
      <c r="DI81" s="122">
        <v>1002.0</v>
      </c>
      <c r="DJ81" s="122">
        <v>0.0</v>
      </c>
      <c r="DK81" s="122">
        <v>0.0</v>
      </c>
      <c r="DL81" s="122">
        <v>0.0</v>
      </c>
      <c r="DM81" s="122">
        <v>0.0</v>
      </c>
      <c r="DN81" s="122">
        <v>1002.0</v>
      </c>
      <c r="DO81" s="122">
        <v>1002.0</v>
      </c>
      <c r="DP81" s="122">
        <v>0.0</v>
      </c>
      <c r="DQ81" s="122">
        <v>1002.0</v>
      </c>
      <c r="DR81" s="123">
        <f t="shared" si="89"/>
        <v>0</v>
      </c>
      <c r="DS81" s="123">
        <f t="shared" si="90"/>
        <v>0</v>
      </c>
      <c r="DT81" s="123">
        <f t="shared" si="91"/>
        <v>0</v>
      </c>
      <c r="DU81" s="123">
        <f t="shared" si="92"/>
        <v>1002</v>
      </c>
      <c r="DV81" s="123">
        <f t="shared" si="93"/>
        <v>1002</v>
      </c>
      <c r="DW81" s="123">
        <f t="shared" si="94"/>
        <v>0</v>
      </c>
      <c r="DX81" s="123">
        <f t="shared" si="95"/>
        <v>1002</v>
      </c>
      <c r="DY81" s="123">
        <f t="shared" si="96"/>
        <v>1002</v>
      </c>
      <c r="DZ81" s="123">
        <f t="shared" si="97"/>
        <v>0</v>
      </c>
      <c r="EA81" s="124" t="s">
        <v>1289</v>
      </c>
      <c r="EB81" s="124">
        <v>6.0</v>
      </c>
      <c r="EC81" s="124">
        <v>2009.0</v>
      </c>
      <c r="ED81" s="115" t="s">
        <v>1290</v>
      </c>
      <c r="EE81" s="124">
        <v>408.0</v>
      </c>
      <c r="EF81" s="124" t="s">
        <v>1289</v>
      </c>
      <c r="EG81" s="124" t="s">
        <v>1290</v>
      </c>
      <c r="EH81" s="124" t="str">
        <f t="shared" si="111"/>
        <v>2100527, 2002749, 2100408, 2002752, 2101620, 408</v>
      </c>
      <c r="EI81" s="124" t="s">
        <v>12</v>
      </c>
      <c r="EJ81" s="124" t="s">
        <v>1289</v>
      </c>
      <c r="EK81" s="124" t="s">
        <v>12</v>
      </c>
      <c r="EL81" s="124" t="s">
        <v>12</v>
      </c>
      <c r="EM81" s="125">
        <v>1.0</v>
      </c>
      <c r="EN81" s="125">
        <v>1.0</v>
      </c>
      <c r="EO81" s="125">
        <v>1004.0</v>
      </c>
      <c r="EP81" s="125">
        <v>1002.0</v>
      </c>
      <c r="EQ81" s="125">
        <v>1007.0</v>
      </c>
      <c r="ER81" s="125">
        <v>1007.0</v>
      </c>
      <c r="ES81" s="125">
        <v>0.0</v>
      </c>
      <c r="ET81" s="125">
        <v>0.0</v>
      </c>
      <c r="EU81" s="125">
        <v>0.0</v>
      </c>
      <c r="EV81" s="125">
        <v>0.0</v>
      </c>
      <c r="EW81" s="125">
        <v>1002.0</v>
      </c>
      <c r="EX81" s="125">
        <v>1002.0</v>
      </c>
      <c r="EY81" s="125">
        <v>0.0</v>
      </c>
      <c r="EZ81" s="125">
        <v>1002.0</v>
      </c>
      <c r="FA81" s="126">
        <f t="shared" si="98"/>
        <v>1</v>
      </c>
      <c r="FB81" s="126">
        <f t="shared" si="99"/>
        <v>0</v>
      </c>
      <c r="FC81" s="126">
        <f t="shared" si="100"/>
        <v>0</v>
      </c>
      <c r="FD81" s="126">
        <f t="shared" si="101"/>
        <v>1004</v>
      </c>
      <c r="FE81" s="126">
        <f t="shared" si="102"/>
        <v>1002</v>
      </c>
      <c r="FF81" s="126">
        <f t="shared" si="103"/>
        <v>0</v>
      </c>
      <c r="FG81" s="126">
        <f t="shared" si="104"/>
        <v>1007</v>
      </c>
      <c r="FH81" s="126">
        <f t="shared" si="105"/>
        <v>1002</v>
      </c>
      <c r="FI81" s="126">
        <f t="shared" si="106"/>
        <v>0</v>
      </c>
      <c r="FJ81" s="127" t="s">
        <v>13</v>
      </c>
      <c r="FK81" s="128" t="s">
        <v>1291</v>
      </c>
      <c r="FL81" s="129" t="s">
        <v>12</v>
      </c>
      <c r="FM81" s="129" t="s">
        <v>12</v>
      </c>
      <c r="FN81" s="129" t="s">
        <v>12</v>
      </c>
      <c r="FO81" s="130" t="s">
        <v>12</v>
      </c>
      <c r="FP81" s="130" t="s">
        <v>12</v>
      </c>
      <c r="FQ81" s="130" t="s">
        <v>12</v>
      </c>
      <c r="FR81" s="130" t="s">
        <v>12</v>
      </c>
      <c r="FS81" s="130" t="s">
        <v>12</v>
      </c>
      <c r="FT81" s="130" t="s">
        <v>12</v>
      </c>
      <c r="FU81" s="130" t="s">
        <v>12</v>
      </c>
      <c r="FV81" s="130" t="s">
        <v>12</v>
      </c>
      <c r="FW81" s="130" t="str">
        <f t="shared" si="48"/>
        <v>-</v>
      </c>
      <c r="FX81" s="130" t="s">
        <v>12</v>
      </c>
      <c r="FY81" s="108" t="s">
        <v>12</v>
      </c>
      <c r="FZ81" s="108">
        <v>2.0</v>
      </c>
      <c r="GA81" s="108">
        <v>0.0</v>
      </c>
      <c r="GB81" s="131">
        <f t="shared" si="43"/>
        <v>0</v>
      </c>
      <c r="GC81" s="132" t="s">
        <v>12</v>
      </c>
      <c r="GD81" s="132" t="s">
        <v>12</v>
      </c>
      <c r="GE81" s="132" t="s">
        <v>12</v>
      </c>
      <c r="GF81" s="133" t="s">
        <v>12</v>
      </c>
      <c r="GG81" s="133" t="s">
        <v>12</v>
      </c>
      <c r="GH81" s="133" t="s">
        <v>12</v>
      </c>
      <c r="GI81" s="133" t="s">
        <v>12</v>
      </c>
      <c r="GJ81" s="133" t="s">
        <v>12</v>
      </c>
      <c r="GK81" s="133" t="s">
        <v>12</v>
      </c>
      <c r="GL81" s="133" t="s">
        <v>12</v>
      </c>
      <c r="GM81" s="133" t="s">
        <v>12</v>
      </c>
      <c r="GN81" s="134" t="s">
        <v>12</v>
      </c>
      <c r="GO81" s="134">
        <v>9.0</v>
      </c>
      <c r="GP81" s="134">
        <v>0.0</v>
      </c>
      <c r="GQ81" s="135">
        <f t="shared" si="44"/>
        <v>0</v>
      </c>
      <c r="GR81" s="136" t="s">
        <v>13</v>
      </c>
      <c r="GS81" s="137"/>
      <c r="GT81" s="137"/>
      <c r="GU81" s="137"/>
      <c r="GV81" s="137"/>
      <c r="GW81" s="137"/>
      <c r="GX81" s="137"/>
      <c r="GY81" s="137"/>
      <c r="GZ81" s="137"/>
      <c r="HA81" s="137"/>
      <c r="HB81" s="137"/>
      <c r="HC81" s="137"/>
      <c r="HD81" s="137"/>
      <c r="HE81" s="137"/>
      <c r="HF81" s="137"/>
      <c r="HG81" s="137"/>
      <c r="HH81" s="137"/>
      <c r="HI81" s="137"/>
      <c r="HJ81" s="137"/>
      <c r="HK81" s="137"/>
      <c r="HL81" s="137"/>
      <c r="HM81" s="137"/>
      <c r="HN81" s="137"/>
      <c r="HO81" s="137"/>
      <c r="HP81" s="137"/>
      <c r="HQ81" s="137"/>
      <c r="HR81" s="137"/>
      <c r="HS81" s="137"/>
      <c r="HT81" s="137"/>
      <c r="HU81" s="137"/>
      <c r="HV81" s="137"/>
      <c r="HW81" s="137"/>
      <c r="HX81" s="137"/>
      <c r="HY81" s="137"/>
      <c r="HZ81" s="137"/>
      <c r="IA81" s="137"/>
      <c r="IB81" s="137"/>
      <c r="IC81" s="137"/>
      <c r="ID81" s="137"/>
      <c r="IE81" s="137"/>
      <c r="IF81" s="137"/>
      <c r="IG81" s="137"/>
      <c r="IH81" s="137"/>
      <c r="II81" s="137"/>
      <c r="IJ81" s="137"/>
      <c r="IK81" s="137"/>
      <c r="IL81" s="137"/>
      <c r="IM81" s="137"/>
      <c r="IN81" s="137"/>
      <c r="IO81" s="137"/>
      <c r="IP81" s="137"/>
      <c r="IQ81" s="137"/>
      <c r="IR81" s="137"/>
      <c r="IS81" s="137"/>
      <c r="IT81" s="137"/>
      <c r="IU81" s="137"/>
      <c r="IV81" s="137"/>
      <c r="IW81" s="137"/>
      <c r="IX81" s="137"/>
      <c r="IY81" s="137"/>
      <c r="IZ81" s="137"/>
      <c r="JA81" s="137"/>
      <c r="JB81" s="137"/>
      <c r="JC81" s="137"/>
      <c r="JD81" s="137"/>
      <c r="JE81" s="137"/>
      <c r="JF81" s="137"/>
      <c r="JG81" s="137"/>
      <c r="JH81" s="137"/>
      <c r="JI81" s="137"/>
      <c r="JJ81" s="137"/>
      <c r="JK81" s="137"/>
      <c r="JL81" s="137"/>
      <c r="JM81" s="137"/>
      <c r="JN81" s="137"/>
      <c r="JO81" s="137"/>
      <c r="JP81" s="137"/>
      <c r="JQ81" s="137"/>
      <c r="JR81" s="137"/>
      <c r="JS81" s="137"/>
      <c r="JT81" s="137"/>
      <c r="JU81" s="137"/>
      <c r="JV81" s="137"/>
      <c r="JW81" s="137"/>
      <c r="JX81" s="137"/>
      <c r="JY81" s="137"/>
      <c r="JZ81" s="137"/>
      <c r="KA81" s="137"/>
      <c r="KB81" s="137"/>
      <c r="KC81" s="137"/>
      <c r="KD81" s="137"/>
      <c r="KE81" s="137"/>
      <c r="KF81" s="137"/>
      <c r="KG81" s="137"/>
      <c r="KH81" s="137"/>
      <c r="KI81" s="137"/>
      <c r="KJ81" s="137"/>
      <c r="KK81" s="137"/>
      <c r="KL81" s="137"/>
      <c r="KM81" s="137"/>
      <c r="KN81" s="137"/>
      <c r="KO81" s="137"/>
      <c r="KP81" s="137"/>
      <c r="KQ81" s="137"/>
      <c r="KR81" s="137"/>
      <c r="KS81" s="137"/>
      <c r="KT81" s="137"/>
      <c r="KU81" s="137"/>
      <c r="KV81" s="137"/>
      <c r="KW81" s="137"/>
      <c r="KX81" s="137"/>
      <c r="KY81" s="137"/>
      <c r="KZ81" s="137"/>
      <c r="LA81" s="137"/>
      <c r="LB81" s="137"/>
      <c r="LC81" s="137"/>
      <c r="LD81" s="137"/>
      <c r="LE81" s="137"/>
      <c r="LF81" s="137"/>
      <c r="LG81" s="137"/>
      <c r="LH81" s="137"/>
      <c r="LI81" s="137"/>
      <c r="LJ81" s="137"/>
      <c r="LK81" s="137"/>
      <c r="LL81" s="137"/>
      <c r="LM81" s="137"/>
      <c r="LN81" s="137"/>
      <c r="LO81" s="137"/>
      <c r="LP81" s="137"/>
      <c r="LQ81" s="137"/>
      <c r="LR81" s="137"/>
      <c r="LS81" s="137"/>
      <c r="LT81" s="137"/>
      <c r="LU81" s="137"/>
      <c r="LV81" s="137"/>
      <c r="LW81" s="137"/>
      <c r="LX81" s="137"/>
    </row>
    <row r="82" ht="153.75" customHeight="1">
      <c r="B82" s="104" t="s">
        <v>1169</v>
      </c>
      <c r="C82" s="105" t="s">
        <v>12</v>
      </c>
      <c r="D82" s="105" t="s">
        <v>147</v>
      </c>
      <c r="E82" s="105" t="s">
        <v>1292</v>
      </c>
      <c r="F82" s="105" t="s">
        <v>1293</v>
      </c>
      <c r="G82" s="106" t="s">
        <v>1294</v>
      </c>
      <c r="H82" s="105" t="s">
        <v>1295</v>
      </c>
      <c r="I82" s="107" t="s">
        <v>1296</v>
      </c>
      <c r="J82" s="107" t="s">
        <v>446</v>
      </c>
      <c r="K82" s="107" t="s">
        <v>1297</v>
      </c>
      <c r="L82" s="108">
        <v>340.0</v>
      </c>
      <c r="M82" s="108">
        <v>150.0</v>
      </c>
      <c r="N82" s="108">
        <v>150.0</v>
      </c>
      <c r="O82" s="108">
        <f t="shared" si="112"/>
        <v>150</v>
      </c>
      <c r="P82" s="108">
        <v>150.0</v>
      </c>
      <c r="Q82" s="108">
        <v>0.0</v>
      </c>
      <c r="R82" s="109" t="s">
        <v>160</v>
      </c>
      <c r="S82" s="110" t="s">
        <v>1298</v>
      </c>
      <c r="T82" s="111" t="s">
        <v>1299</v>
      </c>
      <c r="U82" s="112" t="s">
        <v>1300</v>
      </c>
      <c r="V82" s="111" t="s">
        <v>1301</v>
      </c>
      <c r="W82" s="110" t="s">
        <v>1302</v>
      </c>
      <c r="X82" s="113" t="s">
        <v>13</v>
      </c>
      <c r="Y82" s="113" t="s">
        <v>160</v>
      </c>
      <c r="Z82" s="113" t="s">
        <v>161</v>
      </c>
      <c r="AA82" s="113" t="s">
        <v>13</v>
      </c>
      <c r="AB82" s="113" t="s">
        <v>161</v>
      </c>
      <c r="AC82" s="113" t="s">
        <v>13</v>
      </c>
      <c r="AD82" s="114">
        <v>40063.0</v>
      </c>
      <c r="AE82" s="114">
        <v>1.0</v>
      </c>
      <c r="AF82" s="114">
        <v>92.0</v>
      </c>
      <c r="AG82" s="115" t="s">
        <v>12</v>
      </c>
      <c r="AH82" s="114">
        <v>40063.0</v>
      </c>
      <c r="AI82" s="114" t="s">
        <v>12</v>
      </c>
      <c r="AJ82" s="114" t="s">
        <v>12</v>
      </c>
      <c r="AK82" s="114" t="str">
        <f t="shared" si="107"/>
        <v>-</v>
      </c>
      <c r="AL82" s="114" t="s">
        <v>12</v>
      </c>
      <c r="AM82" s="114" t="s">
        <v>12</v>
      </c>
      <c r="AN82" s="114">
        <v>40063.0</v>
      </c>
      <c r="AO82" s="114" t="s">
        <v>12</v>
      </c>
      <c r="AP82" s="116">
        <v>340.0</v>
      </c>
      <c r="AQ82" s="116">
        <v>46.0</v>
      </c>
      <c r="AR82" s="116">
        <v>46.0</v>
      </c>
      <c r="AS82" s="116">
        <v>92.0</v>
      </c>
      <c r="AT82" s="116">
        <v>46.0</v>
      </c>
      <c r="AU82" s="116">
        <v>46.0</v>
      </c>
      <c r="AV82" s="116">
        <v>92.0</v>
      </c>
      <c r="AW82" s="116">
        <v>46.0</v>
      </c>
      <c r="AX82" s="116">
        <v>46.0</v>
      </c>
      <c r="AY82" s="116">
        <v>92.0</v>
      </c>
      <c r="AZ82" s="117">
        <f t="shared" si="71"/>
        <v>0.3066666667</v>
      </c>
      <c r="BA82" s="117">
        <f t="shared" si="72"/>
        <v>0.3066666667</v>
      </c>
      <c r="BB82" s="117">
        <f t="shared" si="73"/>
        <v>0.3066666667</v>
      </c>
      <c r="BC82" s="117">
        <f t="shared" si="74"/>
        <v>0.3066666667</v>
      </c>
      <c r="BD82" s="117">
        <f t="shared" si="75"/>
        <v>0.3066666667</v>
      </c>
      <c r="BE82" s="117">
        <f t="shared" si="76"/>
        <v>0.3066666667</v>
      </c>
      <c r="BF82" s="117">
        <f t="shared" si="77"/>
        <v>0.6133333333</v>
      </c>
      <c r="BG82" s="117">
        <f t="shared" si="78"/>
        <v>0.6133333333</v>
      </c>
      <c r="BH82" s="117">
        <f t="shared" si="79"/>
        <v>0.6133333333</v>
      </c>
      <c r="BI82" s="118" t="s">
        <v>1303</v>
      </c>
      <c r="BJ82" s="118">
        <v>2.0</v>
      </c>
      <c r="BK82" s="118">
        <v>93.0</v>
      </c>
      <c r="BL82" s="115" t="s">
        <v>12</v>
      </c>
      <c r="BM82" s="118" t="s">
        <v>1303</v>
      </c>
      <c r="BN82" s="118">
        <v>2012870.0</v>
      </c>
      <c r="BO82" s="118" t="s">
        <v>12</v>
      </c>
      <c r="BP82" s="118">
        <f t="shared" si="109"/>
        <v>2012870</v>
      </c>
      <c r="BQ82" s="118" t="s">
        <v>12</v>
      </c>
      <c r="BR82" s="118">
        <v>2012870.0</v>
      </c>
      <c r="BS82" s="118">
        <v>40063.0</v>
      </c>
      <c r="BT82" s="118" t="s">
        <v>12</v>
      </c>
      <c r="BU82" s="119">
        <v>340.0</v>
      </c>
      <c r="BV82" s="119">
        <v>47.0</v>
      </c>
      <c r="BW82" s="119">
        <v>47.0</v>
      </c>
      <c r="BX82" s="119">
        <v>92.0</v>
      </c>
      <c r="BY82" s="119">
        <v>1.0</v>
      </c>
      <c r="BZ82" s="119">
        <v>93.0</v>
      </c>
      <c r="CA82" s="119">
        <v>46.0</v>
      </c>
      <c r="CB82" s="119">
        <v>46.0</v>
      </c>
      <c r="CC82" s="119">
        <v>92.0</v>
      </c>
      <c r="CD82" s="119">
        <v>47.0</v>
      </c>
      <c r="CE82" s="119">
        <v>47.0</v>
      </c>
      <c r="CF82" s="119">
        <v>92.0</v>
      </c>
      <c r="CG82" s="119">
        <v>1.0</v>
      </c>
      <c r="CH82" s="119">
        <v>93.0</v>
      </c>
      <c r="CI82" s="120">
        <f t="shared" si="81"/>
        <v>0.3133333333</v>
      </c>
      <c r="CJ82" s="120">
        <f t="shared" si="82"/>
        <v>0.3133333333</v>
      </c>
      <c r="CK82" s="120">
        <f t="shared" si="83"/>
        <v>0.3066666667</v>
      </c>
      <c r="CL82" s="120">
        <f t="shared" si="84"/>
        <v>0.3133333333</v>
      </c>
      <c r="CM82" s="120">
        <f t="shared" si="85"/>
        <v>0.3133333333</v>
      </c>
      <c r="CN82" s="120">
        <f t="shared" si="18"/>
        <v>0.3066666667</v>
      </c>
      <c r="CO82" s="120">
        <f t="shared" si="86"/>
        <v>0.62</v>
      </c>
      <c r="CP82" s="120">
        <f t="shared" si="87"/>
        <v>0.62</v>
      </c>
      <c r="CQ82" s="120">
        <f t="shared" si="88"/>
        <v>0.6133333333</v>
      </c>
      <c r="CR82" s="121" t="s">
        <v>1303</v>
      </c>
      <c r="CS82" s="121">
        <v>2.0</v>
      </c>
      <c r="CT82" s="121">
        <v>93.0</v>
      </c>
      <c r="CU82" s="115" t="s">
        <v>12</v>
      </c>
      <c r="CV82" s="121" t="s">
        <v>1303</v>
      </c>
      <c r="CW82" s="121">
        <v>2012870.0</v>
      </c>
      <c r="CX82" s="121" t="s">
        <v>12</v>
      </c>
      <c r="CY82" s="121">
        <f t="shared" si="110"/>
        <v>2012870</v>
      </c>
      <c r="CZ82" s="121" t="s">
        <v>12</v>
      </c>
      <c r="DA82" s="121">
        <v>2012870.0</v>
      </c>
      <c r="DB82" s="121">
        <v>40063.0</v>
      </c>
      <c r="DC82" s="121" t="s">
        <v>12</v>
      </c>
      <c r="DD82" s="122">
        <v>340.0</v>
      </c>
      <c r="DE82" s="122">
        <v>47.0</v>
      </c>
      <c r="DF82" s="122">
        <v>47.0</v>
      </c>
      <c r="DG82" s="122">
        <v>92.0</v>
      </c>
      <c r="DH82" s="122">
        <v>1.0</v>
      </c>
      <c r="DI82" s="122">
        <v>93.0</v>
      </c>
      <c r="DJ82" s="122">
        <v>46.0</v>
      </c>
      <c r="DK82" s="122">
        <v>46.0</v>
      </c>
      <c r="DL82" s="122">
        <v>92.0</v>
      </c>
      <c r="DM82" s="122">
        <v>47.0</v>
      </c>
      <c r="DN82" s="122">
        <v>47.0</v>
      </c>
      <c r="DO82" s="122">
        <v>92.0</v>
      </c>
      <c r="DP82" s="122">
        <v>1.0</v>
      </c>
      <c r="DQ82" s="122">
        <v>93.0</v>
      </c>
      <c r="DR82" s="123">
        <f t="shared" si="89"/>
        <v>0.3133333333</v>
      </c>
      <c r="DS82" s="123">
        <f t="shared" si="90"/>
        <v>0.3133333333</v>
      </c>
      <c r="DT82" s="123">
        <f t="shared" si="91"/>
        <v>0.3066666667</v>
      </c>
      <c r="DU82" s="123">
        <f t="shared" si="92"/>
        <v>0.3133333333</v>
      </c>
      <c r="DV82" s="123">
        <f t="shared" si="93"/>
        <v>0.3133333333</v>
      </c>
      <c r="DW82" s="123">
        <f t="shared" si="94"/>
        <v>0.3066666667</v>
      </c>
      <c r="DX82" s="123">
        <f t="shared" si="95"/>
        <v>0.62</v>
      </c>
      <c r="DY82" s="123">
        <f t="shared" si="96"/>
        <v>0.62</v>
      </c>
      <c r="DZ82" s="123">
        <f t="shared" si="97"/>
        <v>0.6133333333</v>
      </c>
      <c r="EA82" s="124" t="s">
        <v>1304</v>
      </c>
      <c r="EB82" s="124">
        <v>4.0</v>
      </c>
      <c r="EC82" s="124">
        <v>101.0</v>
      </c>
      <c r="ED82" s="115" t="s">
        <v>162</v>
      </c>
      <c r="EE82" s="124" t="s">
        <v>1303</v>
      </c>
      <c r="EF82" s="124" t="s">
        <v>1305</v>
      </c>
      <c r="EG82" s="124" t="s">
        <v>12</v>
      </c>
      <c r="EH82" s="124" t="str">
        <f t="shared" si="111"/>
        <v>2002752, 2002749, 2012870</v>
      </c>
      <c r="EI82" s="124" t="s">
        <v>12</v>
      </c>
      <c r="EJ82" s="124" t="s">
        <v>1305</v>
      </c>
      <c r="EK82" s="124">
        <v>40063.0</v>
      </c>
      <c r="EL82" s="124" t="s">
        <v>12</v>
      </c>
      <c r="EM82" s="125">
        <v>340.0</v>
      </c>
      <c r="EN82" s="125">
        <v>50.0</v>
      </c>
      <c r="EO82" s="125">
        <v>51.0</v>
      </c>
      <c r="EP82" s="125">
        <v>92.0</v>
      </c>
      <c r="EQ82" s="125">
        <v>9.0</v>
      </c>
      <c r="ER82" s="125">
        <v>101.0</v>
      </c>
      <c r="ES82" s="125">
        <v>46.0</v>
      </c>
      <c r="ET82" s="125">
        <v>46.0</v>
      </c>
      <c r="EU82" s="125">
        <v>92.0</v>
      </c>
      <c r="EV82" s="125">
        <v>47.0</v>
      </c>
      <c r="EW82" s="125">
        <v>47.0</v>
      </c>
      <c r="EX82" s="125">
        <v>92.0</v>
      </c>
      <c r="EY82" s="125">
        <v>1.0</v>
      </c>
      <c r="EZ82" s="125">
        <v>93.0</v>
      </c>
      <c r="FA82" s="126">
        <f t="shared" si="98"/>
        <v>0.3333333333</v>
      </c>
      <c r="FB82" s="126">
        <f t="shared" si="99"/>
        <v>0.3133333333</v>
      </c>
      <c r="FC82" s="126">
        <f t="shared" si="100"/>
        <v>0.3066666667</v>
      </c>
      <c r="FD82" s="126">
        <f t="shared" si="101"/>
        <v>0.34</v>
      </c>
      <c r="FE82" s="126">
        <f t="shared" si="102"/>
        <v>0.3133333333</v>
      </c>
      <c r="FF82" s="126">
        <f t="shared" si="103"/>
        <v>0.3066666667</v>
      </c>
      <c r="FG82" s="126">
        <f t="shared" si="104"/>
        <v>0.6733333333</v>
      </c>
      <c r="FH82" s="126">
        <f t="shared" si="105"/>
        <v>0.62</v>
      </c>
      <c r="FI82" s="126">
        <f t="shared" si="106"/>
        <v>0.6133333333</v>
      </c>
      <c r="FJ82" s="127" t="s">
        <v>13</v>
      </c>
      <c r="FK82" s="128"/>
      <c r="FL82" s="129" t="s">
        <v>12</v>
      </c>
      <c r="FM82" s="129" t="s">
        <v>12</v>
      </c>
      <c r="FN82" s="129" t="s">
        <v>12</v>
      </c>
      <c r="FO82" s="130" t="s">
        <v>12</v>
      </c>
      <c r="FP82" s="130" t="s">
        <v>12</v>
      </c>
      <c r="FQ82" s="130" t="s">
        <v>12</v>
      </c>
      <c r="FR82" s="130" t="s">
        <v>12</v>
      </c>
      <c r="FS82" s="130" t="s">
        <v>12</v>
      </c>
      <c r="FT82" s="130" t="s">
        <v>12</v>
      </c>
      <c r="FU82" s="130" t="s">
        <v>12</v>
      </c>
      <c r="FV82" s="130" t="s">
        <v>12</v>
      </c>
      <c r="FW82" s="130" t="str">
        <f t="shared" si="48"/>
        <v>-</v>
      </c>
      <c r="FX82" s="130" t="s">
        <v>12</v>
      </c>
      <c r="FY82" s="108" t="s">
        <v>12</v>
      </c>
      <c r="FZ82" s="108">
        <v>340.0</v>
      </c>
      <c r="GA82" s="108">
        <v>0.0</v>
      </c>
      <c r="GB82" s="131">
        <f t="shared" si="43"/>
        <v>0</v>
      </c>
      <c r="GC82" s="132" t="s">
        <v>1306</v>
      </c>
      <c r="GD82" s="132">
        <v>2.0</v>
      </c>
      <c r="GE82" s="132">
        <v>551.0</v>
      </c>
      <c r="GF82" s="133" t="s">
        <v>12</v>
      </c>
      <c r="GG82" s="133" t="s">
        <v>12</v>
      </c>
      <c r="GH82" s="133" t="s">
        <v>12</v>
      </c>
      <c r="GI82" s="133" t="s">
        <v>12</v>
      </c>
      <c r="GJ82" s="133" t="s">
        <v>1307</v>
      </c>
      <c r="GK82" s="133" t="s">
        <v>12</v>
      </c>
      <c r="GL82" s="133" t="s">
        <v>12</v>
      </c>
      <c r="GM82" s="133" t="s">
        <v>12</v>
      </c>
      <c r="GN82" s="134" t="s">
        <v>12</v>
      </c>
      <c r="GO82" s="134">
        <v>195.0</v>
      </c>
      <c r="GP82" s="134">
        <v>6.0</v>
      </c>
      <c r="GQ82" s="135">
        <f t="shared" si="44"/>
        <v>0.04</v>
      </c>
      <c r="GR82" s="136" t="s">
        <v>13</v>
      </c>
      <c r="GS82" s="137"/>
      <c r="GT82" s="137"/>
      <c r="GU82" s="137"/>
      <c r="GV82" s="137"/>
      <c r="GW82" s="137"/>
      <c r="GX82" s="137"/>
      <c r="GY82" s="137"/>
      <c r="GZ82" s="137"/>
      <c r="HA82" s="137"/>
      <c r="HB82" s="137"/>
      <c r="HC82" s="137"/>
      <c r="HD82" s="137"/>
      <c r="HE82" s="137"/>
      <c r="HF82" s="137"/>
      <c r="HG82" s="137"/>
      <c r="HH82" s="137"/>
      <c r="HI82" s="137"/>
      <c r="HJ82" s="137"/>
      <c r="HK82" s="137"/>
      <c r="HL82" s="137"/>
      <c r="HM82" s="137"/>
      <c r="HN82" s="137"/>
      <c r="HO82" s="137"/>
      <c r="HP82" s="137"/>
      <c r="HQ82" s="137"/>
      <c r="HR82" s="137"/>
      <c r="HS82" s="137"/>
      <c r="HT82" s="137"/>
      <c r="HU82" s="137"/>
      <c r="HV82" s="137"/>
      <c r="HW82" s="137"/>
      <c r="HX82" s="137"/>
      <c r="HY82" s="137"/>
      <c r="HZ82" s="137"/>
      <c r="IA82" s="137"/>
      <c r="IB82" s="137"/>
      <c r="IC82" s="137"/>
      <c r="ID82" s="137"/>
      <c r="IE82" s="137"/>
      <c r="IF82" s="137"/>
      <c r="IG82" s="137"/>
      <c r="IH82" s="137"/>
      <c r="II82" s="137"/>
      <c r="IJ82" s="137"/>
      <c r="IK82" s="137"/>
      <c r="IL82" s="137"/>
      <c r="IM82" s="137"/>
      <c r="IN82" s="137"/>
      <c r="IO82" s="137"/>
      <c r="IP82" s="137"/>
      <c r="IQ82" s="137"/>
      <c r="IR82" s="137"/>
      <c r="IS82" s="137"/>
      <c r="IT82" s="137"/>
      <c r="IU82" s="137"/>
      <c r="IV82" s="137"/>
      <c r="IW82" s="137"/>
      <c r="IX82" s="137"/>
      <c r="IY82" s="137"/>
      <c r="IZ82" s="137"/>
      <c r="JA82" s="137"/>
      <c r="JB82" s="137"/>
      <c r="JC82" s="137"/>
      <c r="JD82" s="137"/>
      <c r="JE82" s="137"/>
      <c r="JF82" s="137"/>
      <c r="JG82" s="137"/>
      <c r="JH82" s="137"/>
      <c r="JI82" s="137"/>
      <c r="JJ82" s="137"/>
      <c r="JK82" s="137"/>
      <c r="JL82" s="137"/>
      <c r="JM82" s="137"/>
      <c r="JN82" s="137"/>
      <c r="JO82" s="137"/>
      <c r="JP82" s="137"/>
      <c r="JQ82" s="137"/>
      <c r="JR82" s="137"/>
      <c r="JS82" s="137"/>
      <c r="JT82" s="137"/>
      <c r="JU82" s="137"/>
      <c r="JV82" s="137"/>
      <c r="JW82" s="137"/>
      <c r="JX82" s="137"/>
      <c r="JY82" s="137"/>
      <c r="JZ82" s="137"/>
      <c r="KA82" s="137"/>
      <c r="KB82" s="137"/>
      <c r="KC82" s="137"/>
      <c r="KD82" s="137"/>
      <c r="KE82" s="137"/>
      <c r="KF82" s="137"/>
      <c r="KG82" s="137"/>
      <c r="KH82" s="137"/>
      <c r="KI82" s="137"/>
      <c r="KJ82" s="137"/>
      <c r="KK82" s="137"/>
      <c r="KL82" s="137"/>
      <c r="KM82" s="137"/>
      <c r="KN82" s="137"/>
      <c r="KO82" s="137"/>
      <c r="KP82" s="137"/>
      <c r="KQ82" s="137"/>
      <c r="KR82" s="137"/>
      <c r="KS82" s="137"/>
      <c r="KT82" s="137"/>
      <c r="KU82" s="137"/>
      <c r="KV82" s="137"/>
      <c r="KW82" s="137"/>
      <c r="KX82" s="137"/>
      <c r="KY82" s="137"/>
      <c r="KZ82" s="137"/>
      <c r="LA82" s="137"/>
      <c r="LB82" s="137"/>
      <c r="LC82" s="137"/>
      <c r="LD82" s="137"/>
      <c r="LE82" s="137"/>
      <c r="LF82" s="137"/>
      <c r="LG82" s="137"/>
      <c r="LH82" s="137"/>
      <c r="LI82" s="137"/>
      <c r="LJ82" s="137"/>
      <c r="LK82" s="137"/>
      <c r="LL82" s="137"/>
      <c r="LM82" s="137"/>
      <c r="LN82" s="137"/>
      <c r="LO82" s="137"/>
      <c r="LP82" s="137"/>
      <c r="LQ82" s="137"/>
      <c r="LR82" s="137"/>
      <c r="LS82" s="137"/>
      <c r="LT82" s="137"/>
      <c r="LU82" s="137"/>
      <c r="LV82" s="137"/>
      <c r="LW82" s="137"/>
      <c r="LX82" s="137"/>
    </row>
    <row r="83" ht="153.75" customHeight="1">
      <c r="B83" s="104" t="s">
        <v>1169</v>
      </c>
      <c r="C83" s="105" t="s">
        <v>12</v>
      </c>
      <c r="D83" s="105" t="s">
        <v>147</v>
      </c>
      <c r="E83" s="105" t="s">
        <v>1292</v>
      </c>
      <c r="F83" s="105" t="s">
        <v>1293</v>
      </c>
      <c r="G83" s="106" t="s">
        <v>1294</v>
      </c>
      <c r="H83" s="105" t="s">
        <v>1295</v>
      </c>
      <c r="I83" s="107" t="s">
        <v>1308</v>
      </c>
      <c r="J83" s="107" t="s">
        <v>469</v>
      </c>
      <c r="K83" s="107" t="s">
        <v>1309</v>
      </c>
      <c r="L83" s="108">
        <v>2334.0</v>
      </c>
      <c r="M83" s="108">
        <v>2332.0</v>
      </c>
      <c r="N83" s="108">
        <v>2332.0</v>
      </c>
      <c r="O83" s="108">
        <v>2332.0</v>
      </c>
      <c r="P83" s="108">
        <v>2332.0</v>
      </c>
      <c r="Q83" s="108">
        <v>0.0</v>
      </c>
      <c r="R83" s="113" t="s">
        <v>160</v>
      </c>
      <c r="S83" s="111" t="s">
        <v>1310</v>
      </c>
      <c r="T83" s="111" t="s">
        <v>12</v>
      </c>
      <c r="U83" s="112" t="s">
        <v>1311</v>
      </c>
      <c r="V83" s="111" t="s">
        <v>1312</v>
      </c>
      <c r="W83" s="110" t="s">
        <v>1313</v>
      </c>
      <c r="X83" s="113" t="s">
        <v>13</v>
      </c>
      <c r="Y83" s="113" t="s">
        <v>160</v>
      </c>
      <c r="Z83" s="113" t="s">
        <v>161</v>
      </c>
      <c r="AA83" s="113" t="s">
        <v>13</v>
      </c>
      <c r="AB83" s="113" t="s">
        <v>161</v>
      </c>
      <c r="AC83" s="113" t="s">
        <v>13</v>
      </c>
      <c r="AD83" s="114" t="s">
        <v>12</v>
      </c>
      <c r="AE83" s="114" t="s">
        <v>12</v>
      </c>
      <c r="AF83" s="114" t="s">
        <v>12</v>
      </c>
      <c r="AG83" s="115" t="s">
        <v>12</v>
      </c>
      <c r="AH83" s="114" t="s">
        <v>12</v>
      </c>
      <c r="AI83" s="114" t="s">
        <v>12</v>
      </c>
      <c r="AJ83" s="114" t="s">
        <v>12</v>
      </c>
      <c r="AK83" s="114" t="s">
        <v>12</v>
      </c>
      <c r="AL83" s="114" t="s">
        <v>12</v>
      </c>
      <c r="AM83" s="114" t="s">
        <v>12</v>
      </c>
      <c r="AN83" s="114" t="s">
        <v>12</v>
      </c>
      <c r="AO83" s="114" t="s">
        <v>12</v>
      </c>
      <c r="AP83" s="116">
        <v>2332.0</v>
      </c>
      <c r="AQ83" s="116">
        <v>0.0</v>
      </c>
      <c r="AR83" s="116">
        <v>0.0</v>
      </c>
      <c r="AS83" s="116">
        <v>0.0</v>
      </c>
      <c r="AT83" s="116">
        <v>0.0</v>
      </c>
      <c r="AU83" s="116">
        <v>0.0</v>
      </c>
      <c r="AV83" s="116">
        <v>0.0</v>
      </c>
      <c r="AW83" s="116">
        <v>0.0</v>
      </c>
      <c r="AX83" s="116">
        <v>0.0</v>
      </c>
      <c r="AY83" s="116">
        <v>0.0</v>
      </c>
      <c r="AZ83" s="117">
        <f t="shared" si="71"/>
        <v>0</v>
      </c>
      <c r="BA83" s="117">
        <f t="shared" si="72"/>
        <v>0</v>
      </c>
      <c r="BB83" s="117">
        <f t="shared" si="73"/>
        <v>0</v>
      </c>
      <c r="BC83" s="117">
        <f t="shared" si="74"/>
        <v>0</v>
      </c>
      <c r="BD83" s="117">
        <f t="shared" si="75"/>
        <v>0</v>
      </c>
      <c r="BE83" s="117">
        <f t="shared" si="76"/>
        <v>0</v>
      </c>
      <c r="BF83" s="117">
        <f t="shared" si="77"/>
        <v>0</v>
      </c>
      <c r="BG83" s="117">
        <f t="shared" si="78"/>
        <v>0</v>
      </c>
      <c r="BH83" s="117">
        <f t="shared" si="79"/>
        <v>0</v>
      </c>
      <c r="BI83" s="118" t="s">
        <v>12</v>
      </c>
      <c r="BJ83" s="118" t="s">
        <v>12</v>
      </c>
      <c r="BK83" s="118" t="s">
        <v>12</v>
      </c>
      <c r="BL83" s="115" t="s">
        <v>12</v>
      </c>
      <c r="BM83" s="118" t="s">
        <v>12</v>
      </c>
      <c r="BN83" s="118" t="s">
        <v>12</v>
      </c>
      <c r="BO83" s="118" t="s">
        <v>12</v>
      </c>
      <c r="BP83" s="118" t="str">
        <f t="shared" si="109"/>
        <v>-</v>
      </c>
      <c r="BQ83" s="118" t="s">
        <v>12</v>
      </c>
      <c r="BR83" s="118" t="s">
        <v>12</v>
      </c>
      <c r="BS83" s="118" t="s">
        <v>12</v>
      </c>
      <c r="BT83" s="118" t="s">
        <v>12</v>
      </c>
      <c r="BU83" s="119">
        <v>2332.0</v>
      </c>
      <c r="BV83" s="119">
        <v>0.0</v>
      </c>
      <c r="BW83" s="119">
        <v>0.0</v>
      </c>
      <c r="BX83" s="119">
        <v>0.0</v>
      </c>
      <c r="BY83" s="119">
        <v>0.0</v>
      </c>
      <c r="BZ83" s="119">
        <v>0.0</v>
      </c>
      <c r="CA83" s="119">
        <v>0.0</v>
      </c>
      <c r="CB83" s="119">
        <v>0.0</v>
      </c>
      <c r="CC83" s="119">
        <v>0.0</v>
      </c>
      <c r="CD83" s="119">
        <v>0.0</v>
      </c>
      <c r="CE83" s="119">
        <v>0.0</v>
      </c>
      <c r="CF83" s="119">
        <v>0.0</v>
      </c>
      <c r="CG83" s="119">
        <v>0.0</v>
      </c>
      <c r="CH83" s="119">
        <v>0.0</v>
      </c>
      <c r="CI83" s="120">
        <f t="shared" si="81"/>
        <v>0</v>
      </c>
      <c r="CJ83" s="120">
        <f t="shared" si="82"/>
        <v>0</v>
      </c>
      <c r="CK83" s="120">
        <f t="shared" si="83"/>
        <v>0</v>
      </c>
      <c r="CL83" s="120">
        <f t="shared" si="84"/>
        <v>0</v>
      </c>
      <c r="CM83" s="120">
        <f t="shared" si="85"/>
        <v>0</v>
      </c>
      <c r="CN83" s="120">
        <f t="shared" si="18"/>
        <v>0</v>
      </c>
      <c r="CO83" s="120">
        <f t="shared" si="86"/>
        <v>0</v>
      </c>
      <c r="CP83" s="120">
        <f t="shared" si="87"/>
        <v>0</v>
      </c>
      <c r="CQ83" s="120">
        <f t="shared" si="88"/>
        <v>0</v>
      </c>
      <c r="CR83" s="121" t="s">
        <v>12</v>
      </c>
      <c r="CS83" s="121" t="s">
        <v>12</v>
      </c>
      <c r="CT83" s="121" t="s">
        <v>12</v>
      </c>
      <c r="CU83" s="115" t="s">
        <v>12</v>
      </c>
      <c r="CV83" s="121" t="s">
        <v>12</v>
      </c>
      <c r="CW83" s="121" t="s">
        <v>12</v>
      </c>
      <c r="CX83" s="121" t="s">
        <v>12</v>
      </c>
      <c r="CY83" s="121" t="str">
        <f t="shared" si="110"/>
        <v>-</v>
      </c>
      <c r="CZ83" s="121" t="s">
        <v>12</v>
      </c>
      <c r="DA83" s="121" t="s">
        <v>12</v>
      </c>
      <c r="DB83" s="121" t="s">
        <v>12</v>
      </c>
      <c r="DC83" s="121" t="s">
        <v>12</v>
      </c>
      <c r="DD83" s="122">
        <v>2332.0</v>
      </c>
      <c r="DE83" s="122">
        <v>0.0</v>
      </c>
      <c r="DF83" s="122">
        <v>0.0</v>
      </c>
      <c r="DG83" s="122">
        <v>0.0</v>
      </c>
      <c r="DH83" s="122">
        <v>0.0</v>
      </c>
      <c r="DI83" s="122">
        <v>0.0</v>
      </c>
      <c r="DJ83" s="122">
        <v>0.0</v>
      </c>
      <c r="DK83" s="122">
        <v>0.0</v>
      </c>
      <c r="DL83" s="122">
        <v>0.0</v>
      </c>
      <c r="DM83" s="122">
        <v>0.0</v>
      </c>
      <c r="DN83" s="122">
        <v>0.0</v>
      </c>
      <c r="DO83" s="122">
        <v>0.0</v>
      </c>
      <c r="DP83" s="122">
        <v>0.0</v>
      </c>
      <c r="DQ83" s="122">
        <v>0.0</v>
      </c>
      <c r="DR83" s="123">
        <f t="shared" si="89"/>
        <v>0</v>
      </c>
      <c r="DS83" s="123">
        <f t="shared" si="90"/>
        <v>0</v>
      </c>
      <c r="DT83" s="123">
        <f t="shared" si="91"/>
        <v>0</v>
      </c>
      <c r="DU83" s="123">
        <f t="shared" si="92"/>
        <v>0</v>
      </c>
      <c r="DV83" s="123">
        <f t="shared" si="93"/>
        <v>0</v>
      </c>
      <c r="DW83" s="123">
        <f t="shared" si="94"/>
        <v>0</v>
      </c>
      <c r="DX83" s="123">
        <f t="shared" si="95"/>
        <v>0</v>
      </c>
      <c r="DY83" s="123">
        <f t="shared" si="96"/>
        <v>0</v>
      </c>
      <c r="DZ83" s="123">
        <f t="shared" si="97"/>
        <v>0</v>
      </c>
      <c r="EA83" s="124" t="s">
        <v>162</v>
      </c>
      <c r="EB83" s="124">
        <v>2.0</v>
      </c>
      <c r="EC83" s="124">
        <v>10.0</v>
      </c>
      <c r="ED83" s="115" t="s">
        <v>162</v>
      </c>
      <c r="EE83" s="124" t="s">
        <v>12</v>
      </c>
      <c r="EF83" s="124" t="s">
        <v>162</v>
      </c>
      <c r="EG83" s="124" t="s">
        <v>162</v>
      </c>
      <c r="EH83" s="124" t="str">
        <f t="shared" si="111"/>
        <v>2002752, 2002749</v>
      </c>
      <c r="EI83" s="124" t="s">
        <v>12</v>
      </c>
      <c r="EJ83" s="124" t="s">
        <v>162</v>
      </c>
      <c r="EK83" s="124" t="s">
        <v>12</v>
      </c>
      <c r="EL83" s="124" t="s">
        <v>12</v>
      </c>
      <c r="EM83" s="125">
        <v>2332.0</v>
      </c>
      <c r="EN83" s="125">
        <v>5.0</v>
      </c>
      <c r="EO83" s="125">
        <v>5.0</v>
      </c>
      <c r="EP83" s="125">
        <v>0.0</v>
      </c>
      <c r="EQ83" s="125">
        <v>10.0</v>
      </c>
      <c r="ER83" s="125">
        <v>10.0</v>
      </c>
      <c r="ES83" s="125">
        <v>0.0</v>
      </c>
      <c r="ET83" s="125">
        <v>0.0</v>
      </c>
      <c r="EU83" s="125">
        <v>0.0</v>
      </c>
      <c r="EV83" s="125">
        <v>0.0</v>
      </c>
      <c r="EW83" s="125">
        <v>0.0</v>
      </c>
      <c r="EX83" s="125">
        <v>0.0</v>
      </c>
      <c r="EY83" s="125">
        <v>0.0</v>
      </c>
      <c r="EZ83" s="125">
        <v>0.0</v>
      </c>
      <c r="FA83" s="126">
        <f t="shared" si="98"/>
        <v>0.002144082333</v>
      </c>
      <c r="FB83" s="126">
        <f t="shared" si="99"/>
        <v>0</v>
      </c>
      <c r="FC83" s="126">
        <f t="shared" si="100"/>
        <v>0</v>
      </c>
      <c r="FD83" s="126">
        <f t="shared" si="101"/>
        <v>0.002144082333</v>
      </c>
      <c r="FE83" s="126">
        <f t="shared" si="102"/>
        <v>0</v>
      </c>
      <c r="FF83" s="126">
        <f t="shared" si="103"/>
        <v>0</v>
      </c>
      <c r="FG83" s="126">
        <f t="shared" si="104"/>
        <v>0.004288164666</v>
      </c>
      <c r="FH83" s="126">
        <f t="shared" si="105"/>
        <v>0</v>
      </c>
      <c r="FI83" s="126">
        <f t="shared" si="106"/>
        <v>0</v>
      </c>
      <c r="FJ83" s="127" t="s">
        <v>13</v>
      </c>
      <c r="FK83" s="128" t="s">
        <v>1314</v>
      </c>
      <c r="FL83" s="129" t="s">
        <v>12</v>
      </c>
      <c r="FM83" s="129" t="s">
        <v>12</v>
      </c>
      <c r="FN83" s="129" t="s">
        <v>12</v>
      </c>
      <c r="FO83" s="130" t="s">
        <v>12</v>
      </c>
      <c r="FP83" s="130" t="s">
        <v>12</v>
      </c>
      <c r="FQ83" s="130" t="s">
        <v>12</v>
      </c>
      <c r="FR83" s="130" t="s">
        <v>12</v>
      </c>
      <c r="FS83" s="130" t="s">
        <v>12</v>
      </c>
      <c r="FT83" s="130" t="s">
        <v>12</v>
      </c>
      <c r="FU83" s="130" t="s">
        <v>12</v>
      </c>
      <c r="FV83" s="130" t="s">
        <v>12</v>
      </c>
      <c r="FW83" s="130" t="str">
        <f t="shared" si="48"/>
        <v>-</v>
      </c>
      <c r="FX83" s="130" t="s">
        <v>12</v>
      </c>
      <c r="FY83" s="108" t="s">
        <v>12</v>
      </c>
      <c r="FZ83" s="108">
        <v>2096.0</v>
      </c>
      <c r="GA83" s="108">
        <v>0.0</v>
      </c>
      <c r="GB83" s="131">
        <f t="shared" si="43"/>
        <v>0</v>
      </c>
      <c r="GC83" s="132" t="s">
        <v>12</v>
      </c>
      <c r="GD83" s="132" t="s">
        <v>12</v>
      </c>
      <c r="GE83" s="132" t="s">
        <v>12</v>
      </c>
      <c r="GF83" s="133" t="s">
        <v>12</v>
      </c>
      <c r="GG83" s="133" t="s">
        <v>12</v>
      </c>
      <c r="GH83" s="133" t="s">
        <v>12</v>
      </c>
      <c r="GI83" s="133" t="s">
        <v>12</v>
      </c>
      <c r="GJ83" s="133" t="s">
        <v>12</v>
      </c>
      <c r="GK83" s="133" t="s">
        <v>12</v>
      </c>
      <c r="GL83" s="133" t="s">
        <v>12</v>
      </c>
      <c r="GM83" s="133" t="s">
        <v>12</v>
      </c>
      <c r="GN83" s="134" t="s">
        <v>12</v>
      </c>
      <c r="GO83" s="134">
        <v>2332.0</v>
      </c>
      <c r="GP83" s="134">
        <v>0.0</v>
      </c>
      <c r="GQ83" s="135">
        <f t="shared" si="44"/>
        <v>0</v>
      </c>
      <c r="GR83" s="136" t="s">
        <v>13</v>
      </c>
      <c r="GS83" s="137"/>
      <c r="GT83" s="137"/>
      <c r="GU83" s="137"/>
      <c r="GV83" s="137"/>
      <c r="GW83" s="137"/>
      <c r="GX83" s="137"/>
      <c r="GY83" s="137"/>
      <c r="GZ83" s="137"/>
      <c r="HA83" s="137"/>
      <c r="HB83" s="137"/>
      <c r="HC83" s="137"/>
      <c r="HD83" s="137"/>
      <c r="HE83" s="137"/>
      <c r="HF83" s="137"/>
      <c r="HG83" s="137"/>
      <c r="HH83" s="137"/>
      <c r="HI83" s="137"/>
      <c r="HJ83" s="137"/>
      <c r="HK83" s="137"/>
      <c r="HL83" s="137"/>
      <c r="HM83" s="137"/>
      <c r="HN83" s="137"/>
      <c r="HO83" s="137"/>
      <c r="HP83" s="137"/>
      <c r="HQ83" s="137"/>
      <c r="HR83" s="137"/>
      <c r="HS83" s="137"/>
      <c r="HT83" s="137"/>
      <c r="HU83" s="137"/>
      <c r="HV83" s="137"/>
      <c r="HW83" s="137"/>
      <c r="HX83" s="137"/>
      <c r="HY83" s="137"/>
      <c r="HZ83" s="137"/>
      <c r="IA83" s="137"/>
      <c r="IB83" s="137"/>
      <c r="IC83" s="137"/>
      <c r="ID83" s="137"/>
      <c r="IE83" s="137"/>
      <c r="IF83" s="137"/>
      <c r="IG83" s="137"/>
      <c r="IH83" s="137"/>
      <c r="II83" s="137"/>
      <c r="IJ83" s="137"/>
      <c r="IK83" s="137"/>
      <c r="IL83" s="137"/>
      <c r="IM83" s="137"/>
      <c r="IN83" s="137"/>
      <c r="IO83" s="137"/>
      <c r="IP83" s="137"/>
      <c r="IQ83" s="137"/>
      <c r="IR83" s="137"/>
      <c r="IS83" s="137"/>
      <c r="IT83" s="137"/>
      <c r="IU83" s="137"/>
      <c r="IV83" s="137"/>
      <c r="IW83" s="137"/>
      <c r="IX83" s="137"/>
      <c r="IY83" s="137"/>
      <c r="IZ83" s="137"/>
      <c r="JA83" s="137"/>
      <c r="JB83" s="137"/>
      <c r="JC83" s="137"/>
      <c r="JD83" s="137"/>
      <c r="JE83" s="137"/>
      <c r="JF83" s="137"/>
      <c r="JG83" s="137"/>
      <c r="JH83" s="137"/>
      <c r="JI83" s="137"/>
      <c r="JJ83" s="137"/>
      <c r="JK83" s="137"/>
      <c r="JL83" s="137"/>
      <c r="JM83" s="137"/>
      <c r="JN83" s="137"/>
      <c r="JO83" s="137"/>
      <c r="JP83" s="137"/>
      <c r="JQ83" s="137"/>
      <c r="JR83" s="137"/>
      <c r="JS83" s="137"/>
      <c r="JT83" s="137"/>
      <c r="JU83" s="137"/>
      <c r="JV83" s="137"/>
      <c r="JW83" s="137"/>
      <c r="JX83" s="137"/>
      <c r="JY83" s="137"/>
      <c r="JZ83" s="137"/>
      <c r="KA83" s="137"/>
      <c r="KB83" s="137"/>
      <c r="KC83" s="137"/>
      <c r="KD83" s="137"/>
      <c r="KE83" s="137"/>
      <c r="KF83" s="137"/>
      <c r="KG83" s="137"/>
      <c r="KH83" s="137"/>
      <c r="KI83" s="137"/>
      <c r="KJ83" s="137"/>
      <c r="KK83" s="137"/>
      <c r="KL83" s="137"/>
      <c r="KM83" s="137"/>
      <c r="KN83" s="137"/>
      <c r="KO83" s="137"/>
      <c r="KP83" s="137"/>
      <c r="KQ83" s="137"/>
      <c r="KR83" s="137"/>
      <c r="KS83" s="137"/>
      <c r="KT83" s="137"/>
      <c r="KU83" s="137"/>
      <c r="KV83" s="137"/>
      <c r="KW83" s="137"/>
      <c r="KX83" s="137"/>
      <c r="KY83" s="137"/>
      <c r="KZ83" s="137"/>
      <c r="LA83" s="137"/>
      <c r="LB83" s="137"/>
      <c r="LC83" s="137"/>
      <c r="LD83" s="137"/>
      <c r="LE83" s="137"/>
      <c r="LF83" s="137"/>
      <c r="LG83" s="137"/>
      <c r="LH83" s="137"/>
      <c r="LI83" s="137"/>
      <c r="LJ83" s="137"/>
      <c r="LK83" s="137"/>
      <c r="LL83" s="137"/>
      <c r="LM83" s="137"/>
      <c r="LN83" s="137"/>
      <c r="LO83" s="137"/>
      <c r="LP83" s="137"/>
      <c r="LQ83" s="137"/>
      <c r="LR83" s="137"/>
      <c r="LS83" s="137"/>
      <c r="LT83" s="137"/>
      <c r="LU83" s="137"/>
      <c r="LV83" s="137"/>
      <c r="LW83" s="137"/>
      <c r="LX83" s="137"/>
    </row>
    <row r="84" ht="246.0" customHeight="1">
      <c r="B84" s="104" t="s">
        <v>1169</v>
      </c>
      <c r="C84" s="105" t="s">
        <v>12</v>
      </c>
      <c r="D84" s="105" t="s">
        <v>147</v>
      </c>
      <c r="E84" s="105" t="s">
        <v>1292</v>
      </c>
      <c r="F84" s="105" t="s">
        <v>1293</v>
      </c>
      <c r="G84" s="106" t="s">
        <v>1294</v>
      </c>
      <c r="H84" s="105" t="s">
        <v>1295</v>
      </c>
      <c r="I84" s="107" t="s">
        <v>1315</v>
      </c>
      <c r="J84" s="107" t="s">
        <v>469</v>
      </c>
      <c r="K84" s="107" t="s">
        <v>1316</v>
      </c>
      <c r="L84" s="108">
        <v>1.0</v>
      </c>
      <c r="M84" s="108">
        <v>1.0</v>
      </c>
      <c r="N84" s="108">
        <v>1.0</v>
      </c>
      <c r="O84" s="108">
        <f t="shared" ref="O84:O86" si="113">P84+Q84</f>
        <v>1</v>
      </c>
      <c r="P84" s="108">
        <v>1.0</v>
      </c>
      <c r="Q84" s="108">
        <v>0.0</v>
      </c>
      <c r="R84" s="113" t="s">
        <v>160</v>
      </c>
      <c r="S84" s="111" t="s">
        <v>1317</v>
      </c>
      <c r="T84" s="111" t="s">
        <v>12</v>
      </c>
      <c r="U84" s="112" t="s">
        <v>1318</v>
      </c>
      <c r="V84" s="111" t="s">
        <v>1319</v>
      </c>
      <c r="W84" s="110" t="s">
        <v>1313</v>
      </c>
      <c r="X84" s="113" t="s">
        <v>13</v>
      </c>
      <c r="Y84" s="113" t="s">
        <v>160</v>
      </c>
      <c r="Z84" s="113" t="s">
        <v>161</v>
      </c>
      <c r="AA84" s="113" t="s">
        <v>13</v>
      </c>
      <c r="AB84" s="113" t="s">
        <v>161</v>
      </c>
      <c r="AC84" s="113" t="s">
        <v>13</v>
      </c>
      <c r="AD84" s="114" t="s">
        <v>12</v>
      </c>
      <c r="AE84" s="114" t="s">
        <v>12</v>
      </c>
      <c r="AF84" s="114" t="s">
        <v>12</v>
      </c>
      <c r="AG84" s="115" t="s">
        <v>12</v>
      </c>
      <c r="AH84" s="114" t="s">
        <v>12</v>
      </c>
      <c r="AI84" s="114" t="s">
        <v>12</v>
      </c>
      <c r="AJ84" s="114" t="s">
        <v>12</v>
      </c>
      <c r="AK84" s="114" t="str">
        <f t="shared" ref="AK84:AK97" si="114">IF(AI84="-",AJ84,AI84)</f>
        <v>-</v>
      </c>
      <c r="AL84" s="114" t="s">
        <v>12</v>
      </c>
      <c r="AM84" s="114" t="s">
        <v>12</v>
      </c>
      <c r="AN84" s="114" t="s">
        <v>12</v>
      </c>
      <c r="AO84" s="114" t="s">
        <v>12</v>
      </c>
      <c r="AP84" s="116">
        <v>1.0</v>
      </c>
      <c r="AQ84" s="116">
        <v>0.0</v>
      </c>
      <c r="AR84" s="116">
        <v>0.0</v>
      </c>
      <c r="AS84" s="116">
        <v>0.0</v>
      </c>
      <c r="AT84" s="116">
        <v>0.0</v>
      </c>
      <c r="AU84" s="116">
        <v>0.0</v>
      </c>
      <c r="AV84" s="116">
        <v>0.0</v>
      </c>
      <c r="AW84" s="116">
        <v>0.0</v>
      </c>
      <c r="AX84" s="116">
        <v>0.0</v>
      </c>
      <c r="AY84" s="116">
        <v>0.0</v>
      </c>
      <c r="AZ84" s="117">
        <f t="shared" si="71"/>
        <v>0</v>
      </c>
      <c r="BA84" s="117">
        <f t="shared" si="72"/>
        <v>0</v>
      </c>
      <c r="BB84" s="117">
        <f t="shared" si="73"/>
        <v>0</v>
      </c>
      <c r="BC84" s="117">
        <f t="shared" si="74"/>
        <v>0</v>
      </c>
      <c r="BD84" s="117">
        <f t="shared" si="75"/>
        <v>0</v>
      </c>
      <c r="BE84" s="117">
        <f t="shared" si="76"/>
        <v>0</v>
      </c>
      <c r="BF84" s="117">
        <f t="shared" si="77"/>
        <v>0</v>
      </c>
      <c r="BG84" s="117">
        <f t="shared" si="78"/>
        <v>0</v>
      </c>
      <c r="BH84" s="117">
        <f t="shared" si="79"/>
        <v>0</v>
      </c>
      <c r="BI84" s="118">
        <v>2001579.0</v>
      </c>
      <c r="BJ84" s="118">
        <v>1.0</v>
      </c>
      <c r="BK84" s="118">
        <v>1.0</v>
      </c>
      <c r="BL84" s="115" t="s">
        <v>12</v>
      </c>
      <c r="BM84" s="118">
        <v>2001579.0</v>
      </c>
      <c r="BN84" s="118">
        <v>2001579.0</v>
      </c>
      <c r="BO84" s="118" t="s">
        <v>12</v>
      </c>
      <c r="BP84" s="118">
        <f t="shared" si="109"/>
        <v>2001579</v>
      </c>
      <c r="BQ84" s="118">
        <v>2001579.0</v>
      </c>
      <c r="BR84" s="118" t="s">
        <v>12</v>
      </c>
      <c r="BS84" s="118" t="s">
        <v>12</v>
      </c>
      <c r="BT84" s="139" t="s">
        <v>12</v>
      </c>
      <c r="BU84" s="119">
        <v>1.0</v>
      </c>
      <c r="BV84" s="119">
        <v>1.0</v>
      </c>
      <c r="BW84" s="119">
        <v>1.0</v>
      </c>
      <c r="BX84" s="119">
        <v>0.0</v>
      </c>
      <c r="BY84" s="119">
        <v>1.0</v>
      </c>
      <c r="BZ84" s="119">
        <v>1.0</v>
      </c>
      <c r="CA84" s="119">
        <v>0.0</v>
      </c>
      <c r="CB84" s="119">
        <v>0.0</v>
      </c>
      <c r="CC84" s="119">
        <v>0.0</v>
      </c>
      <c r="CD84" s="119">
        <v>1.0</v>
      </c>
      <c r="CE84" s="119">
        <v>1.0</v>
      </c>
      <c r="CF84" s="119">
        <v>0.0</v>
      </c>
      <c r="CG84" s="119">
        <v>1.0</v>
      </c>
      <c r="CH84" s="119">
        <v>1.0</v>
      </c>
      <c r="CI84" s="120">
        <f t="shared" si="81"/>
        <v>1</v>
      </c>
      <c r="CJ84" s="120">
        <f t="shared" si="82"/>
        <v>1</v>
      </c>
      <c r="CK84" s="120">
        <f t="shared" si="83"/>
        <v>0</v>
      </c>
      <c r="CL84" s="120">
        <f t="shared" si="84"/>
        <v>1</v>
      </c>
      <c r="CM84" s="120">
        <f t="shared" si="85"/>
        <v>1</v>
      </c>
      <c r="CN84" s="120">
        <f t="shared" si="18"/>
        <v>0</v>
      </c>
      <c r="CO84" s="120">
        <f t="shared" si="86"/>
        <v>1</v>
      </c>
      <c r="CP84" s="120">
        <f t="shared" si="87"/>
        <v>1</v>
      </c>
      <c r="CQ84" s="120">
        <f t="shared" si="88"/>
        <v>0</v>
      </c>
      <c r="CR84" s="121">
        <v>2001579.0</v>
      </c>
      <c r="CS84" s="121">
        <v>1.0</v>
      </c>
      <c r="CT84" s="121">
        <v>1.0</v>
      </c>
      <c r="CU84" s="115" t="s">
        <v>12</v>
      </c>
      <c r="CV84" s="121">
        <v>2001579.0</v>
      </c>
      <c r="CW84" s="121">
        <v>2001579.0</v>
      </c>
      <c r="CX84" s="121" t="s">
        <v>12</v>
      </c>
      <c r="CY84" s="121">
        <f t="shared" si="110"/>
        <v>2001579</v>
      </c>
      <c r="CZ84" s="121">
        <v>2001579.0</v>
      </c>
      <c r="DA84" s="121" t="s">
        <v>12</v>
      </c>
      <c r="DB84" s="121" t="s">
        <v>12</v>
      </c>
      <c r="DC84" s="121" t="s">
        <v>12</v>
      </c>
      <c r="DD84" s="122">
        <v>1.0</v>
      </c>
      <c r="DE84" s="122">
        <v>1.0</v>
      </c>
      <c r="DF84" s="122">
        <v>1.0</v>
      </c>
      <c r="DG84" s="122">
        <v>0.0</v>
      </c>
      <c r="DH84" s="122">
        <v>1.0</v>
      </c>
      <c r="DI84" s="122">
        <v>1.0</v>
      </c>
      <c r="DJ84" s="122">
        <v>0.0</v>
      </c>
      <c r="DK84" s="122">
        <v>0.0</v>
      </c>
      <c r="DL84" s="122">
        <v>0.0</v>
      </c>
      <c r="DM84" s="122">
        <v>1.0</v>
      </c>
      <c r="DN84" s="122">
        <v>1.0</v>
      </c>
      <c r="DO84" s="122">
        <v>0.0</v>
      </c>
      <c r="DP84" s="122">
        <v>1.0</v>
      </c>
      <c r="DQ84" s="122">
        <v>1.0</v>
      </c>
      <c r="DR84" s="123">
        <f t="shared" si="89"/>
        <v>1</v>
      </c>
      <c r="DS84" s="123">
        <f t="shared" si="90"/>
        <v>1</v>
      </c>
      <c r="DT84" s="123">
        <f t="shared" si="91"/>
        <v>0</v>
      </c>
      <c r="DU84" s="123">
        <f t="shared" si="92"/>
        <v>1</v>
      </c>
      <c r="DV84" s="123">
        <f t="shared" si="93"/>
        <v>1</v>
      </c>
      <c r="DW84" s="123">
        <f t="shared" si="94"/>
        <v>0</v>
      </c>
      <c r="DX84" s="123">
        <f t="shared" si="95"/>
        <v>1</v>
      </c>
      <c r="DY84" s="123">
        <f t="shared" si="96"/>
        <v>1</v>
      </c>
      <c r="DZ84" s="123">
        <f t="shared" si="97"/>
        <v>0</v>
      </c>
      <c r="EA84" s="124" t="s">
        <v>1320</v>
      </c>
      <c r="EB84" s="124">
        <v>5.0</v>
      </c>
      <c r="EC84" s="124">
        <v>116126.0</v>
      </c>
      <c r="ED84" s="115" t="s">
        <v>563</v>
      </c>
      <c r="EE84" s="124" t="s">
        <v>1321</v>
      </c>
      <c r="EF84" s="124" t="s">
        <v>1322</v>
      </c>
      <c r="EG84" s="124" t="s">
        <v>563</v>
      </c>
      <c r="EH84" s="124" t="str">
        <f t="shared" si="111"/>
        <v>2100527, 2002752, 2002749, 2001579, 2001579</v>
      </c>
      <c r="EI84" s="124">
        <v>2100527.0</v>
      </c>
      <c r="EJ84" s="124" t="s">
        <v>1323</v>
      </c>
      <c r="EK84" s="124" t="s">
        <v>12</v>
      </c>
      <c r="EL84" s="124" t="s">
        <v>12</v>
      </c>
      <c r="EM84" s="125">
        <v>1.0</v>
      </c>
      <c r="EN84" s="125">
        <v>1.0</v>
      </c>
      <c r="EO84" s="125">
        <v>116122.0</v>
      </c>
      <c r="EP84" s="125">
        <v>0.0</v>
      </c>
      <c r="EQ84" s="125">
        <v>116125.0</v>
      </c>
      <c r="ER84" s="125">
        <v>116125.0</v>
      </c>
      <c r="ES84" s="125">
        <v>0.0</v>
      </c>
      <c r="ET84" s="125">
        <v>0.0</v>
      </c>
      <c r="EU84" s="125">
        <v>0.0</v>
      </c>
      <c r="EV84" s="125">
        <v>1.0</v>
      </c>
      <c r="EW84" s="125">
        <v>1.0</v>
      </c>
      <c r="EX84" s="125">
        <v>0.0</v>
      </c>
      <c r="EY84" s="125">
        <v>1.0</v>
      </c>
      <c r="EZ84" s="125">
        <v>1.0</v>
      </c>
      <c r="FA84" s="126">
        <f t="shared" si="98"/>
        <v>1</v>
      </c>
      <c r="FB84" s="126">
        <f t="shared" si="99"/>
        <v>1</v>
      </c>
      <c r="FC84" s="126">
        <f t="shared" si="100"/>
        <v>0</v>
      </c>
      <c r="FD84" s="126">
        <f t="shared" si="101"/>
        <v>116122</v>
      </c>
      <c r="FE84" s="126">
        <f t="shared" si="102"/>
        <v>1</v>
      </c>
      <c r="FF84" s="126">
        <f t="shared" si="103"/>
        <v>0</v>
      </c>
      <c r="FG84" s="126">
        <f t="shared" si="104"/>
        <v>116125</v>
      </c>
      <c r="FH84" s="126">
        <f t="shared" si="105"/>
        <v>1</v>
      </c>
      <c r="FI84" s="126">
        <f t="shared" si="106"/>
        <v>0</v>
      </c>
      <c r="FJ84" s="127" t="s">
        <v>13</v>
      </c>
      <c r="FK84" s="128"/>
      <c r="FL84" s="129" t="s">
        <v>12</v>
      </c>
      <c r="FM84" s="129" t="s">
        <v>12</v>
      </c>
      <c r="FN84" s="129" t="s">
        <v>12</v>
      </c>
      <c r="FO84" s="130" t="s">
        <v>12</v>
      </c>
      <c r="FP84" s="130" t="s">
        <v>12</v>
      </c>
      <c r="FQ84" s="130" t="s">
        <v>12</v>
      </c>
      <c r="FR84" s="130" t="s">
        <v>12</v>
      </c>
      <c r="FS84" s="130" t="s">
        <v>12</v>
      </c>
      <c r="FT84" s="130" t="s">
        <v>12</v>
      </c>
      <c r="FU84" s="130" t="s">
        <v>12</v>
      </c>
      <c r="FV84" s="130" t="s">
        <v>12</v>
      </c>
      <c r="FW84" s="130" t="str">
        <f t="shared" si="48"/>
        <v>-</v>
      </c>
      <c r="FX84" s="130" t="s">
        <v>12</v>
      </c>
      <c r="FY84" s="108" t="s">
        <v>12</v>
      </c>
      <c r="FZ84" s="108">
        <v>7.0</v>
      </c>
      <c r="GA84" s="108">
        <v>0.0</v>
      </c>
      <c r="GB84" s="131">
        <f t="shared" si="43"/>
        <v>0</v>
      </c>
      <c r="GC84" s="132" t="s">
        <v>12</v>
      </c>
      <c r="GD84" s="132" t="s">
        <v>12</v>
      </c>
      <c r="GE84" s="132" t="s">
        <v>12</v>
      </c>
      <c r="GF84" s="133" t="s">
        <v>12</v>
      </c>
      <c r="GG84" s="133" t="s">
        <v>12</v>
      </c>
      <c r="GH84" s="133" t="s">
        <v>12</v>
      </c>
      <c r="GI84" s="133" t="s">
        <v>12</v>
      </c>
      <c r="GJ84" s="133" t="s">
        <v>12</v>
      </c>
      <c r="GK84" s="133" t="s">
        <v>12</v>
      </c>
      <c r="GL84" s="133" t="s">
        <v>12</v>
      </c>
      <c r="GM84" s="133" t="s">
        <v>12</v>
      </c>
      <c r="GN84" s="134" t="s">
        <v>12</v>
      </c>
      <c r="GO84" s="134">
        <v>0.0</v>
      </c>
      <c r="GP84" s="134">
        <v>0.0</v>
      </c>
      <c r="GQ84" s="135">
        <f t="shared" si="44"/>
        <v>0</v>
      </c>
      <c r="GR84" s="136" t="s">
        <v>13</v>
      </c>
      <c r="GS84" s="137"/>
      <c r="GT84" s="137"/>
      <c r="GU84" s="137"/>
      <c r="GV84" s="137"/>
      <c r="GW84" s="137"/>
      <c r="GX84" s="137"/>
      <c r="GY84" s="137"/>
      <c r="GZ84" s="137"/>
      <c r="HA84" s="137"/>
      <c r="HB84" s="137"/>
      <c r="HC84" s="137"/>
      <c r="HD84" s="137"/>
      <c r="HE84" s="137"/>
      <c r="HF84" s="137"/>
      <c r="HG84" s="137"/>
      <c r="HH84" s="137"/>
      <c r="HI84" s="137"/>
      <c r="HJ84" s="137"/>
      <c r="HK84" s="137"/>
      <c r="HL84" s="137"/>
      <c r="HM84" s="137"/>
      <c r="HN84" s="137"/>
      <c r="HO84" s="137"/>
      <c r="HP84" s="137"/>
      <c r="HQ84" s="137"/>
      <c r="HR84" s="137"/>
      <c r="HS84" s="137"/>
      <c r="HT84" s="137"/>
      <c r="HU84" s="137"/>
      <c r="HV84" s="137"/>
      <c r="HW84" s="137"/>
      <c r="HX84" s="137"/>
      <c r="HY84" s="137"/>
      <c r="HZ84" s="137"/>
      <c r="IA84" s="137"/>
      <c r="IB84" s="137"/>
      <c r="IC84" s="137"/>
      <c r="ID84" s="137"/>
      <c r="IE84" s="137"/>
      <c r="IF84" s="137"/>
      <c r="IG84" s="137"/>
      <c r="IH84" s="137"/>
      <c r="II84" s="137"/>
      <c r="IJ84" s="137"/>
      <c r="IK84" s="137"/>
      <c r="IL84" s="137"/>
      <c r="IM84" s="137"/>
      <c r="IN84" s="137"/>
      <c r="IO84" s="137"/>
      <c r="IP84" s="137"/>
      <c r="IQ84" s="137"/>
      <c r="IR84" s="137"/>
      <c r="IS84" s="137"/>
      <c r="IT84" s="137"/>
      <c r="IU84" s="137"/>
      <c r="IV84" s="137"/>
      <c r="IW84" s="137"/>
      <c r="IX84" s="137"/>
      <c r="IY84" s="137"/>
      <c r="IZ84" s="137"/>
      <c r="JA84" s="137"/>
      <c r="JB84" s="137"/>
      <c r="JC84" s="137"/>
      <c r="JD84" s="137"/>
      <c r="JE84" s="137"/>
      <c r="JF84" s="137"/>
      <c r="JG84" s="137"/>
      <c r="JH84" s="137"/>
      <c r="JI84" s="137"/>
      <c r="JJ84" s="137"/>
      <c r="JK84" s="137"/>
      <c r="JL84" s="137"/>
      <c r="JM84" s="137"/>
      <c r="JN84" s="137"/>
      <c r="JO84" s="137"/>
      <c r="JP84" s="137"/>
      <c r="JQ84" s="137"/>
      <c r="JR84" s="137"/>
      <c r="JS84" s="137"/>
      <c r="JT84" s="137"/>
      <c r="JU84" s="137"/>
      <c r="JV84" s="137"/>
      <c r="JW84" s="137"/>
      <c r="JX84" s="137"/>
      <c r="JY84" s="137"/>
      <c r="JZ84" s="137"/>
      <c r="KA84" s="137"/>
      <c r="KB84" s="137"/>
      <c r="KC84" s="137"/>
      <c r="KD84" s="137"/>
      <c r="KE84" s="137"/>
      <c r="KF84" s="137"/>
      <c r="KG84" s="137"/>
      <c r="KH84" s="137"/>
      <c r="KI84" s="137"/>
      <c r="KJ84" s="137"/>
      <c r="KK84" s="137"/>
      <c r="KL84" s="137"/>
      <c r="KM84" s="137"/>
      <c r="KN84" s="137"/>
      <c r="KO84" s="137"/>
      <c r="KP84" s="137"/>
      <c r="KQ84" s="137"/>
      <c r="KR84" s="137"/>
      <c r="KS84" s="137"/>
      <c r="KT84" s="137"/>
      <c r="KU84" s="137"/>
      <c r="KV84" s="137"/>
      <c r="KW84" s="137"/>
      <c r="KX84" s="137"/>
      <c r="KY84" s="137"/>
      <c r="KZ84" s="137"/>
      <c r="LA84" s="137"/>
      <c r="LB84" s="137"/>
      <c r="LC84" s="137"/>
      <c r="LD84" s="137"/>
      <c r="LE84" s="137"/>
      <c r="LF84" s="137"/>
      <c r="LG84" s="137"/>
      <c r="LH84" s="137"/>
      <c r="LI84" s="137"/>
      <c r="LJ84" s="137"/>
      <c r="LK84" s="137"/>
      <c r="LL84" s="137"/>
      <c r="LM84" s="137"/>
      <c r="LN84" s="137"/>
      <c r="LO84" s="137"/>
      <c r="LP84" s="137"/>
      <c r="LQ84" s="137"/>
      <c r="LR84" s="137"/>
      <c r="LS84" s="137"/>
      <c r="LT84" s="137"/>
      <c r="LU84" s="137"/>
      <c r="LV84" s="137"/>
      <c r="LW84" s="137"/>
      <c r="LX84" s="137"/>
    </row>
    <row r="85" ht="177.75" customHeight="1">
      <c r="B85" s="104" t="s">
        <v>1169</v>
      </c>
      <c r="C85" s="105" t="s">
        <v>12</v>
      </c>
      <c r="D85" s="105" t="s">
        <v>147</v>
      </c>
      <c r="E85" s="105" t="s">
        <v>1292</v>
      </c>
      <c r="F85" s="105" t="s">
        <v>1293</v>
      </c>
      <c r="G85" s="106" t="s">
        <v>1324</v>
      </c>
      <c r="H85" s="105" t="s">
        <v>1325</v>
      </c>
      <c r="I85" s="107" t="s">
        <v>1326</v>
      </c>
      <c r="J85" s="107" t="s">
        <v>1327</v>
      </c>
      <c r="K85" s="107" t="s">
        <v>1328</v>
      </c>
      <c r="L85" s="108">
        <v>3.0</v>
      </c>
      <c r="M85" s="108">
        <v>1.0</v>
      </c>
      <c r="N85" s="108">
        <v>1.0</v>
      </c>
      <c r="O85" s="108">
        <f t="shared" si="113"/>
        <v>1</v>
      </c>
      <c r="P85" s="108">
        <v>1.0</v>
      </c>
      <c r="Q85" s="108">
        <v>0.0</v>
      </c>
      <c r="R85" s="113" t="s">
        <v>155</v>
      </c>
      <c r="S85" s="111" t="s">
        <v>1329</v>
      </c>
      <c r="T85" s="111" t="s">
        <v>12</v>
      </c>
      <c r="U85" s="112" t="s">
        <v>1330</v>
      </c>
      <c r="V85" s="111" t="s">
        <v>1331</v>
      </c>
      <c r="W85" s="110" t="s">
        <v>1313</v>
      </c>
      <c r="X85" s="113" t="s">
        <v>13</v>
      </c>
      <c r="Y85" s="113" t="s">
        <v>160</v>
      </c>
      <c r="Z85" s="113" t="s">
        <v>161</v>
      </c>
      <c r="AA85" s="113" t="s">
        <v>13</v>
      </c>
      <c r="AB85" s="113" t="s">
        <v>161</v>
      </c>
      <c r="AC85" s="113" t="s">
        <v>13</v>
      </c>
      <c r="AD85" s="114">
        <v>1325.0</v>
      </c>
      <c r="AE85" s="114">
        <v>1.0</v>
      </c>
      <c r="AF85" s="114">
        <v>1.0</v>
      </c>
      <c r="AG85" s="115" t="s">
        <v>12</v>
      </c>
      <c r="AH85" s="114">
        <v>1325.0</v>
      </c>
      <c r="AI85" s="114">
        <v>1325.0</v>
      </c>
      <c r="AJ85" s="114" t="s">
        <v>12</v>
      </c>
      <c r="AK85" s="114">
        <f t="shared" si="114"/>
        <v>1325</v>
      </c>
      <c r="AL85" s="114">
        <v>1325.0</v>
      </c>
      <c r="AM85" s="114" t="s">
        <v>12</v>
      </c>
      <c r="AN85" s="114" t="s">
        <v>12</v>
      </c>
      <c r="AO85" s="114" t="s">
        <v>12</v>
      </c>
      <c r="AP85" s="116">
        <v>4.0</v>
      </c>
      <c r="AQ85" s="116">
        <v>0.0</v>
      </c>
      <c r="AR85" s="116">
        <v>1.0</v>
      </c>
      <c r="AS85" s="116">
        <v>1.0</v>
      </c>
      <c r="AT85" s="116">
        <v>0.0</v>
      </c>
      <c r="AU85" s="116">
        <v>0.0</v>
      </c>
      <c r="AV85" s="116">
        <v>0.0</v>
      </c>
      <c r="AW85" s="116">
        <v>0.0</v>
      </c>
      <c r="AX85" s="116">
        <v>1.0</v>
      </c>
      <c r="AY85" s="116">
        <v>1.0</v>
      </c>
      <c r="AZ85" s="117">
        <f t="shared" si="71"/>
        <v>0</v>
      </c>
      <c r="BA85" s="117">
        <f t="shared" si="72"/>
        <v>0</v>
      </c>
      <c r="BB85" s="117">
        <f t="shared" si="73"/>
        <v>0</v>
      </c>
      <c r="BC85" s="117">
        <f t="shared" si="74"/>
        <v>1</v>
      </c>
      <c r="BD85" s="117">
        <f t="shared" si="75"/>
        <v>1</v>
      </c>
      <c r="BE85" s="117">
        <f t="shared" si="76"/>
        <v>0</v>
      </c>
      <c r="BF85" s="117">
        <f t="shared" si="77"/>
        <v>1</v>
      </c>
      <c r="BG85" s="117">
        <f t="shared" si="78"/>
        <v>1</v>
      </c>
      <c r="BH85" s="117">
        <f t="shared" si="79"/>
        <v>0</v>
      </c>
      <c r="BI85" s="118">
        <v>1325.0</v>
      </c>
      <c r="BJ85" s="118">
        <v>1.0</v>
      </c>
      <c r="BK85" s="118">
        <v>1.0</v>
      </c>
      <c r="BL85" s="115" t="s">
        <v>12</v>
      </c>
      <c r="BM85" s="118">
        <v>1325.0</v>
      </c>
      <c r="BN85" s="118">
        <v>1325.0</v>
      </c>
      <c r="BO85" s="118" t="s">
        <v>12</v>
      </c>
      <c r="BP85" s="118">
        <f t="shared" si="109"/>
        <v>1325</v>
      </c>
      <c r="BQ85" s="118">
        <v>1325.0</v>
      </c>
      <c r="BR85" s="118" t="s">
        <v>12</v>
      </c>
      <c r="BS85" s="118" t="s">
        <v>12</v>
      </c>
      <c r="BT85" s="118" t="s">
        <v>12</v>
      </c>
      <c r="BU85" s="119">
        <v>3.0</v>
      </c>
      <c r="BV85" s="119">
        <v>0.0</v>
      </c>
      <c r="BW85" s="119">
        <v>1.0</v>
      </c>
      <c r="BX85" s="119">
        <v>1.0</v>
      </c>
      <c r="BY85" s="119">
        <v>0.0</v>
      </c>
      <c r="BZ85" s="119">
        <v>1.0</v>
      </c>
      <c r="CA85" s="119">
        <v>0.0</v>
      </c>
      <c r="CB85" s="119">
        <v>0.0</v>
      </c>
      <c r="CC85" s="119">
        <v>0.0</v>
      </c>
      <c r="CD85" s="119">
        <v>0.0</v>
      </c>
      <c r="CE85" s="119">
        <v>1.0</v>
      </c>
      <c r="CF85" s="119">
        <v>1.0</v>
      </c>
      <c r="CG85" s="119">
        <v>0.0</v>
      </c>
      <c r="CH85" s="119">
        <v>1.0</v>
      </c>
      <c r="CI85" s="120">
        <f t="shared" si="81"/>
        <v>0</v>
      </c>
      <c r="CJ85" s="120">
        <f t="shared" si="82"/>
        <v>0</v>
      </c>
      <c r="CK85" s="120">
        <f t="shared" si="83"/>
        <v>0</v>
      </c>
      <c r="CL85" s="120">
        <f t="shared" si="84"/>
        <v>1</v>
      </c>
      <c r="CM85" s="120">
        <f t="shared" si="85"/>
        <v>1</v>
      </c>
      <c r="CN85" s="120">
        <f t="shared" si="18"/>
        <v>0</v>
      </c>
      <c r="CO85" s="120">
        <f t="shared" si="86"/>
        <v>1</v>
      </c>
      <c r="CP85" s="120">
        <f t="shared" si="87"/>
        <v>1</v>
      </c>
      <c r="CQ85" s="120">
        <f t="shared" si="88"/>
        <v>0</v>
      </c>
      <c r="CR85" s="121">
        <v>1325.0</v>
      </c>
      <c r="CS85" s="121">
        <v>1.0</v>
      </c>
      <c r="CT85" s="121">
        <v>1.0</v>
      </c>
      <c r="CU85" s="115" t="s">
        <v>12</v>
      </c>
      <c r="CV85" s="121">
        <v>1325.0</v>
      </c>
      <c r="CW85" s="121">
        <v>1325.0</v>
      </c>
      <c r="CX85" s="121" t="s">
        <v>12</v>
      </c>
      <c r="CY85" s="121">
        <f t="shared" si="110"/>
        <v>1325</v>
      </c>
      <c r="CZ85" s="121">
        <v>1325.0</v>
      </c>
      <c r="DA85" s="121" t="s">
        <v>12</v>
      </c>
      <c r="DB85" s="121" t="s">
        <v>12</v>
      </c>
      <c r="DC85" s="121" t="s">
        <v>12</v>
      </c>
      <c r="DD85" s="122">
        <v>4.0</v>
      </c>
      <c r="DE85" s="122">
        <v>0.0</v>
      </c>
      <c r="DF85" s="122">
        <v>1.0</v>
      </c>
      <c r="DG85" s="122">
        <v>1.0</v>
      </c>
      <c r="DH85" s="122">
        <v>0.0</v>
      </c>
      <c r="DI85" s="122">
        <v>1.0</v>
      </c>
      <c r="DJ85" s="122">
        <v>0.0</v>
      </c>
      <c r="DK85" s="122">
        <v>0.0</v>
      </c>
      <c r="DL85" s="122">
        <v>0.0</v>
      </c>
      <c r="DM85" s="122">
        <v>0.0</v>
      </c>
      <c r="DN85" s="122">
        <v>1.0</v>
      </c>
      <c r="DO85" s="122">
        <v>1.0</v>
      </c>
      <c r="DP85" s="122">
        <v>0.0</v>
      </c>
      <c r="DQ85" s="122">
        <v>1.0</v>
      </c>
      <c r="DR85" s="123">
        <f t="shared" si="89"/>
        <v>0</v>
      </c>
      <c r="DS85" s="123">
        <f t="shared" si="90"/>
        <v>0</v>
      </c>
      <c r="DT85" s="123">
        <f t="shared" si="91"/>
        <v>0</v>
      </c>
      <c r="DU85" s="123">
        <f t="shared" si="92"/>
        <v>1</v>
      </c>
      <c r="DV85" s="123">
        <f t="shared" si="93"/>
        <v>1</v>
      </c>
      <c r="DW85" s="123">
        <f t="shared" si="94"/>
        <v>0</v>
      </c>
      <c r="DX85" s="123">
        <f t="shared" si="95"/>
        <v>1</v>
      </c>
      <c r="DY85" s="123">
        <f t="shared" si="96"/>
        <v>1</v>
      </c>
      <c r="DZ85" s="123">
        <f t="shared" si="97"/>
        <v>0</v>
      </c>
      <c r="EA85" s="124" t="s">
        <v>1332</v>
      </c>
      <c r="EB85" s="124">
        <v>3.0</v>
      </c>
      <c r="EC85" s="124">
        <v>5.0</v>
      </c>
      <c r="ED85" s="115" t="s">
        <v>162</v>
      </c>
      <c r="EE85" s="124">
        <v>1325.0</v>
      </c>
      <c r="EF85" s="124" t="s">
        <v>1332</v>
      </c>
      <c r="EG85" s="124" t="s">
        <v>162</v>
      </c>
      <c r="EH85" s="124" t="str">
        <f t="shared" si="111"/>
        <v>2002752, 2002749, 1325</v>
      </c>
      <c r="EI85" s="124">
        <v>1325.0</v>
      </c>
      <c r="EJ85" s="124" t="s">
        <v>162</v>
      </c>
      <c r="EK85" s="124" t="s">
        <v>12</v>
      </c>
      <c r="EL85" s="124" t="s">
        <v>12</v>
      </c>
      <c r="EM85" s="125">
        <v>3.0</v>
      </c>
      <c r="EN85" s="125">
        <v>1.0</v>
      </c>
      <c r="EO85" s="125">
        <v>3.0</v>
      </c>
      <c r="EP85" s="125">
        <v>1.0</v>
      </c>
      <c r="EQ85" s="125">
        <v>4.0</v>
      </c>
      <c r="ER85" s="125">
        <v>5.0</v>
      </c>
      <c r="ES85" s="125">
        <v>0.0</v>
      </c>
      <c r="ET85" s="125">
        <v>0.0</v>
      </c>
      <c r="EU85" s="125">
        <v>0.0</v>
      </c>
      <c r="EV85" s="125">
        <v>0.0</v>
      </c>
      <c r="EW85" s="125">
        <v>1.0</v>
      </c>
      <c r="EX85" s="125">
        <v>1.0</v>
      </c>
      <c r="EY85" s="125">
        <v>0.0</v>
      </c>
      <c r="EZ85" s="125">
        <v>1.0</v>
      </c>
      <c r="FA85" s="126">
        <f t="shared" si="98"/>
        <v>1</v>
      </c>
      <c r="FB85" s="126">
        <f t="shared" si="99"/>
        <v>0</v>
      </c>
      <c r="FC85" s="126">
        <f t="shared" si="100"/>
        <v>0</v>
      </c>
      <c r="FD85" s="126">
        <f t="shared" si="101"/>
        <v>3</v>
      </c>
      <c r="FE85" s="126">
        <f t="shared" si="102"/>
        <v>1</v>
      </c>
      <c r="FF85" s="126">
        <f t="shared" si="103"/>
        <v>0</v>
      </c>
      <c r="FG85" s="126">
        <f t="shared" si="104"/>
        <v>5</v>
      </c>
      <c r="FH85" s="126">
        <f t="shared" si="105"/>
        <v>1</v>
      </c>
      <c r="FI85" s="126">
        <f t="shared" si="106"/>
        <v>0</v>
      </c>
      <c r="FJ85" s="127" t="s">
        <v>13</v>
      </c>
      <c r="FK85" s="128" t="s">
        <v>1333</v>
      </c>
      <c r="FL85" s="129" t="s">
        <v>12</v>
      </c>
      <c r="FM85" s="129" t="s">
        <v>12</v>
      </c>
      <c r="FN85" s="129" t="s">
        <v>12</v>
      </c>
      <c r="FO85" s="130" t="s">
        <v>12</v>
      </c>
      <c r="FP85" s="130" t="s">
        <v>12</v>
      </c>
      <c r="FQ85" s="130" t="s">
        <v>12</v>
      </c>
      <c r="FR85" s="130" t="s">
        <v>12</v>
      </c>
      <c r="FS85" s="130" t="s">
        <v>12</v>
      </c>
      <c r="FT85" s="130" t="s">
        <v>12</v>
      </c>
      <c r="FU85" s="130" t="s">
        <v>12</v>
      </c>
      <c r="FV85" s="130" t="s">
        <v>12</v>
      </c>
      <c r="FW85" s="130" t="str">
        <f t="shared" si="48"/>
        <v>-</v>
      </c>
      <c r="FX85" s="130" t="s">
        <v>12</v>
      </c>
      <c r="FY85" s="108" t="s">
        <v>12</v>
      </c>
      <c r="FZ85" s="108">
        <v>3.0</v>
      </c>
      <c r="GA85" s="108">
        <v>0.0</v>
      </c>
      <c r="GB85" s="131">
        <f t="shared" si="43"/>
        <v>0</v>
      </c>
      <c r="GC85" s="132">
        <v>31914.0</v>
      </c>
      <c r="GD85" s="132" t="s">
        <v>12</v>
      </c>
      <c r="GE85" s="132" t="s">
        <v>12</v>
      </c>
      <c r="GF85" s="133" t="s">
        <v>12</v>
      </c>
      <c r="GG85" s="133" t="s">
        <v>12</v>
      </c>
      <c r="GH85" s="133" t="s">
        <v>12</v>
      </c>
      <c r="GI85" s="133" t="s">
        <v>12</v>
      </c>
      <c r="GJ85" s="133" t="s">
        <v>12</v>
      </c>
      <c r="GK85" s="133">
        <v>31914.0</v>
      </c>
      <c r="GL85" s="133" t="s">
        <v>12</v>
      </c>
      <c r="GM85" s="133" t="s">
        <v>12</v>
      </c>
      <c r="GN85" s="134" t="s">
        <v>12</v>
      </c>
      <c r="GO85" s="134">
        <v>1.0</v>
      </c>
      <c r="GP85" s="134">
        <v>0.0</v>
      </c>
      <c r="GQ85" s="135">
        <f t="shared" si="44"/>
        <v>0</v>
      </c>
      <c r="GR85" s="136" t="s">
        <v>161</v>
      </c>
      <c r="GS85" s="137"/>
      <c r="GT85" s="137"/>
      <c r="GU85" s="137"/>
      <c r="GV85" s="137"/>
      <c r="GW85" s="137"/>
      <c r="GX85" s="137"/>
      <c r="GY85" s="137"/>
      <c r="GZ85" s="137"/>
      <c r="HA85" s="137"/>
      <c r="HB85" s="137"/>
      <c r="HC85" s="137"/>
      <c r="HD85" s="137"/>
      <c r="HE85" s="137"/>
      <c r="HF85" s="137"/>
      <c r="HG85" s="137"/>
      <c r="HH85" s="137"/>
      <c r="HI85" s="137"/>
      <c r="HJ85" s="137"/>
      <c r="HK85" s="137"/>
      <c r="HL85" s="137"/>
      <c r="HM85" s="137"/>
      <c r="HN85" s="137"/>
      <c r="HO85" s="137"/>
      <c r="HP85" s="137"/>
      <c r="HQ85" s="137"/>
      <c r="HR85" s="137"/>
      <c r="HS85" s="137"/>
      <c r="HT85" s="137"/>
      <c r="HU85" s="137"/>
      <c r="HV85" s="137"/>
      <c r="HW85" s="137"/>
      <c r="HX85" s="137"/>
      <c r="HY85" s="137"/>
      <c r="HZ85" s="137"/>
      <c r="IA85" s="137"/>
      <c r="IB85" s="137"/>
      <c r="IC85" s="137"/>
      <c r="ID85" s="137"/>
      <c r="IE85" s="137"/>
      <c r="IF85" s="137"/>
      <c r="IG85" s="137"/>
      <c r="IH85" s="137"/>
      <c r="II85" s="137"/>
      <c r="IJ85" s="137"/>
      <c r="IK85" s="137"/>
      <c r="IL85" s="137"/>
      <c r="IM85" s="137"/>
      <c r="IN85" s="137"/>
      <c r="IO85" s="137"/>
      <c r="IP85" s="137"/>
      <c r="IQ85" s="137"/>
      <c r="IR85" s="137"/>
      <c r="IS85" s="137"/>
      <c r="IT85" s="137"/>
      <c r="IU85" s="137"/>
      <c r="IV85" s="137"/>
      <c r="IW85" s="137"/>
      <c r="IX85" s="137"/>
      <c r="IY85" s="137"/>
      <c r="IZ85" s="137"/>
      <c r="JA85" s="137"/>
      <c r="JB85" s="137"/>
      <c r="JC85" s="137"/>
      <c r="JD85" s="137"/>
      <c r="JE85" s="137"/>
      <c r="JF85" s="137"/>
      <c r="JG85" s="137"/>
      <c r="JH85" s="137"/>
      <c r="JI85" s="137"/>
      <c r="JJ85" s="137"/>
      <c r="JK85" s="137"/>
      <c r="JL85" s="137"/>
      <c r="JM85" s="137"/>
      <c r="JN85" s="137"/>
      <c r="JO85" s="137"/>
      <c r="JP85" s="137"/>
      <c r="JQ85" s="137"/>
      <c r="JR85" s="137"/>
      <c r="JS85" s="137"/>
      <c r="JT85" s="137"/>
      <c r="JU85" s="137"/>
      <c r="JV85" s="137"/>
      <c r="JW85" s="137"/>
      <c r="JX85" s="137"/>
      <c r="JY85" s="137"/>
      <c r="JZ85" s="137"/>
      <c r="KA85" s="137"/>
      <c r="KB85" s="137"/>
      <c r="KC85" s="137"/>
      <c r="KD85" s="137"/>
      <c r="KE85" s="137"/>
      <c r="KF85" s="137"/>
      <c r="KG85" s="137"/>
      <c r="KH85" s="137"/>
      <c r="KI85" s="137"/>
      <c r="KJ85" s="137"/>
      <c r="KK85" s="137"/>
      <c r="KL85" s="137"/>
      <c r="KM85" s="137"/>
      <c r="KN85" s="137"/>
      <c r="KO85" s="137"/>
      <c r="KP85" s="137"/>
      <c r="KQ85" s="137"/>
      <c r="KR85" s="137"/>
      <c r="KS85" s="137"/>
      <c r="KT85" s="137"/>
      <c r="KU85" s="137"/>
      <c r="KV85" s="137"/>
      <c r="KW85" s="137"/>
      <c r="KX85" s="137"/>
      <c r="KY85" s="137"/>
      <c r="KZ85" s="137"/>
      <c r="LA85" s="137"/>
      <c r="LB85" s="137"/>
      <c r="LC85" s="137"/>
      <c r="LD85" s="137"/>
      <c r="LE85" s="137"/>
      <c r="LF85" s="137"/>
      <c r="LG85" s="137"/>
      <c r="LH85" s="137"/>
      <c r="LI85" s="137"/>
      <c r="LJ85" s="137"/>
      <c r="LK85" s="137"/>
      <c r="LL85" s="137"/>
      <c r="LM85" s="137"/>
      <c r="LN85" s="137"/>
      <c r="LO85" s="137"/>
      <c r="LP85" s="137"/>
      <c r="LQ85" s="137"/>
      <c r="LR85" s="137"/>
      <c r="LS85" s="137"/>
      <c r="LT85" s="137"/>
      <c r="LU85" s="137"/>
      <c r="LV85" s="137"/>
      <c r="LW85" s="137"/>
      <c r="LX85" s="137"/>
    </row>
    <row r="86" ht="177.75" customHeight="1">
      <c r="B86" s="104" t="s">
        <v>1169</v>
      </c>
      <c r="C86" s="105" t="s">
        <v>12</v>
      </c>
      <c r="D86" s="105" t="s">
        <v>147</v>
      </c>
      <c r="E86" s="105" t="s">
        <v>1292</v>
      </c>
      <c r="F86" s="105" t="s">
        <v>1293</v>
      </c>
      <c r="G86" s="106" t="s">
        <v>1324</v>
      </c>
      <c r="H86" s="105" t="s">
        <v>1325</v>
      </c>
      <c r="I86" s="107" t="s">
        <v>1334</v>
      </c>
      <c r="J86" s="107" t="s">
        <v>1335</v>
      </c>
      <c r="K86" s="107" t="s">
        <v>1336</v>
      </c>
      <c r="L86" s="108">
        <v>3.0</v>
      </c>
      <c r="M86" s="108">
        <v>1.0</v>
      </c>
      <c r="N86" s="108">
        <v>1.0</v>
      </c>
      <c r="O86" s="108">
        <f t="shared" si="113"/>
        <v>1</v>
      </c>
      <c r="P86" s="108">
        <v>1.0</v>
      </c>
      <c r="Q86" s="108">
        <v>0.0</v>
      </c>
      <c r="R86" s="113" t="s">
        <v>160</v>
      </c>
      <c r="S86" s="111" t="s">
        <v>1337</v>
      </c>
      <c r="T86" s="111" t="s">
        <v>12</v>
      </c>
      <c r="U86" s="112" t="s">
        <v>1338</v>
      </c>
      <c r="V86" s="111" t="s">
        <v>1339</v>
      </c>
      <c r="W86" s="110" t="s">
        <v>1340</v>
      </c>
      <c r="X86" s="113" t="s">
        <v>13</v>
      </c>
      <c r="Y86" s="113" t="s">
        <v>160</v>
      </c>
      <c r="Z86" s="113" t="s">
        <v>161</v>
      </c>
      <c r="AA86" s="113" t="s">
        <v>13</v>
      </c>
      <c r="AB86" s="113" t="s">
        <v>161</v>
      </c>
      <c r="AC86" s="113" t="s">
        <v>13</v>
      </c>
      <c r="AD86" s="114" t="s">
        <v>12</v>
      </c>
      <c r="AE86" s="114" t="s">
        <v>12</v>
      </c>
      <c r="AF86" s="114" t="s">
        <v>12</v>
      </c>
      <c r="AG86" s="115" t="s">
        <v>12</v>
      </c>
      <c r="AH86" s="114" t="s">
        <v>12</v>
      </c>
      <c r="AI86" s="114" t="s">
        <v>12</v>
      </c>
      <c r="AJ86" s="114" t="s">
        <v>12</v>
      </c>
      <c r="AK86" s="114" t="str">
        <f t="shared" si="114"/>
        <v>-</v>
      </c>
      <c r="AL86" s="114" t="s">
        <v>12</v>
      </c>
      <c r="AM86" s="114" t="s">
        <v>12</v>
      </c>
      <c r="AN86" s="114" t="s">
        <v>12</v>
      </c>
      <c r="AO86" s="114" t="s">
        <v>12</v>
      </c>
      <c r="AP86" s="116">
        <v>2.0</v>
      </c>
      <c r="AQ86" s="116">
        <v>0.0</v>
      </c>
      <c r="AR86" s="116">
        <v>0.0</v>
      </c>
      <c r="AS86" s="116">
        <v>0.0</v>
      </c>
      <c r="AT86" s="116">
        <v>0.0</v>
      </c>
      <c r="AU86" s="116">
        <v>0.0</v>
      </c>
      <c r="AV86" s="116">
        <v>0.0</v>
      </c>
      <c r="AW86" s="116">
        <v>0.0</v>
      </c>
      <c r="AX86" s="116">
        <v>0.0</v>
      </c>
      <c r="AY86" s="116">
        <v>0.0</v>
      </c>
      <c r="AZ86" s="117">
        <f t="shared" si="71"/>
        <v>0</v>
      </c>
      <c r="BA86" s="117">
        <f t="shared" si="72"/>
        <v>0</v>
      </c>
      <c r="BB86" s="117">
        <f t="shared" si="73"/>
        <v>0</v>
      </c>
      <c r="BC86" s="117">
        <f t="shared" si="74"/>
        <v>0</v>
      </c>
      <c r="BD86" s="117">
        <f t="shared" si="75"/>
        <v>0</v>
      </c>
      <c r="BE86" s="117">
        <f t="shared" si="76"/>
        <v>0</v>
      </c>
      <c r="BF86" s="117">
        <f t="shared" si="77"/>
        <v>0</v>
      </c>
      <c r="BG86" s="117">
        <f t="shared" si="78"/>
        <v>0</v>
      </c>
      <c r="BH86" s="117">
        <f t="shared" si="79"/>
        <v>0</v>
      </c>
      <c r="BI86" s="118" t="s">
        <v>12</v>
      </c>
      <c r="BJ86" s="118" t="s">
        <v>12</v>
      </c>
      <c r="BK86" s="118" t="s">
        <v>12</v>
      </c>
      <c r="BL86" s="115" t="s">
        <v>12</v>
      </c>
      <c r="BM86" s="118" t="s">
        <v>12</v>
      </c>
      <c r="BN86" s="118" t="s">
        <v>12</v>
      </c>
      <c r="BO86" s="118" t="s">
        <v>12</v>
      </c>
      <c r="BP86" s="118" t="str">
        <f t="shared" si="109"/>
        <v>-</v>
      </c>
      <c r="BQ86" s="118" t="s">
        <v>12</v>
      </c>
      <c r="BR86" s="118" t="s">
        <v>12</v>
      </c>
      <c r="BS86" s="118" t="s">
        <v>12</v>
      </c>
      <c r="BT86" s="118" t="s">
        <v>12</v>
      </c>
      <c r="BU86" s="119">
        <v>2.0</v>
      </c>
      <c r="BV86" s="119">
        <v>0.0</v>
      </c>
      <c r="BW86" s="119">
        <v>0.0</v>
      </c>
      <c r="BX86" s="119">
        <v>0.0</v>
      </c>
      <c r="BY86" s="119">
        <v>0.0</v>
      </c>
      <c r="BZ86" s="119">
        <v>0.0</v>
      </c>
      <c r="CA86" s="119">
        <v>0.0</v>
      </c>
      <c r="CB86" s="119">
        <v>0.0</v>
      </c>
      <c r="CC86" s="119">
        <v>0.0</v>
      </c>
      <c r="CD86" s="119">
        <v>0.0</v>
      </c>
      <c r="CE86" s="119">
        <v>0.0</v>
      </c>
      <c r="CF86" s="119">
        <v>0.0</v>
      </c>
      <c r="CG86" s="119">
        <v>0.0</v>
      </c>
      <c r="CH86" s="119">
        <v>0.0</v>
      </c>
      <c r="CI86" s="120">
        <f t="shared" si="81"/>
        <v>0</v>
      </c>
      <c r="CJ86" s="120">
        <f t="shared" si="82"/>
        <v>0</v>
      </c>
      <c r="CK86" s="120">
        <f t="shared" si="83"/>
        <v>0</v>
      </c>
      <c r="CL86" s="120">
        <f t="shared" si="84"/>
        <v>0</v>
      </c>
      <c r="CM86" s="120">
        <f t="shared" si="85"/>
        <v>0</v>
      </c>
      <c r="CN86" s="120">
        <f t="shared" si="18"/>
        <v>0</v>
      </c>
      <c r="CO86" s="120">
        <f t="shared" si="86"/>
        <v>0</v>
      </c>
      <c r="CP86" s="120">
        <f t="shared" si="87"/>
        <v>0</v>
      </c>
      <c r="CQ86" s="120">
        <f t="shared" si="88"/>
        <v>0</v>
      </c>
      <c r="CR86" s="121">
        <v>46533.0</v>
      </c>
      <c r="CS86" s="121">
        <v>1.0</v>
      </c>
      <c r="CT86" s="121">
        <v>1.0</v>
      </c>
      <c r="CU86" s="115" t="s">
        <v>12</v>
      </c>
      <c r="CV86" s="121">
        <v>46533.0</v>
      </c>
      <c r="CW86" s="121">
        <v>46533.0</v>
      </c>
      <c r="CX86" s="121" t="s">
        <v>12</v>
      </c>
      <c r="CY86" s="121">
        <f t="shared" si="110"/>
        <v>46533</v>
      </c>
      <c r="CZ86" s="121">
        <v>46533.0</v>
      </c>
      <c r="DA86" s="121" t="s">
        <v>12</v>
      </c>
      <c r="DB86" s="121" t="s">
        <v>12</v>
      </c>
      <c r="DC86" s="121" t="s">
        <v>12</v>
      </c>
      <c r="DD86" s="122">
        <v>2.0</v>
      </c>
      <c r="DE86" s="122">
        <v>1.0</v>
      </c>
      <c r="DF86" s="122">
        <v>1.0</v>
      </c>
      <c r="DG86" s="122">
        <v>1.0</v>
      </c>
      <c r="DH86" s="122">
        <v>0.0</v>
      </c>
      <c r="DI86" s="122">
        <v>1.0</v>
      </c>
      <c r="DJ86" s="122">
        <v>0.0</v>
      </c>
      <c r="DK86" s="122">
        <v>0.0</v>
      </c>
      <c r="DL86" s="122">
        <v>0.0</v>
      </c>
      <c r="DM86" s="122">
        <v>1.0</v>
      </c>
      <c r="DN86" s="122">
        <v>1.0</v>
      </c>
      <c r="DO86" s="122">
        <v>1.0</v>
      </c>
      <c r="DP86" s="122">
        <v>0.0</v>
      </c>
      <c r="DQ86" s="122">
        <v>1.0</v>
      </c>
      <c r="DR86" s="123">
        <f t="shared" si="89"/>
        <v>1</v>
      </c>
      <c r="DS86" s="123">
        <f t="shared" si="90"/>
        <v>1</v>
      </c>
      <c r="DT86" s="123">
        <f t="shared" si="91"/>
        <v>0</v>
      </c>
      <c r="DU86" s="123">
        <f t="shared" si="92"/>
        <v>1</v>
      </c>
      <c r="DV86" s="123">
        <f t="shared" si="93"/>
        <v>1</v>
      </c>
      <c r="DW86" s="123">
        <f t="shared" si="94"/>
        <v>0</v>
      </c>
      <c r="DX86" s="123">
        <f t="shared" si="95"/>
        <v>1</v>
      </c>
      <c r="DY86" s="123">
        <f t="shared" si="96"/>
        <v>1</v>
      </c>
      <c r="DZ86" s="123">
        <f t="shared" si="97"/>
        <v>0</v>
      </c>
      <c r="EA86" s="124" t="s">
        <v>1341</v>
      </c>
      <c r="EB86" s="124">
        <v>4.0</v>
      </c>
      <c r="EC86" s="124">
        <v>73.0</v>
      </c>
      <c r="ED86" s="115" t="s">
        <v>563</v>
      </c>
      <c r="EE86" s="124">
        <v>46533.0</v>
      </c>
      <c r="EF86" s="124" t="s">
        <v>1341</v>
      </c>
      <c r="EG86" s="124" t="s">
        <v>563</v>
      </c>
      <c r="EH86" s="124" t="str">
        <f t="shared" si="111"/>
        <v>46533, 2100527, 2002749, 2002752</v>
      </c>
      <c r="EI86" s="124">
        <v>46533.0</v>
      </c>
      <c r="EJ86" s="124" t="s">
        <v>563</v>
      </c>
      <c r="EK86" s="124" t="s">
        <v>12</v>
      </c>
      <c r="EL86" s="124" t="s">
        <v>12</v>
      </c>
      <c r="EM86" s="125">
        <v>2.0</v>
      </c>
      <c r="EN86" s="125">
        <v>2.0</v>
      </c>
      <c r="EO86" s="125">
        <v>2.0</v>
      </c>
      <c r="EP86" s="125">
        <v>1.0</v>
      </c>
      <c r="EQ86" s="125">
        <v>72.0</v>
      </c>
      <c r="ER86" s="125">
        <v>73.0</v>
      </c>
      <c r="ES86" s="125">
        <v>0.0</v>
      </c>
      <c r="ET86" s="125">
        <v>0.0</v>
      </c>
      <c r="EU86" s="125">
        <v>0.0</v>
      </c>
      <c r="EV86" s="125">
        <v>1.0</v>
      </c>
      <c r="EW86" s="125">
        <v>1.0</v>
      </c>
      <c r="EX86" s="125">
        <v>1.0</v>
      </c>
      <c r="EY86" s="125">
        <v>0.0</v>
      </c>
      <c r="EZ86" s="125">
        <v>1.0</v>
      </c>
      <c r="FA86" s="126">
        <f t="shared" si="98"/>
        <v>2</v>
      </c>
      <c r="FB86" s="126">
        <f t="shared" si="99"/>
        <v>1</v>
      </c>
      <c r="FC86" s="126">
        <f t="shared" si="100"/>
        <v>0</v>
      </c>
      <c r="FD86" s="126">
        <f t="shared" si="101"/>
        <v>2</v>
      </c>
      <c r="FE86" s="126">
        <f t="shared" si="102"/>
        <v>1</v>
      </c>
      <c r="FF86" s="126">
        <f t="shared" si="103"/>
        <v>0</v>
      </c>
      <c r="FG86" s="126">
        <f t="shared" si="104"/>
        <v>73</v>
      </c>
      <c r="FH86" s="126">
        <f t="shared" si="105"/>
        <v>1</v>
      </c>
      <c r="FI86" s="126">
        <f t="shared" si="106"/>
        <v>0</v>
      </c>
      <c r="FJ86" s="127" t="s">
        <v>13</v>
      </c>
      <c r="FK86" s="128" t="s">
        <v>1342</v>
      </c>
      <c r="FL86" s="129" t="s">
        <v>12</v>
      </c>
      <c r="FM86" s="129" t="s">
        <v>12</v>
      </c>
      <c r="FN86" s="129" t="s">
        <v>12</v>
      </c>
      <c r="FO86" s="130" t="s">
        <v>12</v>
      </c>
      <c r="FP86" s="130" t="s">
        <v>12</v>
      </c>
      <c r="FQ86" s="130" t="s">
        <v>12</v>
      </c>
      <c r="FR86" s="130" t="s">
        <v>12</v>
      </c>
      <c r="FS86" s="130" t="s">
        <v>12</v>
      </c>
      <c r="FT86" s="130" t="s">
        <v>12</v>
      </c>
      <c r="FU86" s="130" t="s">
        <v>12</v>
      </c>
      <c r="FV86" s="130" t="s">
        <v>12</v>
      </c>
      <c r="FW86" s="130" t="str">
        <f t="shared" si="48"/>
        <v>-</v>
      </c>
      <c r="FX86" s="130" t="s">
        <v>12</v>
      </c>
      <c r="FY86" s="108" t="s">
        <v>12</v>
      </c>
      <c r="FZ86" s="108">
        <v>2.0</v>
      </c>
      <c r="GA86" s="108">
        <v>0.0</v>
      </c>
      <c r="GB86" s="131">
        <f t="shared" si="43"/>
        <v>0</v>
      </c>
      <c r="GC86" s="132" t="s">
        <v>12</v>
      </c>
      <c r="GD86" s="132" t="s">
        <v>12</v>
      </c>
      <c r="GE86" s="132" t="s">
        <v>12</v>
      </c>
      <c r="GF86" s="133" t="s">
        <v>12</v>
      </c>
      <c r="GG86" s="133" t="s">
        <v>12</v>
      </c>
      <c r="GH86" s="133" t="s">
        <v>12</v>
      </c>
      <c r="GI86" s="133" t="s">
        <v>12</v>
      </c>
      <c r="GJ86" s="133" t="s">
        <v>12</v>
      </c>
      <c r="GK86" s="133" t="s">
        <v>12</v>
      </c>
      <c r="GL86" s="133" t="s">
        <v>12</v>
      </c>
      <c r="GM86" s="133" t="s">
        <v>12</v>
      </c>
      <c r="GN86" s="134" t="s">
        <v>12</v>
      </c>
      <c r="GO86" s="134">
        <v>0.0</v>
      </c>
      <c r="GP86" s="134">
        <v>0.0</v>
      </c>
      <c r="GQ86" s="135">
        <f t="shared" si="44"/>
        <v>0</v>
      </c>
      <c r="GR86" s="136" t="s">
        <v>13</v>
      </c>
      <c r="GS86" s="137"/>
      <c r="GT86" s="137"/>
      <c r="GU86" s="137"/>
      <c r="GV86" s="137"/>
      <c r="GW86" s="137"/>
      <c r="GX86" s="137"/>
      <c r="GY86" s="137"/>
      <c r="GZ86" s="137"/>
      <c r="HA86" s="137"/>
      <c r="HB86" s="137"/>
      <c r="HC86" s="137"/>
      <c r="HD86" s="137"/>
      <c r="HE86" s="137"/>
      <c r="HF86" s="137"/>
      <c r="HG86" s="137"/>
      <c r="HH86" s="137"/>
      <c r="HI86" s="137"/>
      <c r="HJ86" s="137"/>
      <c r="HK86" s="137"/>
      <c r="HL86" s="137"/>
      <c r="HM86" s="137"/>
      <c r="HN86" s="137"/>
      <c r="HO86" s="137"/>
      <c r="HP86" s="137"/>
      <c r="HQ86" s="137"/>
      <c r="HR86" s="137"/>
      <c r="HS86" s="137"/>
      <c r="HT86" s="137"/>
      <c r="HU86" s="137"/>
      <c r="HV86" s="137"/>
      <c r="HW86" s="137"/>
      <c r="HX86" s="137"/>
      <c r="HY86" s="137"/>
      <c r="HZ86" s="137"/>
      <c r="IA86" s="137"/>
      <c r="IB86" s="137"/>
      <c r="IC86" s="137"/>
      <c r="ID86" s="137"/>
      <c r="IE86" s="137"/>
      <c r="IF86" s="137"/>
      <c r="IG86" s="137"/>
      <c r="IH86" s="137"/>
      <c r="II86" s="137"/>
      <c r="IJ86" s="137"/>
      <c r="IK86" s="137"/>
      <c r="IL86" s="137"/>
      <c r="IM86" s="137"/>
      <c r="IN86" s="137"/>
      <c r="IO86" s="137"/>
      <c r="IP86" s="137"/>
      <c r="IQ86" s="137"/>
      <c r="IR86" s="137"/>
      <c r="IS86" s="137"/>
      <c r="IT86" s="137"/>
      <c r="IU86" s="137"/>
      <c r="IV86" s="137"/>
      <c r="IW86" s="137"/>
      <c r="IX86" s="137"/>
      <c r="IY86" s="137"/>
      <c r="IZ86" s="137"/>
      <c r="JA86" s="137"/>
      <c r="JB86" s="137"/>
      <c r="JC86" s="137"/>
      <c r="JD86" s="137"/>
      <c r="JE86" s="137"/>
      <c r="JF86" s="137"/>
      <c r="JG86" s="137"/>
      <c r="JH86" s="137"/>
      <c r="JI86" s="137"/>
      <c r="JJ86" s="137"/>
      <c r="JK86" s="137"/>
      <c r="JL86" s="137"/>
      <c r="JM86" s="137"/>
      <c r="JN86" s="137"/>
      <c r="JO86" s="137"/>
      <c r="JP86" s="137"/>
      <c r="JQ86" s="137"/>
      <c r="JR86" s="137"/>
      <c r="JS86" s="137"/>
      <c r="JT86" s="137"/>
      <c r="JU86" s="137"/>
      <c r="JV86" s="137"/>
      <c r="JW86" s="137"/>
      <c r="JX86" s="137"/>
      <c r="JY86" s="137"/>
      <c r="JZ86" s="137"/>
      <c r="KA86" s="137"/>
      <c r="KB86" s="137"/>
      <c r="KC86" s="137"/>
      <c r="KD86" s="137"/>
      <c r="KE86" s="137"/>
      <c r="KF86" s="137"/>
      <c r="KG86" s="137"/>
      <c r="KH86" s="137"/>
      <c r="KI86" s="137"/>
      <c r="KJ86" s="137"/>
      <c r="KK86" s="137"/>
      <c r="KL86" s="137"/>
      <c r="KM86" s="137"/>
      <c r="KN86" s="137"/>
      <c r="KO86" s="137"/>
      <c r="KP86" s="137"/>
      <c r="KQ86" s="137"/>
      <c r="KR86" s="137"/>
      <c r="KS86" s="137"/>
      <c r="KT86" s="137"/>
      <c r="KU86" s="137"/>
      <c r="KV86" s="137"/>
      <c r="KW86" s="137"/>
      <c r="KX86" s="137"/>
      <c r="KY86" s="137"/>
      <c r="KZ86" s="137"/>
      <c r="LA86" s="137"/>
      <c r="LB86" s="137"/>
      <c r="LC86" s="137"/>
      <c r="LD86" s="137"/>
      <c r="LE86" s="137"/>
      <c r="LF86" s="137"/>
      <c r="LG86" s="137"/>
      <c r="LH86" s="137"/>
      <c r="LI86" s="137"/>
      <c r="LJ86" s="137"/>
      <c r="LK86" s="137"/>
      <c r="LL86" s="137"/>
      <c r="LM86" s="137"/>
      <c r="LN86" s="137"/>
      <c r="LO86" s="137"/>
      <c r="LP86" s="137"/>
      <c r="LQ86" s="137"/>
      <c r="LR86" s="137"/>
      <c r="LS86" s="137"/>
      <c r="LT86" s="137"/>
      <c r="LU86" s="137"/>
      <c r="LV86" s="137"/>
      <c r="LW86" s="137"/>
      <c r="LX86" s="137"/>
    </row>
    <row r="87" ht="177.75" customHeight="1">
      <c r="B87" s="104" t="s">
        <v>1169</v>
      </c>
      <c r="C87" s="105" t="s">
        <v>12</v>
      </c>
      <c r="D87" s="105" t="s">
        <v>147</v>
      </c>
      <c r="E87" s="105" t="s">
        <v>1292</v>
      </c>
      <c r="F87" s="105" t="s">
        <v>1293</v>
      </c>
      <c r="G87" s="106" t="s">
        <v>1324</v>
      </c>
      <c r="H87" s="105" t="s">
        <v>1325</v>
      </c>
      <c r="I87" s="107" t="s">
        <v>1343</v>
      </c>
      <c r="J87" s="107" t="s">
        <v>469</v>
      </c>
      <c r="K87" s="107" t="s">
        <v>1344</v>
      </c>
      <c r="L87" s="108">
        <v>953.0</v>
      </c>
      <c r="M87" s="108">
        <v>952.0</v>
      </c>
      <c r="N87" s="108">
        <v>952.0</v>
      </c>
      <c r="O87" s="108">
        <v>952.0</v>
      </c>
      <c r="P87" s="108">
        <v>952.0</v>
      </c>
      <c r="Q87" s="108">
        <v>0.0</v>
      </c>
      <c r="R87" s="113" t="s">
        <v>160</v>
      </c>
      <c r="S87" s="111" t="s">
        <v>1345</v>
      </c>
      <c r="T87" s="111" t="s">
        <v>12</v>
      </c>
      <c r="U87" s="112" t="s">
        <v>1346</v>
      </c>
      <c r="V87" s="111" t="s">
        <v>1347</v>
      </c>
      <c r="W87" s="110" t="s">
        <v>1313</v>
      </c>
      <c r="X87" s="113" t="s">
        <v>13</v>
      </c>
      <c r="Y87" s="113" t="s">
        <v>160</v>
      </c>
      <c r="Z87" s="113" t="s">
        <v>161</v>
      </c>
      <c r="AA87" s="113" t="s">
        <v>13</v>
      </c>
      <c r="AB87" s="113" t="s">
        <v>161</v>
      </c>
      <c r="AC87" s="109" t="s">
        <v>1348</v>
      </c>
      <c r="AD87" s="114">
        <v>40063.0</v>
      </c>
      <c r="AE87" s="114">
        <v>1.0</v>
      </c>
      <c r="AF87" s="114">
        <v>565.0</v>
      </c>
      <c r="AG87" s="115" t="s">
        <v>12</v>
      </c>
      <c r="AH87" s="114">
        <v>40063.0</v>
      </c>
      <c r="AI87" s="114" t="s">
        <v>12</v>
      </c>
      <c r="AJ87" s="114" t="s">
        <v>12</v>
      </c>
      <c r="AK87" s="114" t="str">
        <f t="shared" si="114"/>
        <v>-</v>
      </c>
      <c r="AL87" s="114" t="s">
        <v>12</v>
      </c>
      <c r="AM87" s="114" t="s">
        <v>12</v>
      </c>
      <c r="AN87" s="114">
        <v>40063.0</v>
      </c>
      <c r="AO87" s="114" t="s">
        <v>12</v>
      </c>
      <c r="AP87" s="116">
        <v>952.0</v>
      </c>
      <c r="AQ87" s="116">
        <v>565.0</v>
      </c>
      <c r="AR87" s="116">
        <v>565.0</v>
      </c>
      <c r="AS87" s="116">
        <v>565.0</v>
      </c>
      <c r="AT87" s="116">
        <v>565.0</v>
      </c>
      <c r="AU87" s="116">
        <v>565.0</v>
      </c>
      <c r="AV87" s="116">
        <v>565.0</v>
      </c>
      <c r="AW87" s="116">
        <v>565.0</v>
      </c>
      <c r="AX87" s="116">
        <v>565.0</v>
      </c>
      <c r="AY87" s="116">
        <v>565.0</v>
      </c>
      <c r="AZ87" s="117">
        <f t="shared" si="71"/>
        <v>0.593487395</v>
      </c>
      <c r="BA87" s="117">
        <f t="shared" si="72"/>
        <v>0.593487395</v>
      </c>
      <c r="BB87" s="117">
        <f t="shared" si="73"/>
        <v>0.593487395</v>
      </c>
      <c r="BC87" s="117">
        <f t="shared" si="74"/>
        <v>0.593487395</v>
      </c>
      <c r="BD87" s="117">
        <f t="shared" si="75"/>
        <v>0.593487395</v>
      </c>
      <c r="BE87" s="117">
        <f t="shared" si="76"/>
        <v>0.593487395</v>
      </c>
      <c r="BF87" s="117">
        <f t="shared" si="77"/>
        <v>0.593487395</v>
      </c>
      <c r="BG87" s="117">
        <f t="shared" si="78"/>
        <v>0.593487395</v>
      </c>
      <c r="BH87" s="117">
        <f t="shared" si="79"/>
        <v>0.593487395</v>
      </c>
      <c r="BI87" s="118">
        <v>40063.0</v>
      </c>
      <c r="BJ87" s="118">
        <v>1.0</v>
      </c>
      <c r="BK87" s="118">
        <v>565.0</v>
      </c>
      <c r="BL87" s="115" t="s">
        <v>12</v>
      </c>
      <c r="BM87" s="118">
        <v>40063.0</v>
      </c>
      <c r="BN87" s="118" t="s">
        <v>12</v>
      </c>
      <c r="BO87" s="118" t="s">
        <v>12</v>
      </c>
      <c r="BP87" s="118" t="str">
        <f t="shared" si="109"/>
        <v>-</v>
      </c>
      <c r="BQ87" s="118" t="s">
        <v>12</v>
      </c>
      <c r="BR87" s="118" t="s">
        <v>12</v>
      </c>
      <c r="BS87" s="118">
        <v>40063.0</v>
      </c>
      <c r="BT87" s="118" t="s">
        <v>12</v>
      </c>
      <c r="BU87" s="119">
        <v>952.0</v>
      </c>
      <c r="BV87" s="119">
        <v>565.0</v>
      </c>
      <c r="BW87" s="119">
        <v>565.0</v>
      </c>
      <c r="BX87" s="119">
        <v>565.0</v>
      </c>
      <c r="BY87" s="119">
        <v>0.0</v>
      </c>
      <c r="BZ87" s="119">
        <v>565.0</v>
      </c>
      <c r="CA87" s="119">
        <v>565.0</v>
      </c>
      <c r="CB87" s="119">
        <v>565.0</v>
      </c>
      <c r="CC87" s="119">
        <v>565.0</v>
      </c>
      <c r="CD87" s="119">
        <v>565.0</v>
      </c>
      <c r="CE87" s="119">
        <v>565.0</v>
      </c>
      <c r="CF87" s="119">
        <v>565.0</v>
      </c>
      <c r="CG87" s="119">
        <v>0.0</v>
      </c>
      <c r="CH87" s="119">
        <v>565.0</v>
      </c>
      <c r="CI87" s="120">
        <f t="shared" si="81"/>
        <v>0.593487395</v>
      </c>
      <c r="CJ87" s="120">
        <f t="shared" si="82"/>
        <v>0.593487395</v>
      </c>
      <c r="CK87" s="120">
        <f t="shared" si="83"/>
        <v>0.593487395</v>
      </c>
      <c r="CL87" s="120">
        <f t="shared" si="84"/>
        <v>0.593487395</v>
      </c>
      <c r="CM87" s="120">
        <f t="shared" si="85"/>
        <v>0.593487395</v>
      </c>
      <c r="CN87" s="120">
        <f t="shared" si="18"/>
        <v>0.593487395</v>
      </c>
      <c r="CO87" s="120">
        <f t="shared" si="86"/>
        <v>0.593487395</v>
      </c>
      <c r="CP87" s="120">
        <f t="shared" si="87"/>
        <v>0.593487395</v>
      </c>
      <c r="CQ87" s="120">
        <f t="shared" si="88"/>
        <v>0.593487395</v>
      </c>
      <c r="CR87" s="121">
        <v>40063.0</v>
      </c>
      <c r="CS87" s="121">
        <v>1.0</v>
      </c>
      <c r="CT87" s="121">
        <v>565.0</v>
      </c>
      <c r="CU87" s="115" t="s">
        <v>12</v>
      </c>
      <c r="CV87" s="121">
        <v>40063.0</v>
      </c>
      <c r="CW87" s="121" t="s">
        <v>12</v>
      </c>
      <c r="CX87" s="121" t="s">
        <v>12</v>
      </c>
      <c r="CY87" s="121" t="str">
        <f t="shared" si="110"/>
        <v>-</v>
      </c>
      <c r="CZ87" s="121" t="s">
        <v>12</v>
      </c>
      <c r="DA87" s="121" t="s">
        <v>12</v>
      </c>
      <c r="DB87" s="121">
        <v>40063.0</v>
      </c>
      <c r="DC87" s="121" t="s">
        <v>12</v>
      </c>
      <c r="DD87" s="122">
        <v>952.0</v>
      </c>
      <c r="DE87" s="122">
        <v>565.0</v>
      </c>
      <c r="DF87" s="122">
        <v>565.0</v>
      </c>
      <c r="DG87" s="122">
        <v>565.0</v>
      </c>
      <c r="DH87" s="122">
        <v>0.0</v>
      </c>
      <c r="DI87" s="122">
        <v>565.0</v>
      </c>
      <c r="DJ87" s="122">
        <v>565.0</v>
      </c>
      <c r="DK87" s="122">
        <v>565.0</v>
      </c>
      <c r="DL87" s="122">
        <v>565.0</v>
      </c>
      <c r="DM87" s="122">
        <v>565.0</v>
      </c>
      <c r="DN87" s="122">
        <v>565.0</v>
      </c>
      <c r="DO87" s="122">
        <v>565.0</v>
      </c>
      <c r="DP87" s="122">
        <v>0.0</v>
      </c>
      <c r="DQ87" s="122">
        <v>565.0</v>
      </c>
      <c r="DR87" s="123">
        <f t="shared" si="89"/>
        <v>0.593487395</v>
      </c>
      <c r="DS87" s="123">
        <f t="shared" si="90"/>
        <v>0.593487395</v>
      </c>
      <c r="DT87" s="123">
        <f t="shared" si="91"/>
        <v>0.593487395</v>
      </c>
      <c r="DU87" s="123">
        <f t="shared" si="92"/>
        <v>0.593487395</v>
      </c>
      <c r="DV87" s="123">
        <f t="shared" si="93"/>
        <v>0.593487395</v>
      </c>
      <c r="DW87" s="123">
        <f t="shared" si="94"/>
        <v>0.593487395</v>
      </c>
      <c r="DX87" s="123">
        <f t="shared" si="95"/>
        <v>0.593487395</v>
      </c>
      <c r="DY87" s="123">
        <f t="shared" si="96"/>
        <v>0.593487395</v>
      </c>
      <c r="DZ87" s="123">
        <f t="shared" si="97"/>
        <v>0.593487395</v>
      </c>
      <c r="EA87" s="124" t="s">
        <v>1349</v>
      </c>
      <c r="EB87" s="124">
        <v>3.0</v>
      </c>
      <c r="EC87" s="124">
        <v>569.0</v>
      </c>
      <c r="ED87" s="115" t="s">
        <v>162</v>
      </c>
      <c r="EE87" s="124">
        <v>40063.0</v>
      </c>
      <c r="EF87" s="124" t="s">
        <v>162</v>
      </c>
      <c r="EG87" s="124" t="s">
        <v>162</v>
      </c>
      <c r="EH87" s="124" t="str">
        <f t="shared" si="111"/>
        <v>2002752, 2002749</v>
      </c>
      <c r="EI87" s="124" t="s">
        <v>12</v>
      </c>
      <c r="EJ87" s="124" t="s">
        <v>162</v>
      </c>
      <c r="EK87" s="124">
        <v>40063.0</v>
      </c>
      <c r="EL87" s="124" t="s">
        <v>12</v>
      </c>
      <c r="EM87" s="125">
        <v>952.0</v>
      </c>
      <c r="EN87" s="125">
        <v>566.0</v>
      </c>
      <c r="EO87" s="125">
        <v>567.0</v>
      </c>
      <c r="EP87" s="125">
        <v>565.0</v>
      </c>
      <c r="EQ87" s="125">
        <v>4.0</v>
      </c>
      <c r="ER87" s="125">
        <v>569.0</v>
      </c>
      <c r="ES87" s="125">
        <v>565.0</v>
      </c>
      <c r="ET87" s="125">
        <v>565.0</v>
      </c>
      <c r="EU87" s="125">
        <v>565.0</v>
      </c>
      <c r="EV87" s="125">
        <v>565.0</v>
      </c>
      <c r="EW87" s="125">
        <v>565.0</v>
      </c>
      <c r="EX87" s="125">
        <v>565.0</v>
      </c>
      <c r="EY87" s="125">
        <v>0.0</v>
      </c>
      <c r="EZ87" s="125">
        <v>565.0</v>
      </c>
      <c r="FA87" s="126">
        <f t="shared" si="98"/>
        <v>0.5945378151</v>
      </c>
      <c r="FB87" s="126">
        <f t="shared" si="99"/>
        <v>0.593487395</v>
      </c>
      <c r="FC87" s="126">
        <f t="shared" si="100"/>
        <v>0.593487395</v>
      </c>
      <c r="FD87" s="126">
        <f t="shared" si="101"/>
        <v>0.5955882353</v>
      </c>
      <c r="FE87" s="126">
        <f t="shared" si="102"/>
        <v>0.593487395</v>
      </c>
      <c r="FF87" s="126">
        <f t="shared" si="103"/>
        <v>0.593487395</v>
      </c>
      <c r="FG87" s="126">
        <f t="shared" si="104"/>
        <v>0.5976890756</v>
      </c>
      <c r="FH87" s="126">
        <f t="shared" si="105"/>
        <v>0.593487395</v>
      </c>
      <c r="FI87" s="126">
        <f t="shared" si="106"/>
        <v>0.593487395</v>
      </c>
      <c r="FJ87" s="127" t="s">
        <v>13</v>
      </c>
      <c r="FK87" s="128" t="s">
        <v>1350</v>
      </c>
      <c r="FL87" s="129" t="s">
        <v>12</v>
      </c>
      <c r="FM87" s="129" t="s">
        <v>12</v>
      </c>
      <c r="FN87" s="129" t="s">
        <v>12</v>
      </c>
      <c r="FO87" s="130" t="s">
        <v>12</v>
      </c>
      <c r="FP87" s="130" t="s">
        <v>12</v>
      </c>
      <c r="FQ87" s="130" t="s">
        <v>12</v>
      </c>
      <c r="FR87" s="130" t="s">
        <v>12</v>
      </c>
      <c r="FS87" s="130" t="s">
        <v>12</v>
      </c>
      <c r="FT87" s="130" t="s">
        <v>12</v>
      </c>
      <c r="FU87" s="130" t="s">
        <v>12</v>
      </c>
      <c r="FV87" s="130" t="s">
        <v>12</v>
      </c>
      <c r="FW87" s="130" t="str">
        <f t="shared" si="48"/>
        <v>-</v>
      </c>
      <c r="FX87" s="130" t="s">
        <v>12</v>
      </c>
      <c r="FY87" s="108" t="s">
        <v>12</v>
      </c>
      <c r="FZ87" s="108">
        <v>952.0</v>
      </c>
      <c r="GA87" s="108">
        <v>0.0</v>
      </c>
      <c r="GB87" s="131">
        <f t="shared" si="43"/>
        <v>0</v>
      </c>
      <c r="GC87" s="132" t="s">
        <v>12</v>
      </c>
      <c r="GD87" s="132" t="s">
        <v>12</v>
      </c>
      <c r="GE87" s="132" t="s">
        <v>12</v>
      </c>
      <c r="GF87" s="133" t="s">
        <v>12</v>
      </c>
      <c r="GG87" s="133" t="s">
        <v>12</v>
      </c>
      <c r="GH87" s="133" t="s">
        <v>12</v>
      </c>
      <c r="GI87" s="133" t="s">
        <v>12</v>
      </c>
      <c r="GJ87" s="133" t="s">
        <v>12</v>
      </c>
      <c r="GK87" s="133" t="s">
        <v>12</v>
      </c>
      <c r="GL87" s="133" t="s">
        <v>12</v>
      </c>
      <c r="GM87" s="133" t="s">
        <v>12</v>
      </c>
      <c r="GN87" s="134" t="s">
        <v>12</v>
      </c>
      <c r="GO87" s="134">
        <v>0.0</v>
      </c>
      <c r="GP87" s="134">
        <v>0.0</v>
      </c>
      <c r="GQ87" s="135">
        <f t="shared" si="44"/>
        <v>0</v>
      </c>
      <c r="GR87" s="136" t="s">
        <v>13</v>
      </c>
      <c r="GS87" s="137"/>
      <c r="GT87" s="137"/>
      <c r="GU87" s="137"/>
      <c r="GV87" s="137"/>
      <c r="GW87" s="137"/>
      <c r="GX87" s="137"/>
      <c r="GY87" s="137"/>
      <c r="GZ87" s="137"/>
      <c r="HA87" s="137"/>
      <c r="HB87" s="137"/>
      <c r="HC87" s="137"/>
      <c r="HD87" s="137"/>
      <c r="HE87" s="137"/>
      <c r="HF87" s="137"/>
      <c r="HG87" s="137"/>
      <c r="HH87" s="137"/>
      <c r="HI87" s="137"/>
      <c r="HJ87" s="137"/>
      <c r="HK87" s="137"/>
      <c r="HL87" s="137"/>
      <c r="HM87" s="137"/>
      <c r="HN87" s="137"/>
      <c r="HO87" s="137"/>
      <c r="HP87" s="137"/>
      <c r="HQ87" s="137"/>
      <c r="HR87" s="137"/>
      <c r="HS87" s="137"/>
      <c r="HT87" s="137"/>
      <c r="HU87" s="137"/>
      <c r="HV87" s="137"/>
      <c r="HW87" s="137"/>
      <c r="HX87" s="137"/>
      <c r="HY87" s="137"/>
      <c r="HZ87" s="137"/>
      <c r="IA87" s="137"/>
      <c r="IB87" s="137"/>
      <c r="IC87" s="137"/>
      <c r="ID87" s="137"/>
      <c r="IE87" s="137"/>
      <c r="IF87" s="137"/>
      <c r="IG87" s="137"/>
      <c r="IH87" s="137"/>
      <c r="II87" s="137"/>
      <c r="IJ87" s="137"/>
      <c r="IK87" s="137"/>
      <c r="IL87" s="137"/>
      <c r="IM87" s="137"/>
      <c r="IN87" s="137"/>
      <c r="IO87" s="137"/>
      <c r="IP87" s="137"/>
      <c r="IQ87" s="137"/>
      <c r="IR87" s="137"/>
      <c r="IS87" s="137"/>
      <c r="IT87" s="137"/>
      <c r="IU87" s="137"/>
      <c r="IV87" s="137"/>
      <c r="IW87" s="137"/>
      <c r="IX87" s="137"/>
      <c r="IY87" s="137"/>
      <c r="IZ87" s="137"/>
      <c r="JA87" s="137"/>
      <c r="JB87" s="137"/>
      <c r="JC87" s="137"/>
      <c r="JD87" s="137"/>
      <c r="JE87" s="137"/>
      <c r="JF87" s="137"/>
      <c r="JG87" s="137"/>
      <c r="JH87" s="137"/>
      <c r="JI87" s="137"/>
      <c r="JJ87" s="137"/>
      <c r="JK87" s="137"/>
      <c r="JL87" s="137"/>
      <c r="JM87" s="137"/>
      <c r="JN87" s="137"/>
      <c r="JO87" s="137"/>
      <c r="JP87" s="137"/>
      <c r="JQ87" s="137"/>
      <c r="JR87" s="137"/>
      <c r="JS87" s="137"/>
      <c r="JT87" s="137"/>
      <c r="JU87" s="137"/>
      <c r="JV87" s="137"/>
      <c r="JW87" s="137"/>
      <c r="JX87" s="137"/>
      <c r="JY87" s="137"/>
      <c r="JZ87" s="137"/>
      <c r="KA87" s="137"/>
      <c r="KB87" s="137"/>
      <c r="KC87" s="137"/>
      <c r="KD87" s="137"/>
      <c r="KE87" s="137"/>
      <c r="KF87" s="137"/>
      <c r="KG87" s="137"/>
      <c r="KH87" s="137"/>
      <c r="KI87" s="137"/>
      <c r="KJ87" s="137"/>
      <c r="KK87" s="137"/>
      <c r="KL87" s="137"/>
      <c r="KM87" s="137"/>
      <c r="KN87" s="137"/>
      <c r="KO87" s="137"/>
      <c r="KP87" s="137"/>
      <c r="KQ87" s="137"/>
      <c r="KR87" s="137"/>
      <c r="KS87" s="137"/>
      <c r="KT87" s="137"/>
      <c r="KU87" s="137"/>
      <c r="KV87" s="137"/>
      <c r="KW87" s="137"/>
      <c r="KX87" s="137"/>
      <c r="KY87" s="137"/>
      <c r="KZ87" s="137"/>
      <c r="LA87" s="137"/>
      <c r="LB87" s="137"/>
      <c r="LC87" s="137"/>
      <c r="LD87" s="137"/>
      <c r="LE87" s="137"/>
      <c r="LF87" s="137"/>
      <c r="LG87" s="137"/>
      <c r="LH87" s="137"/>
      <c r="LI87" s="137"/>
      <c r="LJ87" s="137"/>
      <c r="LK87" s="137"/>
      <c r="LL87" s="137"/>
      <c r="LM87" s="137"/>
      <c r="LN87" s="137"/>
      <c r="LO87" s="137"/>
      <c r="LP87" s="137"/>
      <c r="LQ87" s="137"/>
      <c r="LR87" s="137"/>
      <c r="LS87" s="137"/>
      <c r="LT87" s="137"/>
      <c r="LU87" s="137"/>
      <c r="LV87" s="137"/>
      <c r="LW87" s="137"/>
      <c r="LX87" s="137"/>
    </row>
    <row r="88" ht="153.75" customHeight="1">
      <c r="B88" s="104" t="s">
        <v>1169</v>
      </c>
      <c r="C88" s="105" t="s">
        <v>12</v>
      </c>
      <c r="D88" s="105" t="s">
        <v>147</v>
      </c>
      <c r="E88" s="105" t="s">
        <v>1292</v>
      </c>
      <c r="F88" s="105" t="s">
        <v>1293</v>
      </c>
      <c r="G88" s="106" t="s">
        <v>1324</v>
      </c>
      <c r="H88" s="105" t="s">
        <v>1325</v>
      </c>
      <c r="I88" s="107" t="s">
        <v>1351</v>
      </c>
      <c r="J88" s="107" t="s">
        <v>1352</v>
      </c>
      <c r="K88" s="107" t="s">
        <v>1353</v>
      </c>
      <c r="L88" s="108">
        <v>105550.0</v>
      </c>
      <c r="M88" s="108">
        <v>10550.0</v>
      </c>
      <c r="N88" s="108">
        <v>10550.0</v>
      </c>
      <c r="O88" s="108">
        <v>10550.0</v>
      </c>
      <c r="P88" s="108">
        <v>10550.0</v>
      </c>
      <c r="Q88" s="108">
        <v>0.0</v>
      </c>
      <c r="R88" s="113" t="s">
        <v>160</v>
      </c>
      <c r="S88" s="111" t="s">
        <v>1354</v>
      </c>
      <c r="T88" s="111" t="s">
        <v>1355</v>
      </c>
      <c r="U88" s="112" t="s">
        <v>432</v>
      </c>
      <c r="V88" s="110" t="s">
        <v>1356</v>
      </c>
      <c r="W88" s="110" t="s">
        <v>1313</v>
      </c>
      <c r="X88" s="113" t="s">
        <v>13</v>
      </c>
      <c r="Y88" s="113" t="s">
        <v>160</v>
      </c>
      <c r="Z88" s="113" t="s">
        <v>161</v>
      </c>
      <c r="AA88" s="113" t="s">
        <v>13</v>
      </c>
      <c r="AB88" s="113" t="s">
        <v>161</v>
      </c>
      <c r="AC88" s="113" t="s">
        <v>13</v>
      </c>
      <c r="AD88" s="114" t="s">
        <v>12</v>
      </c>
      <c r="AE88" s="114" t="s">
        <v>12</v>
      </c>
      <c r="AF88" s="114" t="s">
        <v>12</v>
      </c>
      <c r="AG88" s="115" t="s">
        <v>12</v>
      </c>
      <c r="AH88" s="114" t="s">
        <v>12</v>
      </c>
      <c r="AI88" s="114" t="s">
        <v>12</v>
      </c>
      <c r="AJ88" s="114" t="s">
        <v>12</v>
      </c>
      <c r="AK88" s="114" t="str">
        <f t="shared" si="114"/>
        <v>-</v>
      </c>
      <c r="AL88" s="114" t="s">
        <v>12</v>
      </c>
      <c r="AM88" s="114" t="s">
        <v>12</v>
      </c>
      <c r="AN88" s="114" t="s">
        <v>12</v>
      </c>
      <c r="AO88" s="114" t="s">
        <v>12</v>
      </c>
      <c r="AP88" s="116">
        <v>105550.0</v>
      </c>
      <c r="AQ88" s="116">
        <v>0.0</v>
      </c>
      <c r="AR88" s="116">
        <v>0.0</v>
      </c>
      <c r="AS88" s="116">
        <v>0.0</v>
      </c>
      <c r="AT88" s="116">
        <v>0.0</v>
      </c>
      <c r="AU88" s="116">
        <v>0.0</v>
      </c>
      <c r="AV88" s="116">
        <v>0.0</v>
      </c>
      <c r="AW88" s="116">
        <v>0.0</v>
      </c>
      <c r="AX88" s="116">
        <v>0.0</v>
      </c>
      <c r="AY88" s="116">
        <v>0.0</v>
      </c>
      <c r="AZ88" s="117">
        <f t="shared" si="71"/>
        <v>0</v>
      </c>
      <c r="BA88" s="117">
        <f t="shared" si="72"/>
        <v>0</v>
      </c>
      <c r="BB88" s="117">
        <f t="shared" si="73"/>
        <v>0</v>
      </c>
      <c r="BC88" s="117">
        <f t="shared" si="74"/>
        <v>0</v>
      </c>
      <c r="BD88" s="117">
        <f t="shared" si="75"/>
        <v>0</v>
      </c>
      <c r="BE88" s="117">
        <f t="shared" si="76"/>
        <v>0</v>
      </c>
      <c r="BF88" s="117">
        <f t="shared" si="77"/>
        <v>0</v>
      </c>
      <c r="BG88" s="117">
        <f t="shared" si="78"/>
        <v>0</v>
      </c>
      <c r="BH88" s="117">
        <f t="shared" si="79"/>
        <v>0</v>
      </c>
      <c r="BI88" s="118" t="s">
        <v>12</v>
      </c>
      <c r="BJ88" s="118" t="s">
        <v>12</v>
      </c>
      <c r="BK88" s="118" t="s">
        <v>12</v>
      </c>
      <c r="BL88" s="115" t="s">
        <v>12</v>
      </c>
      <c r="BM88" s="118" t="s">
        <v>12</v>
      </c>
      <c r="BN88" s="118" t="s">
        <v>12</v>
      </c>
      <c r="BO88" s="118" t="s">
        <v>12</v>
      </c>
      <c r="BP88" s="118" t="str">
        <f t="shared" si="109"/>
        <v>-</v>
      </c>
      <c r="BQ88" s="118" t="s">
        <v>12</v>
      </c>
      <c r="BR88" s="118" t="s">
        <v>12</v>
      </c>
      <c r="BS88" s="118" t="s">
        <v>12</v>
      </c>
      <c r="BT88" s="118" t="s">
        <v>12</v>
      </c>
      <c r="BU88" s="119">
        <v>105550.0</v>
      </c>
      <c r="BV88" s="119">
        <v>0.0</v>
      </c>
      <c r="BW88" s="119">
        <v>0.0</v>
      </c>
      <c r="BX88" s="119">
        <v>0.0</v>
      </c>
      <c r="BY88" s="119">
        <v>0.0</v>
      </c>
      <c r="BZ88" s="119">
        <v>0.0</v>
      </c>
      <c r="CA88" s="119">
        <v>0.0</v>
      </c>
      <c r="CB88" s="119">
        <v>0.0</v>
      </c>
      <c r="CC88" s="119">
        <v>0.0</v>
      </c>
      <c r="CD88" s="119">
        <v>0.0</v>
      </c>
      <c r="CE88" s="119">
        <v>0.0</v>
      </c>
      <c r="CF88" s="119">
        <v>0.0</v>
      </c>
      <c r="CG88" s="119">
        <v>0.0</v>
      </c>
      <c r="CH88" s="119">
        <v>0.0</v>
      </c>
      <c r="CI88" s="120">
        <f t="shared" si="81"/>
        <v>0</v>
      </c>
      <c r="CJ88" s="120">
        <f t="shared" si="82"/>
        <v>0</v>
      </c>
      <c r="CK88" s="120">
        <f t="shared" si="83"/>
        <v>0</v>
      </c>
      <c r="CL88" s="120">
        <f t="shared" si="84"/>
        <v>0</v>
      </c>
      <c r="CM88" s="120">
        <f t="shared" si="85"/>
        <v>0</v>
      </c>
      <c r="CN88" s="120">
        <f t="shared" si="18"/>
        <v>0</v>
      </c>
      <c r="CO88" s="120">
        <f t="shared" si="86"/>
        <v>0</v>
      </c>
      <c r="CP88" s="120">
        <f t="shared" si="87"/>
        <v>0</v>
      </c>
      <c r="CQ88" s="120">
        <f t="shared" si="88"/>
        <v>0</v>
      </c>
      <c r="CR88" s="121" t="s">
        <v>12</v>
      </c>
      <c r="CS88" s="121" t="s">
        <v>12</v>
      </c>
      <c r="CT88" s="121" t="s">
        <v>12</v>
      </c>
      <c r="CU88" s="115" t="s">
        <v>12</v>
      </c>
      <c r="CV88" s="121" t="s">
        <v>12</v>
      </c>
      <c r="CW88" s="121" t="s">
        <v>12</v>
      </c>
      <c r="CX88" s="121" t="s">
        <v>12</v>
      </c>
      <c r="CY88" s="121" t="str">
        <f t="shared" si="110"/>
        <v>-</v>
      </c>
      <c r="CZ88" s="121" t="s">
        <v>12</v>
      </c>
      <c r="DA88" s="121" t="s">
        <v>12</v>
      </c>
      <c r="DB88" s="121" t="s">
        <v>12</v>
      </c>
      <c r="DC88" s="121" t="s">
        <v>729</v>
      </c>
      <c r="DD88" s="122">
        <v>105550.0</v>
      </c>
      <c r="DE88" s="122">
        <v>0.0</v>
      </c>
      <c r="DF88" s="122">
        <v>0.0</v>
      </c>
      <c r="DG88" s="122">
        <v>0.0</v>
      </c>
      <c r="DH88" s="122">
        <v>0.0</v>
      </c>
      <c r="DI88" s="122">
        <v>0.0</v>
      </c>
      <c r="DJ88" s="122">
        <v>0.0</v>
      </c>
      <c r="DK88" s="122">
        <v>0.0</v>
      </c>
      <c r="DL88" s="122">
        <v>0.0</v>
      </c>
      <c r="DM88" s="122">
        <v>0.0</v>
      </c>
      <c r="DN88" s="122">
        <v>0.0</v>
      </c>
      <c r="DO88" s="122">
        <v>0.0</v>
      </c>
      <c r="DP88" s="122">
        <v>0.0</v>
      </c>
      <c r="DQ88" s="122">
        <v>0.0</v>
      </c>
      <c r="DR88" s="123">
        <f t="shared" si="89"/>
        <v>0</v>
      </c>
      <c r="DS88" s="123">
        <f t="shared" si="90"/>
        <v>0</v>
      </c>
      <c r="DT88" s="123">
        <f t="shared" si="91"/>
        <v>0</v>
      </c>
      <c r="DU88" s="123">
        <f t="shared" si="92"/>
        <v>0</v>
      </c>
      <c r="DV88" s="123">
        <f t="shared" si="93"/>
        <v>0</v>
      </c>
      <c r="DW88" s="123">
        <f t="shared" si="94"/>
        <v>0</v>
      </c>
      <c r="DX88" s="123">
        <f t="shared" si="95"/>
        <v>0</v>
      </c>
      <c r="DY88" s="123">
        <f t="shared" si="96"/>
        <v>0</v>
      </c>
      <c r="DZ88" s="123">
        <f t="shared" si="97"/>
        <v>0</v>
      </c>
      <c r="EA88" s="124" t="s">
        <v>325</v>
      </c>
      <c r="EB88" s="124">
        <v>2.0</v>
      </c>
      <c r="EC88" s="124">
        <v>27.0</v>
      </c>
      <c r="ED88" s="115" t="s">
        <v>162</v>
      </c>
      <c r="EE88" s="124" t="s">
        <v>12</v>
      </c>
      <c r="EF88" s="124" t="s">
        <v>325</v>
      </c>
      <c r="EG88" s="124" t="s">
        <v>325</v>
      </c>
      <c r="EH88" s="124" t="str">
        <f t="shared" si="111"/>
        <v>2002749, 2002752</v>
      </c>
      <c r="EI88" s="124" t="s">
        <v>12</v>
      </c>
      <c r="EJ88" s="124" t="s">
        <v>325</v>
      </c>
      <c r="EK88" s="124" t="s">
        <v>12</v>
      </c>
      <c r="EL88" s="124" t="s">
        <v>12</v>
      </c>
      <c r="EM88" s="125">
        <v>105550.0</v>
      </c>
      <c r="EN88" s="125">
        <v>9.0</v>
      </c>
      <c r="EO88" s="125">
        <v>18.0</v>
      </c>
      <c r="EP88" s="125">
        <v>0.0</v>
      </c>
      <c r="EQ88" s="125">
        <v>27.0</v>
      </c>
      <c r="ER88" s="125">
        <v>27.0</v>
      </c>
      <c r="ES88" s="125">
        <v>0.0</v>
      </c>
      <c r="ET88" s="125">
        <v>0.0</v>
      </c>
      <c r="EU88" s="125">
        <v>0.0</v>
      </c>
      <c r="EV88" s="125">
        <v>0.0</v>
      </c>
      <c r="EW88" s="125">
        <v>0.0</v>
      </c>
      <c r="EX88" s="125">
        <v>0.0</v>
      </c>
      <c r="EY88" s="125">
        <v>0.0</v>
      </c>
      <c r="EZ88" s="125">
        <v>0.0</v>
      </c>
      <c r="FA88" s="126">
        <f t="shared" si="98"/>
        <v>0.0008530805687</v>
      </c>
      <c r="FB88" s="126">
        <f t="shared" si="99"/>
        <v>0</v>
      </c>
      <c r="FC88" s="126">
        <f t="shared" si="100"/>
        <v>0</v>
      </c>
      <c r="FD88" s="126">
        <f t="shared" si="101"/>
        <v>0.001706161137</v>
      </c>
      <c r="FE88" s="126">
        <f t="shared" si="102"/>
        <v>0</v>
      </c>
      <c r="FF88" s="126">
        <f t="shared" si="103"/>
        <v>0</v>
      </c>
      <c r="FG88" s="126">
        <f t="shared" si="104"/>
        <v>0.002559241706</v>
      </c>
      <c r="FH88" s="126">
        <f t="shared" si="105"/>
        <v>0</v>
      </c>
      <c r="FI88" s="126">
        <f t="shared" si="106"/>
        <v>0</v>
      </c>
      <c r="FJ88" s="127" t="s">
        <v>13</v>
      </c>
      <c r="FK88" s="128"/>
      <c r="FL88" s="129" t="s">
        <v>12</v>
      </c>
      <c r="FM88" s="129" t="s">
        <v>12</v>
      </c>
      <c r="FN88" s="129" t="s">
        <v>12</v>
      </c>
      <c r="FO88" s="130" t="s">
        <v>12</v>
      </c>
      <c r="FP88" s="130" t="s">
        <v>12</v>
      </c>
      <c r="FQ88" s="130" t="s">
        <v>12</v>
      </c>
      <c r="FR88" s="130" t="s">
        <v>12</v>
      </c>
      <c r="FS88" s="130" t="s">
        <v>12</v>
      </c>
      <c r="FT88" s="130" t="s">
        <v>12</v>
      </c>
      <c r="FU88" s="130" t="s">
        <v>12</v>
      </c>
      <c r="FV88" s="130" t="s">
        <v>12</v>
      </c>
      <c r="FW88" s="130" t="str">
        <f t="shared" si="48"/>
        <v>-</v>
      </c>
      <c r="FX88" s="130" t="s">
        <v>12</v>
      </c>
      <c r="FY88" s="108" t="s">
        <v>12</v>
      </c>
      <c r="FZ88" s="108">
        <v>19300.0</v>
      </c>
      <c r="GA88" s="108">
        <v>0.0</v>
      </c>
      <c r="GB88" s="131">
        <f t="shared" si="43"/>
        <v>0</v>
      </c>
      <c r="GC88" s="132" t="s">
        <v>12</v>
      </c>
      <c r="GD88" s="132" t="s">
        <v>12</v>
      </c>
      <c r="GE88" s="132" t="s">
        <v>12</v>
      </c>
      <c r="GF88" s="133" t="s">
        <v>12</v>
      </c>
      <c r="GG88" s="133" t="s">
        <v>12</v>
      </c>
      <c r="GH88" s="133" t="s">
        <v>12</v>
      </c>
      <c r="GI88" s="133" t="s">
        <v>12</v>
      </c>
      <c r="GJ88" s="133" t="s">
        <v>12</v>
      </c>
      <c r="GK88" s="133" t="s">
        <v>12</v>
      </c>
      <c r="GL88" s="133" t="s">
        <v>12</v>
      </c>
      <c r="GM88" s="133" t="s">
        <v>12</v>
      </c>
      <c r="GN88" s="134" t="s">
        <v>12</v>
      </c>
      <c r="GO88" s="134">
        <v>14116.0</v>
      </c>
      <c r="GP88" s="134">
        <v>0.0</v>
      </c>
      <c r="GQ88" s="135">
        <f t="shared" si="44"/>
        <v>0</v>
      </c>
      <c r="GR88" s="136" t="s">
        <v>13</v>
      </c>
      <c r="GS88" s="137"/>
      <c r="GT88" s="137"/>
      <c r="GU88" s="137"/>
      <c r="GV88" s="137"/>
      <c r="GW88" s="137"/>
      <c r="GX88" s="137"/>
      <c r="GY88" s="137"/>
      <c r="GZ88" s="137"/>
      <c r="HA88" s="137"/>
      <c r="HB88" s="137"/>
      <c r="HC88" s="137"/>
      <c r="HD88" s="137"/>
      <c r="HE88" s="137"/>
      <c r="HF88" s="137"/>
      <c r="HG88" s="137"/>
      <c r="HH88" s="137"/>
      <c r="HI88" s="137"/>
      <c r="HJ88" s="137"/>
      <c r="HK88" s="137"/>
      <c r="HL88" s="137"/>
      <c r="HM88" s="137"/>
      <c r="HN88" s="137"/>
      <c r="HO88" s="137"/>
      <c r="HP88" s="137"/>
      <c r="HQ88" s="137"/>
      <c r="HR88" s="137"/>
      <c r="HS88" s="137"/>
      <c r="HT88" s="137"/>
      <c r="HU88" s="137"/>
      <c r="HV88" s="137"/>
      <c r="HW88" s="137"/>
      <c r="HX88" s="137"/>
      <c r="HY88" s="137"/>
      <c r="HZ88" s="137"/>
      <c r="IA88" s="137"/>
      <c r="IB88" s="137"/>
      <c r="IC88" s="137"/>
      <c r="ID88" s="137"/>
      <c r="IE88" s="137"/>
      <c r="IF88" s="137"/>
      <c r="IG88" s="137"/>
      <c r="IH88" s="137"/>
      <c r="II88" s="137"/>
      <c r="IJ88" s="137"/>
      <c r="IK88" s="137"/>
      <c r="IL88" s="137"/>
      <c r="IM88" s="137"/>
      <c r="IN88" s="137"/>
      <c r="IO88" s="137"/>
      <c r="IP88" s="137"/>
      <c r="IQ88" s="137"/>
      <c r="IR88" s="137"/>
      <c r="IS88" s="137"/>
      <c r="IT88" s="137"/>
      <c r="IU88" s="137"/>
      <c r="IV88" s="137"/>
      <c r="IW88" s="137"/>
      <c r="IX88" s="137"/>
      <c r="IY88" s="137"/>
      <c r="IZ88" s="137"/>
      <c r="JA88" s="137"/>
      <c r="JB88" s="137"/>
      <c r="JC88" s="137"/>
      <c r="JD88" s="137"/>
      <c r="JE88" s="137"/>
      <c r="JF88" s="137"/>
      <c r="JG88" s="137"/>
      <c r="JH88" s="137"/>
      <c r="JI88" s="137"/>
      <c r="JJ88" s="137"/>
      <c r="JK88" s="137"/>
      <c r="JL88" s="137"/>
      <c r="JM88" s="137"/>
      <c r="JN88" s="137"/>
      <c r="JO88" s="137"/>
      <c r="JP88" s="137"/>
      <c r="JQ88" s="137"/>
      <c r="JR88" s="137"/>
      <c r="JS88" s="137"/>
      <c r="JT88" s="137"/>
      <c r="JU88" s="137"/>
      <c r="JV88" s="137"/>
      <c r="JW88" s="137"/>
      <c r="JX88" s="137"/>
      <c r="JY88" s="137"/>
      <c r="JZ88" s="137"/>
      <c r="KA88" s="137"/>
      <c r="KB88" s="137"/>
      <c r="KC88" s="137"/>
      <c r="KD88" s="137"/>
      <c r="KE88" s="137"/>
      <c r="KF88" s="137"/>
      <c r="KG88" s="137"/>
      <c r="KH88" s="137"/>
      <c r="KI88" s="137"/>
      <c r="KJ88" s="137"/>
      <c r="KK88" s="137"/>
      <c r="KL88" s="137"/>
      <c r="KM88" s="137"/>
      <c r="KN88" s="137"/>
      <c r="KO88" s="137"/>
      <c r="KP88" s="137"/>
      <c r="KQ88" s="137"/>
      <c r="KR88" s="137"/>
      <c r="KS88" s="137"/>
      <c r="KT88" s="137"/>
      <c r="KU88" s="137"/>
      <c r="KV88" s="137"/>
      <c r="KW88" s="137"/>
      <c r="KX88" s="137"/>
      <c r="KY88" s="137"/>
      <c r="KZ88" s="137"/>
      <c r="LA88" s="137"/>
      <c r="LB88" s="137"/>
      <c r="LC88" s="137"/>
      <c r="LD88" s="137"/>
      <c r="LE88" s="137"/>
      <c r="LF88" s="137"/>
      <c r="LG88" s="137"/>
      <c r="LH88" s="137"/>
      <c r="LI88" s="137"/>
      <c r="LJ88" s="137"/>
      <c r="LK88" s="137"/>
      <c r="LL88" s="137"/>
      <c r="LM88" s="137"/>
      <c r="LN88" s="137"/>
      <c r="LO88" s="137"/>
      <c r="LP88" s="137"/>
      <c r="LQ88" s="137"/>
      <c r="LR88" s="137"/>
      <c r="LS88" s="137"/>
      <c r="LT88" s="137"/>
      <c r="LU88" s="137"/>
      <c r="LV88" s="137"/>
      <c r="LW88" s="137"/>
      <c r="LX88" s="137"/>
    </row>
    <row r="89" ht="153.75" customHeight="1">
      <c r="B89" s="104" t="s">
        <v>1169</v>
      </c>
      <c r="C89" s="105" t="s">
        <v>12</v>
      </c>
      <c r="D89" s="105" t="s">
        <v>147</v>
      </c>
      <c r="E89" s="105" t="s">
        <v>1292</v>
      </c>
      <c r="F89" s="105" t="s">
        <v>1293</v>
      </c>
      <c r="G89" s="106" t="s">
        <v>1324</v>
      </c>
      <c r="H89" s="105" t="s">
        <v>1325</v>
      </c>
      <c r="I89" s="107" t="s">
        <v>1357</v>
      </c>
      <c r="J89" s="107" t="s">
        <v>1358</v>
      </c>
      <c r="K89" s="107" t="s">
        <v>1359</v>
      </c>
      <c r="L89" s="108">
        <v>7085.0</v>
      </c>
      <c r="M89" s="108">
        <v>6979.0</v>
      </c>
      <c r="N89" s="108">
        <v>80218.0</v>
      </c>
      <c r="O89" s="108">
        <f>P89+Q89</f>
        <v>80218</v>
      </c>
      <c r="P89" s="108">
        <v>80218.0</v>
      </c>
      <c r="Q89" s="108">
        <v>0.0</v>
      </c>
      <c r="R89" s="113" t="s">
        <v>160</v>
      </c>
      <c r="S89" s="111" t="s">
        <v>1360</v>
      </c>
      <c r="T89" s="111" t="s">
        <v>1361</v>
      </c>
      <c r="U89" s="112" t="s">
        <v>432</v>
      </c>
      <c r="V89" s="110" t="s">
        <v>1356</v>
      </c>
      <c r="W89" s="110" t="s">
        <v>1313</v>
      </c>
      <c r="X89" s="113" t="s">
        <v>13</v>
      </c>
      <c r="Y89" s="113" t="s">
        <v>160</v>
      </c>
      <c r="Z89" s="113" t="s">
        <v>161</v>
      </c>
      <c r="AA89" s="113" t="s">
        <v>13</v>
      </c>
      <c r="AB89" s="113" t="s">
        <v>161</v>
      </c>
      <c r="AC89" s="113" t="s">
        <v>13</v>
      </c>
      <c r="AD89" s="114" t="s">
        <v>12</v>
      </c>
      <c r="AE89" s="114" t="s">
        <v>12</v>
      </c>
      <c r="AF89" s="114" t="s">
        <v>12</v>
      </c>
      <c r="AG89" s="115" t="s">
        <v>12</v>
      </c>
      <c r="AH89" s="114" t="s">
        <v>12</v>
      </c>
      <c r="AI89" s="114" t="s">
        <v>12</v>
      </c>
      <c r="AJ89" s="114" t="s">
        <v>12</v>
      </c>
      <c r="AK89" s="114" t="str">
        <f t="shared" si="114"/>
        <v>-</v>
      </c>
      <c r="AL89" s="114" t="s">
        <v>12</v>
      </c>
      <c r="AM89" s="114" t="s">
        <v>12</v>
      </c>
      <c r="AN89" s="114" t="s">
        <v>12</v>
      </c>
      <c r="AO89" s="114" t="s">
        <v>12</v>
      </c>
      <c r="AP89" s="116">
        <v>7093.0</v>
      </c>
      <c r="AQ89" s="116">
        <v>0.0</v>
      </c>
      <c r="AR89" s="116">
        <v>0.0</v>
      </c>
      <c r="AS89" s="116">
        <v>0.0</v>
      </c>
      <c r="AT89" s="116">
        <v>0.0</v>
      </c>
      <c r="AU89" s="116">
        <v>0.0</v>
      </c>
      <c r="AV89" s="116">
        <v>0.0</v>
      </c>
      <c r="AW89" s="116">
        <v>0.0</v>
      </c>
      <c r="AX89" s="116">
        <v>0.0</v>
      </c>
      <c r="AY89" s="116">
        <v>0.0</v>
      </c>
      <c r="AZ89" s="117">
        <f t="shared" si="71"/>
        <v>0</v>
      </c>
      <c r="BA89" s="117">
        <f t="shared" si="72"/>
        <v>0</v>
      </c>
      <c r="BB89" s="117">
        <f t="shared" si="73"/>
        <v>0</v>
      </c>
      <c r="BC89" s="117">
        <f t="shared" si="74"/>
        <v>0</v>
      </c>
      <c r="BD89" s="117">
        <f t="shared" si="75"/>
        <v>0</v>
      </c>
      <c r="BE89" s="117">
        <f t="shared" si="76"/>
        <v>0</v>
      </c>
      <c r="BF89" s="117">
        <f t="shared" si="77"/>
        <v>0</v>
      </c>
      <c r="BG89" s="117">
        <f t="shared" si="78"/>
        <v>0</v>
      </c>
      <c r="BH89" s="117">
        <f t="shared" si="79"/>
        <v>0</v>
      </c>
      <c r="BI89" s="118" t="s">
        <v>12</v>
      </c>
      <c r="BJ89" s="118" t="s">
        <v>12</v>
      </c>
      <c r="BK89" s="118" t="s">
        <v>12</v>
      </c>
      <c r="BL89" s="115" t="s">
        <v>12</v>
      </c>
      <c r="BM89" s="118" t="s">
        <v>12</v>
      </c>
      <c r="BN89" s="118" t="s">
        <v>12</v>
      </c>
      <c r="BO89" s="118" t="s">
        <v>12</v>
      </c>
      <c r="BP89" s="118" t="str">
        <f t="shared" si="109"/>
        <v>-</v>
      </c>
      <c r="BQ89" s="118" t="s">
        <v>12</v>
      </c>
      <c r="BR89" s="118" t="s">
        <v>12</v>
      </c>
      <c r="BS89" s="118" t="s">
        <v>12</v>
      </c>
      <c r="BT89" s="118" t="s">
        <v>12</v>
      </c>
      <c r="BU89" s="119">
        <v>6979.0</v>
      </c>
      <c r="BV89" s="119">
        <v>0.0</v>
      </c>
      <c r="BW89" s="119">
        <v>0.0</v>
      </c>
      <c r="BX89" s="119">
        <v>0.0</v>
      </c>
      <c r="BY89" s="119">
        <v>0.0</v>
      </c>
      <c r="BZ89" s="119">
        <v>0.0</v>
      </c>
      <c r="CA89" s="119">
        <v>0.0</v>
      </c>
      <c r="CB89" s="119">
        <v>0.0</v>
      </c>
      <c r="CC89" s="119">
        <v>0.0</v>
      </c>
      <c r="CD89" s="119">
        <v>0.0</v>
      </c>
      <c r="CE89" s="119">
        <v>0.0</v>
      </c>
      <c r="CF89" s="119">
        <v>0.0</v>
      </c>
      <c r="CG89" s="119">
        <v>0.0</v>
      </c>
      <c r="CH89" s="119">
        <v>0.0</v>
      </c>
      <c r="CI89" s="120">
        <f t="shared" si="81"/>
        <v>0</v>
      </c>
      <c r="CJ89" s="120">
        <f t="shared" si="82"/>
        <v>0</v>
      </c>
      <c r="CK89" s="120">
        <f t="shared" si="83"/>
        <v>0</v>
      </c>
      <c r="CL89" s="120">
        <f t="shared" si="84"/>
        <v>0</v>
      </c>
      <c r="CM89" s="120">
        <f t="shared" si="85"/>
        <v>0</v>
      </c>
      <c r="CN89" s="120">
        <f t="shared" si="18"/>
        <v>0</v>
      </c>
      <c r="CO89" s="120">
        <f t="shared" si="86"/>
        <v>0</v>
      </c>
      <c r="CP89" s="120">
        <f t="shared" si="87"/>
        <v>0</v>
      </c>
      <c r="CQ89" s="120">
        <f t="shared" si="88"/>
        <v>0</v>
      </c>
      <c r="CR89" s="121">
        <v>15578.0</v>
      </c>
      <c r="CS89" s="121">
        <v>1.0</v>
      </c>
      <c r="CT89" s="121">
        <v>4822.0</v>
      </c>
      <c r="CU89" s="115" t="s">
        <v>12</v>
      </c>
      <c r="CV89" s="121">
        <v>15578.0</v>
      </c>
      <c r="CW89" s="121" t="s">
        <v>12</v>
      </c>
      <c r="CX89" s="121" t="s">
        <v>12</v>
      </c>
      <c r="CY89" s="121" t="str">
        <f t="shared" si="110"/>
        <v>-</v>
      </c>
      <c r="CZ89" s="121" t="s">
        <v>12</v>
      </c>
      <c r="DA89" s="121" t="s">
        <v>12</v>
      </c>
      <c r="DB89" s="121">
        <v>15578.0</v>
      </c>
      <c r="DC89" s="121" t="s">
        <v>12</v>
      </c>
      <c r="DD89" s="122">
        <v>7093.0</v>
      </c>
      <c r="DE89" s="122">
        <v>4822.0</v>
      </c>
      <c r="DF89" s="122">
        <v>4822.0</v>
      </c>
      <c r="DG89" s="122">
        <v>4822.0</v>
      </c>
      <c r="DH89" s="122">
        <v>0.0</v>
      </c>
      <c r="DI89" s="122">
        <v>4822.0</v>
      </c>
      <c r="DJ89" s="122">
        <v>4822.0</v>
      </c>
      <c r="DK89" s="122">
        <v>4822.0</v>
      </c>
      <c r="DL89" s="122">
        <v>4822.0</v>
      </c>
      <c r="DM89" s="122">
        <v>4822.0</v>
      </c>
      <c r="DN89" s="122">
        <v>4822.0</v>
      </c>
      <c r="DO89" s="122">
        <v>4822.0</v>
      </c>
      <c r="DP89" s="122">
        <v>0.0</v>
      </c>
      <c r="DQ89" s="122">
        <v>4822.0</v>
      </c>
      <c r="DR89" s="123">
        <f t="shared" si="89"/>
        <v>0.6909299327</v>
      </c>
      <c r="DS89" s="123">
        <f t="shared" si="90"/>
        <v>0.6909299327</v>
      </c>
      <c r="DT89" s="123">
        <f t="shared" si="91"/>
        <v>0.6909299327</v>
      </c>
      <c r="DU89" s="123">
        <f t="shared" si="92"/>
        <v>0.06011119699</v>
      </c>
      <c r="DV89" s="123">
        <f t="shared" si="93"/>
        <v>0.06011119699</v>
      </c>
      <c r="DW89" s="123">
        <f t="shared" si="94"/>
        <v>0.06011119699</v>
      </c>
      <c r="DX89" s="123">
        <f t="shared" si="95"/>
        <v>0.06011119699</v>
      </c>
      <c r="DY89" s="123">
        <f t="shared" si="96"/>
        <v>0.06011119699</v>
      </c>
      <c r="DZ89" s="123">
        <f t="shared" si="97"/>
        <v>0.06011119699</v>
      </c>
      <c r="EA89" s="124" t="s">
        <v>1362</v>
      </c>
      <c r="EB89" s="124">
        <v>3.0</v>
      </c>
      <c r="EC89" s="124">
        <v>4843.0</v>
      </c>
      <c r="ED89" s="115" t="s">
        <v>162</v>
      </c>
      <c r="EE89" s="124" t="s">
        <v>1363</v>
      </c>
      <c r="EF89" s="124" t="s">
        <v>162</v>
      </c>
      <c r="EG89" s="124" t="s">
        <v>162</v>
      </c>
      <c r="EH89" s="124" t="str">
        <f t="shared" si="111"/>
        <v>2002752, 2002749</v>
      </c>
      <c r="EI89" s="124" t="s">
        <v>12</v>
      </c>
      <c r="EJ89" s="124" t="s">
        <v>162</v>
      </c>
      <c r="EK89" s="124">
        <v>15578.0</v>
      </c>
      <c r="EL89" s="124" t="s">
        <v>12</v>
      </c>
      <c r="EM89" s="125">
        <v>6979.0</v>
      </c>
      <c r="EN89" s="125">
        <v>4825.0</v>
      </c>
      <c r="EO89" s="125">
        <v>4836.0</v>
      </c>
      <c r="EP89" s="125">
        <v>4822.0</v>
      </c>
      <c r="EQ89" s="125">
        <v>21.0</v>
      </c>
      <c r="ER89" s="125">
        <v>4843.0</v>
      </c>
      <c r="ES89" s="125">
        <v>4822.0</v>
      </c>
      <c r="ET89" s="125">
        <v>4822.0</v>
      </c>
      <c r="EU89" s="125">
        <v>4822.0</v>
      </c>
      <c r="EV89" s="125">
        <v>4822.0</v>
      </c>
      <c r="EW89" s="125">
        <v>4822.0</v>
      </c>
      <c r="EX89" s="125">
        <v>4822.0</v>
      </c>
      <c r="EY89" s="125">
        <v>0.0</v>
      </c>
      <c r="EZ89" s="125">
        <v>4822.0</v>
      </c>
      <c r="FA89" s="126">
        <f t="shared" si="98"/>
        <v>0.6913597937</v>
      </c>
      <c r="FB89" s="126">
        <f t="shared" si="99"/>
        <v>0.6909299327</v>
      </c>
      <c r="FC89" s="126">
        <f t="shared" si="100"/>
        <v>0.6909299327</v>
      </c>
      <c r="FD89" s="126">
        <f t="shared" si="101"/>
        <v>0.06028572141</v>
      </c>
      <c r="FE89" s="126">
        <f t="shared" si="102"/>
        <v>0.06011119699</v>
      </c>
      <c r="FF89" s="126">
        <f t="shared" si="103"/>
        <v>0.06011119699</v>
      </c>
      <c r="FG89" s="126">
        <f t="shared" si="104"/>
        <v>0.06037298362</v>
      </c>
      <c r="FH89" s="126">
        <f t="shared" si="105"/>
        <v>0.06011119699</v>
      </c>
      <c r="FI89" s="126">
        <f t="shared" si="106"/>
        <v>0.06011119699</v>
      </c>
      <c r="FJ89" s="127" t="s">
        <v>13</v>
      </c>
      <c r="FK89" s="128" t="s">
        <v>1364</v>
      </c>
      <c r="FL89" s="129">
        <v>17533.0</v>
      </c>
      <c r="FM89" s="129">
        <v>1.0</v>
      </c>
      <c r="FN89" s="129">
        <v>968.0</v>
      </c>
      <c r="FO89" s="130" t="s">
        <v>12</v>
      </c>
      <c r="FP89" s="130" t="s">
        <v>12</v>
      </c>
      <c r="FQ89" s="130" t="s">
        <v>12</v>
      </c>
      <c r="FR89" s="130" t="s">
        <v>12</v>
      </c>
      <c r="FS89" s="130" t="s">
        <v>12</v>
      </c>
      <c r="FT89" s="130" t="s">
        <v>12</v>
      </c>
      <c r="FU89" s="141">
        <v>17533.0</v>
      </c>
      <c r="FV89" s="141">
        <v>17533.0</v>
      </c>
      <c r="FW89" s="130" t="str">
        <f t="shared" si="48"/>
        <v>-</v>
      </c>
      <c r="FX89" s="130" t="s">
        <v>12</v>
      </c>
      <c r="FY89" s="108" t="s">
        <v>12</v>
      </c>
      <c r="FZ89" s="108">
        <v>6224.0</v>
      </c>
      <c r="GA89" s="108">
        <v>350.0</v>
      </c>
      <c r="GB89" s="131">
        <f t="shared" si="43"/>
        <v>0.05015045135</v>
      </c>
      <c r="GC89" s="132">
        <v>9999.0</v>
      </c>
      <c r="GD89" s="132">
        <v>1.0</v>
      </c>
      <c r="GE89" s="132">
        <v>19039.0</v>
      </c>
      <c r="GF89" s="133" t="s">
        <v>12</v>
      </c>
      <c r="GG89" s="133" t="s">
        <v>12</v>
      </c>
      <c r="GH89" s="133" t="s">
        <v>12</v>
      </c>
      <c r="GI89" s="133" t="s">
        <v>12</v>
      </c>
      <c r="GJ89" s="133">
        <v>9999.0</v>
      </c>
      <c r="GK89" s="133" t="s">
        <v>12</v>
      </c>
      <c r="GL89" s="133" t="s">
        <v>12</v>
      </c>
      <c r="GM89" s="133" t="s">
        <v>12</v>
      </c>
      <c r="GN89" s="134" t="s">
        <v>12</v>
      </c>
      <c r="GO89" s="134">
        <v>6979.0</v>
      </c>
      <c r="GP89" s="134">
        <v>4789.0</v>
      </c>
      <c r="GQ89" s="135">
        <f t="shared" si="44"/>
        <v>0.6862014615</v>
      </c>
      <c r="GR89" s="136" t="s">
        <v>13</v>
      </c>
      <c r="GS89" s="137"/>
      <c r="GT89" s="137"/>
      <c r="GU89" s="137"/>
      <c r="GV89" s="137"/>
      <c r="GW89" s="137"/>
      <c r="GX89" s="137"/>
      <c r="GY89" s="137"/>
      <c r="GZ89" s="137"/>
      <c r="HA89" s="137"/>
      <c r="HB89" s="137"/>
      <c r="HC89" s="137"/>
      <c r="HD89" s="137"/>
      <c r="HE89" s="137"/>
      <c r="HF89" s="137"/>
      <c r="HG89" s="137"/>
      <c r="HH89" s="137"/>
      <c r="HI89" s="137"/>
      <c r="HJ89" s="137"/>
      <c r="HK89" s="137"/>
      <c r="HL89" s="137"/>
      <c r="HM89" s="137"/>
      <c r="HN89" s="137"/>
      <c r="HO89" s="137"/>
      <c r="HP89" s="137"/>
      <c r="HQ89" s="137"/>
      <c r="HR89" s="137"/>
      <c r="HS89" s="137"/>
      <c r="HT89" s="137"/>
      <c r="HU89" s="137"/>
      <c r="HV89" s="137"/>
      <c r="HW89" s="137"/>
      <c r="HX89" s="137"/>
      <c r="HY89" s="137"/>
      <c r="HZ89" s="137"/>
      <c r="IA89" s="137"/>
      <c r="IB89" s="137"/>
      <c r="IC89" s="137"/>
      <c r="ID89" s="137"/>
      <c r="IE89" s="137"/>
      <c r="IF89" s="137"/>
      <c r="IG89" s="137"/>
      <c r="IH89" s="137"/>
      <c r="II89" s="137"/>
      <c r="IJ89" s="137"/>
      <c r="IK89" s="137"/>
      <c r="IL89" s="137"/>
      <c r="IM89" s="137"/>
      <c r="IN89" s="137"/>
      <c r="IO89" s="137"/>
      <c r="IP89" s="137"/>
      <c r="IQ89" s="137"/>
      <c r="IR89" s="137"/>
      <c r="IS89" s="137"/>
      <c r="IT89" s="137"/>
      <c r="IU89" s="137"/>
      <c r="IV89" s="137"/>
      <c r="IW89" s="137"/>
      <c r="IX89" s="137"/>
      <c r="IY89" s="137"/>
      <c r="IZ89" s="137"/>
      <c r="JA89" s="137"/>
      <c r="JB89" s="137"/>
      <c r="JC89" s="137"/>
      <c r="JD89" s="137"/>
      <c r="JE89" s="137"/>
      <c r="JF89" s="137"/>
      <c r="JG89" s="137"/>
      <c r="JH89" s="137"/>
      <c r="JI89" s="137"/>
      <c r="JJ89" s="137"/>
      <c r="JK89" s="137"/>
      <c r="JL89" s="137"/>
      <c r="JM89" s="137"/>
      <c r="JN89" s="137"/>
      <c r="JO89" s="137"/>
      <c r="JP89" s="137"/>
      <c r="JQ89" s="137"/>
      <c r="JR89" s="137"/>
      <c r="JS89" s="137"/>
      <c r="JT89" s="137"/>
      <c r="JU89" s="137"/>
      <c r="JV89" s="137"/>
      <c r="JW89" s="137"/>
      <c r="JX89" s="137"/>
      <c r="JY89" s="137"/>
      <c r="JZ89" s="137"/>
      <c r="KA89" s="137"/>
      <c r="KB89" s="137"/>
      <c r="KC89" s="137"/>
      <c r="KD89" s="137"/>
      <c r="KE89" s="137"/>
      <c r="KF89" s="137"/>
      <c r="KG89" s="137"/>
      <c r="KH89" s="137"/>
      <c r="KI89" s="137"/>
      <c r="KJ89" s="137"/>
      <c r="KK89" s="137"/>
      <c r="KL89" s="137"/>
      <c r="KM89" s="137"/>
      <c r="KN89" s="137"/>
      <c r="KO89" s="137"/>
      <c r="KP89" s="137"/>
      <c r="KQ89" s="137"/>
      <c r="KR89" s="137"/>
      <c r="KS89" s="137"/>
      <c r="KT89" s="137"/>
      <c r="KU89" s="137"/>
      <c r="KV89" s="137"/>
      <c r="KW89" s="137"/>
      <c r="KX89" s="137"/>
      <c r="KY89" s="137"/>
      <c r="KZ89" s="137"/>
      <c r="LA89" s="137"/>
      <c r="LB89" s="137"/>
      <c r="LC89" s="137"/>
      <c r="LD89" s="137"/>
      <c r="LE89" s="137"/>
      <c r="LF89" s="137"/>
      <c r="LG89" s="137"/>
      <c r="LH89" s="137"/>
      <c r="LI89" s="137"/>
      <c r="LJ89" s="137"/>
      <c r="LK89" s="137"/>
      <c r="LL89" s="137"/>
      <c r="LM89" s="137"/>
      <c r="LN89" s="137"/>
      <c r="LO89" s="137"/>
      <c r="LP89" s="137"/>
      <c r="LQ89" s="137"/>
      <c r="LR89" s="137"/>
      <c r="LS89" s="137"/>
      <c r="LT89" s="137"/>
      <c r="LU89" s="137"/>
      <c r="LV89" s="137"/>
      <c r="LW89" s="137"/>
      <c r="LX89" s="137"/>
    </row>
    <row r="90" ht="153.75" customHeight="1">
      <c r="B90" s="104" t="s">
        <v>1169</v>
      </c>
      <c r="C90" s="105" t="s">
        <v>12</v>
      </c>
      <c r="D90" s="105" t="s">
        <v>147</v>
      </c>
      <c r="E90" s="105" t="s">
        <v>1292</v>
      </c>
      <c r="F90" s="105" t="s">
        <v>1293</v>
      </c>
      <c r="G90" s="106" t="s">
        <v>1365</v>
      </c>
      <c r="H90" s="105" t="s">
        <v>1366</v>
      </c>
      <c r="I90" s="107" t="s">
        <v>1296</v>
      </c>
      <c r="J90" s="107" t="s">
        <v>1367</v>
      </c>
      <c r="K90" s="107" t="s">
        <v>1368</v>
      </c>
      <c r="L90" s="108">
        <v>44878.0</v>
      </c>
      <c r="M90" s="108">
        <v>44878.0</v>
      </c>
      <c r="N90" s="108">
        <v>1803160.0</v>
      </c>
      <c r="O90" s="108">
        <v>1803160.0</v>
      </c>
      <c r="P90" s="108">
        <v>1803160.0</v>
      </c>
      <c r="Q90" s="108">
        <v>0.0</v>
      </c>
      <c r="R90" s="113" t="s">
        <v>160</v>
      </c>
      <c r="S90" s="111" t="s">
        <v>1369</v>
      </c>
      <c r="T90" s="111" t="s">
        <v>1370</v>
      </c>
      <c r="U90" s="112" t="s">
        <v>432</v>
      </c>
      <c r="V90" s="111" t="s">
        <v>432</v>
      </c>
      <c r="W90" s="110" t="s">
        <v>1313</v>
      </c>
      <c r="X90" s="113" t="s">
        <v>13</v>
      </c>
      <c r="Y90" s="113" t="s">
        <v>160</v>
      </c>
      <c r="Z90" s="113" t="s">
        <v>161</v>
      </c>
      <c r="AA90" s="113" t="s">
        <v>13</v>
      </c>
      <c r="AB90" s="113" t="s">
        <v>161</v>
      </c>
      <c r="AC90" s="113" t="s">
        <v>13</v>
      </c>
      <c r="AD90" s="114" t="s">
        <v>12</v>
      </c>
      <c r="AE90" s="114" t="s">
        <v>12</v>
      </c>
      <c r="AF90" s="114" t="s">
        <v>12</v>
      </c>
      <c r="AG90" s="115" t="s">
        <v>12</v>
      </c>
      <c r="AH90" s="114" t="s">
        <v>12</v>
      </c>
      <c r="AI90" s="114" t="s">
        <v>12</v>
      </c>
      <c r="AJ90" s="114" t="s">
        <v>12</v>
      </c>
      <c r="AK90" s="114" t="str">
        <f t="shared" si="114"/>
        <v>-</v>
      </c>
      <c r="AL90" s="114" t="s">
        <v>12</v>
      </c>
      <c r="AM90" s="114" t="s">
        <v>12</v>
      </c>
      <c r="AN90" s="114" t="s">
        <v>12</v>
      </c>
      <c r="AO90" s="114" t="s">
        <v>12</v>
      </c>
      <c r="AP90" s="116">
        <v>1799791.0</v>
      </c>
      <c r="AQ90" s="116">
        <v>0.0</v>
      </c>
      <c r="AR90" s="116">
        <v>0.0</v>
      </c>
      <c r="AS90" s="116">
        <v>0.0</v>
      </c>
      <c r="AT90" s="116">
        <v>0.0</v>
      </c>
      <c r="AU90" s="116">
        <v>0.0</v>
      </c>
      <c r="AV90" s="116">
        <v>0.0</v>
      </c>
      <c r="AW90" s="116">
        <v>0.0</v>
      </c>
      <c r="AX90" s="116">
        <v>0.0</v>
      </c>
      <c r="AY90" s="116">
        <v>0.0</v>
      </c>
      <c r="AZ90" s="117">
        <f t="shared" si="71"/>
        <v>0</v>
      </c>
      <c r="BA90" s="117">
        <f t="shared" si="72"/>
        <v>0</v>
      </c>
      <c r="BB90" s="117">
        <f t="shared" si="73"/>
        <v>0</v>
      </c>
      <c r="BC90" s="117">
        <f t="shared" si="74"/>
        <v>0</v>
      </c>
      <c r="BD90" s="117">
        <f t="shared" si="75"/>
        <v>0</v>
      </c>
      <c r="BE90" s="117">
        <f t="shared" si="76"/>
        <v>0</v>
      </c>
      <c r="BF90" s="117">
        <f t="shared" si="77"/>
        <v>0</v>
      </c>
      <c r="BG90" s="117">
        <f t="shared" si="78"/>
        <v>0</v>
      </c>
      <c r="BH90" s="117">
        <f t="shared" si="79"/>
        <v>0</v>
      </c>
      <c r="BI90" s="118">
        <v>2012801.0</v>
      </c>
      <c r="BJ90" s="118">
        <v>1.0</v>
      </c>
      <c r="BK90" s="118">
        <v>149665.0</v>
      </c>
      <c r="BL90" s="115" t="s">
        <v>12</v>
      </c>
      <c r="BM90" s="118">
        <v>2012801.0</v>
      </c>
      <c r="BN90" s="118">
        <v>2012801.0</v>
      </c>
      <c r="BO90" s="118" t="s">
        <v>12</v>
      </c>
      <c r="BP90" s="118">
        <f t="shared" si="109"/>
        <v>2012801</v>
      </c>
      <c r="BQ90" s="118">
        <v>2012801.0</v>
      </c>
      <c r="BR90" s="118" t="s">
        <v>12</v>
      </c>
      <c r="BS90" s="118" t="s">
        <v>12</v>
      </c>
      <c r="BT90" s="118" t="s">
        <v>12</v>
      </c>
      <c r="BU90" s="119">
        <v>1799791.0</v>
      </c>
      <c r="BV90" s="119">
        <v>14115.0</v>
      </c>
      <c r="BW90" s="119">
        <v>149661.0</v>
      </c>
      <c r="BX90" s="119">
        <v>0.0</v>
      </c>
      <c r="BY90" s="119">
        <v>149665.0</v>
      </c>
      <c r="BZ90" s="119">
        <v>149665.0</v>
      </c>
      <c r="CA90" s="119">
        <v>0.0</v>
      </c>
      <c r="CB90" s="119">
        <v>0.0</v>
      </c>
      <c r="CC90" s="119">
        <v>0.0</v>
      </c>
      <c r="CD90" s="119">
        <v>14115.0</v>
      </c>
      <c r="CE90" s="119">
        <v>149665.0</v>
      </c>
      <c r="CF90" s="119">
        <v>0.0</v>
      </c>
      <c r="CG90" s="119">
        <v>149665.0</v>
      </c>
      <c r="CH90" s="119">
        <v>149665.0</v>
      </c>
      <c r="CI90" s="120">
        <f t="shared" si="81"/>
        <v>0.3145193636</v>
      </c>
      <c r="CJ90" s="120">
        <f t="shared" si="82"/>
        <v>0.3145193636</v>
      </c>
      <c r="CK90" s="120">
        <f t="shared" si="83"/>
        <v>0</v>
      </c>
      <c r="CL90" s="120">
        <f t="shared" si="84"/>
        <v>0.08299929014</v>
      </c>
      <c r="CM90" s="120">
        <f t="shared" si="85"/>
        <v>0.08300150846</v>
      </c>
      <c r="CN90" s="120">
        <f t="shared" si="18"/>
        <v>0</v>
      </c>
      <c r="CO90" s="120">
        <f t="shared" si="86"/>
        <v>0.08300150846</v>
      </c>
      <c r="CP90" s="120">
        <f t="shared" si="87"/>
        <v>0.08300150846</v>
      </c>
      <c r="CQ90" s="120">
        <f t="shared" si="88"/>
        <v>0</v>
      </c>
      <c r="CR90" s="121" t="s">
        <v>1371</v>
      </c>
      <c r="CS90" s="121">
        <v>3.0</v>
      </c>
      <c r="CT90" s="121">
        <v>3592578.0</v>
      </c>
      <c r="CU90" s="115" t="s">
        <v>12</v>
      </c>
      <c r="CV90" s="121" t="s">
        <v>1371</v>
      </c>
      <c r="CW90" s="121" t="s">
        <v>1372</v>
      </c>
      <c r="CX90" s="121" t="s">
        <v>12</v>
      </c>
      <c r="CY90" s="121" t="str">
        <f t="shared" si="110"/>
        <v>2012801, 50447</v>
      </c>
      <c r="CZ90" s="121">
        <v>2012801.0</v>
      </c>
      <c r="DA90" s="121">
        <v>50447.0</v>
      </c>
      <c r="DB90" s="121">
        <v>22953.0</v>
      </c>
      <c r="DC90" s="121" t="s">
        <v>12</v>
      </c>
      <c r="DD90" s="122">
        <v>1799791.0</v>
      </c>
      <c r="DE90" s="122">
        <v>14115.0</v>
      </c>
      <c r="DF90" s="122">
        <v>149666.0</v>
      </c>
      <c r="DG90" s="122">
        <v>3442913.0</v>
      </c>
      <c r="DH90" s="122">
        <v>149665.0</v>
      </c>
      <c r="DI90" s="122">
        <v>3592578.0</v>
      </c>
      <c r="DJ90" s="122">
        <v>0.0</v>
      </c>
      <c r="DK90" s="122">
        <v>1721456.0</v>
      </c>
      <c r="DL90" s="122">
        <v>1721456.0</v>
      </c>
      <c r="DM90" s="122">
        <v>14115.0</v>
      </c>
      <c r="DN90" s="122">
        <v>149666.0</v>
      </c>
      <c r="DO90" s="122">
        <v>3442913.0</v>
      </c>
      <c r="DP90" s="122">
        <v>149665.0</v>
      </c>
      <c r="DQ90" s="122">
        <v>3592578.0</v>
      </c>
      <c r="DR90" s="123">
        <f t="shared" si="89"/>
        <v>0.3145193636</v>
      </c>
      <c r="DS90" s="123">
        <f t="shared" si="90"/>
        <v>0.3145193636</v>
      </c>
      <c r="DT90" s="123">
        <f t="shared" si="91"/>
        <v>0</v>
      </c>
      <c r="DU90" s="123">
        <f t="shared" si="92"/>
        <v>0.08300206304</v>
      </c>
      <c r="DV90" s="123">
        <f t="shared" si="93"/>
        <v>0.08300206304</v>
      </c>
      <c r="DW90" s="123">
        <f t="shared" si="94"/>
        <v>0.9546884359</v>
      </c>
      <c r="DX90" s="123">
        <f t="shared" si="95"/>
        <v>1.992378935</v>
      </c>
      <c r="DY90" s="123">
        <f t="shared" si="96"/>
        <v>1.992378935</v>
      </c>
      <c r="DZ90" s="123">
        <f t="shared" si="97"/>
        <v>0.9546884359</v>
      </c>
      <c r="EA90" s="124" t="s">
        <v>1373</v>
      </c>
      <c r="EB90" s="124">
        <v>6.0</v>
      </c>
      <c r="EC90" s="124">
        <v>3592723.0</v>
      </c>
      <c r="ED90" s="115" t="s">
        <v>162</v>
      </c>
      <c r="EE90" s="124" t="s">
        <v>1374</v>
      </c>
      <c r="EF90" s="124" t="s">
        <v>1375</v>
      </c>
      <c r="EG90" s="124" t="s">
        <v>162</v>
      </c>
      <c r="EH90" s="124" t="str">
        <f t="shared" si="111"/>
        <v>2002192, 2002749, 2002752, 2002822, 2012801, 2012914, 50447</v>
      </c>
      <c r="EI90" s="124" t="s">
        <v>12</v>
      </c>
      <c r="EJ90" s="124" t="s">
        <v>1375</v>
      </c>
      <c r="EK90" s="124">
        <v>22953.0</v>
      </c>
      <c r="EL90" s="124" t="s">
        <v>12</v>
      </c>
      <c r="EM90" s="125">
        <v>1799791.0</v>
      </c>
      <c r="EN90" s="125">
        <v>14115.0</v>
      </c>
      <c r="EO90" s="125">
        <v>149804.0</v>
      </c>
      <c r="EP90" s="125">
        <v>3442913.0</v>
      </c>
      <c r="EQ90" s="125">
        <v>149810.0</v>
      </c>
      <c r="ER90" s="125">
        <v>3592723.0</v>
      </c>
      <c r="ES90" s="125">
        <v>0.0</v>
      </c>
      <c r="ET90" s="125">
        <v>1721456.0</v>
      </c>
      <c r="EU90" s="125">
        <v>1721456.0</v>
      </c>
      <c r="EV90" s="125">
        <v>14115.0</v>
      </c>
      <c r="EW90" s="125">
        <v>149798.0</v>
      </c>
      <c r="EX90" s="125">
        <v>3442913.0</v>
      </c>
      <c r="EY90" s="125">
        <v>149801.0</v>
      </c>
      <c r="EZ90" s="125">
        <v>3592714.0</v>
      </c>
      <c r="FA90" s="126">
        <f t="shared" si="98"/>
        <v>0.3145193636</v>
      </c>
      <c r="FB90" s="126">
        <f t="shared" si="99"/>
        <v>0.3145193636</v>
      </c>
      <c r="FC90" s="126">
        <f t="shared" si="100"/>
        <v>0</v>
      </c>
      <c r="FD90" s="126">
        <f t="shared" si="101"/>
        <v>0.08307859535</v>
      </c>
      <c r="FE90" s="126">
        <f t="shared" si="102"/>
        <v>0.08307526786</v>
      </c>
      <c r="FF90" s="126">
        <f t="shared" si="103"/>
        <v>0.9546884359</v>
      </c>
      <c r="FG90" s="126">
        <f t="shared" si="104"/>
        <v>1.992459349</v>
      </c>
      <c r="FH90" s="126">
        <f t="shared" si="105"/>
        <v>1.992454358</v>
      </c>
      <c r="FI90" s="126">
        <f t="shared" si="106"/>
        <v>0.9546884359</v>
      </c>
      <c r="FJ90" s="127" t="s">
        <v>13</v>
      </c>
      <c r="FK90" s="128" t="s">
        <v>1376</v>
      </c>
      <c r="FL90" s="129" t="s">
        <v>12</v>
      </c>
      <c r="FM90" s="129" t="s">
        <v>12</v>
      </c>
      <c r="FN90" s="129" t="s">
        <v>12</v>
      </c>
      <c r="FO90" s="130" t="s">
        <v>12</v>
      </c>
      <c r="FP90" s="130" t="s">
        <v>12</v>
      </c>
      <c r="FQ90" s="130" t="s">
        <v>12</v>
      </c>
      <c r="FR90" s="130" t="s">
        <v>12</v>
      </c>
      <c r="FS90" s="130" t="s">
        <v>12</v>
      </c>
      <c r="FT90" s="130" t="s">
        <v>12</v>
      </c>
      <c r="FU90" s="130" t="s">
        <v>12</v>
      </c>
      <c r="FV90" s="130" t="s">
        <v>12</v>
      </c>
      <c r="FW90" s="130" t="str">
        <f t="shared" si="48"/>
        <v>-</v>
      </c>
      <c r="FX90" s="130" t="s">
        <v>12</v>
      </c>
      <c r="FY90" s="108" t="s">
        <v>12</v>
      </c>
      <c r="FZ90" s="108">
        <v>737050.0</v>
      </c>
      <c r="GA90" s="108">
        <v>0.0</v>
      </c>
      <c r="GB90" s="131">
        <f t="shared" si="43"/>
        <v>0</v>
      </c>
      <c r="GC90" s="132" t="s">
        <v>1377</v>
      </c>
      <c r="GD90" s="132">
        <v>2.0</v>
      </c>
      <c r="GE90" s="132">
        <v>44878.0</v>
      </c>
      <c r="GF90" s="133" t="s">
        <v>12</v>
      </c>
      <c r="GG90" s="133" t="s">
        <v>12</v>
      </c>
      <c r="GH90" s="133" t="s">
        <v>12</v>
      </c>
      <c r="GI90" s="133" t="s">
        <v>12</v>
      </c>
      <c r="GJ90" s="133">
        <v>9999.0</v>
      </c>
      <c r="GK90" s="133">
        <v>14984.0</v>
      </c>
      <c r="GL90" s="133" t="s">
        <v>12</v>
      </c>
      <c r="GM90" s="133" t="s">
        <v>12</v>
      </c>
      <c r="GN90" s="134" t="s">
        <v>12</v>
      </c>
      <c r="GO90" s="134">
        <v>44878.0</v>
      </c>
      <c r="GP90" s="134">
        <v>44878.0</v>
      </c>
      <c r="GQ90" s="135">
        <f t="shared" si="44"/>
        <v>1</v>
      </c>
      <c r="GR90" s="136" t="s">
        <v>13</v>
      </c>
      <c r="GS90" s="137"/>
      <c r="GT90" s="137"/>
      <c r="GU90" s="137"/>
      <c r="GV90" s="137"/>
      <c r="GW90" s="137"/>
      <c r="GX90" s="137"/>
      <c r="GY90" s="137"/>
      <c r="GZ90" s="137"/>
      <c r="HA90" s="137"/>
      <c r="HB90" s="137"/>
      <c r="HC90" s="137"/>
      <c r="HD90" s="137"/>
      <c r="HE90" s="137"/>
      <c r="HF90" s="137"/>
      <c r="HG90" s="137"/>
      <c r="HH90" s="137"/>
      <c r="HI90" s="137"/>
      <c r="HJ90" s="137"/>
      <c r="HK90" s="137"/>
      <c r="HL90" s="137"/>
      <c r="HM90" s="137"/>
      <c r="HN90" s="137"/>
      <c r="HO90" s="137"/>
      <c r="HP90" s="137"/>
      <c r="HQ90" s="137"/>
      <c r="HR90" s="137"/>
      <c r="HS90" s="137"/>
      <c r="HT90" s="137"/>
      <c r="HU90" s="137"/>
      <c r="HV90" s="137"/>
      <c r="HW90" s="137"/>
      <c r="HX90" s="137"/>
      <c r="HY90" s="137"/>
      <c r="HZ90" s="137"/>
      <c r="IA90" s="137"/>
      <c r="IB90" s="137"/>
      <c r="IC90" s="137"/>
      <c r="ID90" s="137"/>
      <c r="IE90" s="137"/>
      <c r="IF90" s="137"/>
      <c r="IG90" s="137"/>
      <c r="IH90" s="137"/>
      <c r="II90" s="137"/>
      <c r="IJ90" s="137"/>
      <c r="IK90" s="137"/>
      <c r="IL90" s="137"/>
      <c r="IM90" s="137"/>
      <c r="IN90" s="137"/>
      <c r="IO90" s="137"/>
      <c r="IP90" s="137"/>
      <c r="IQ90" s="137"/>
      <c r="IR90" s="137"/>
      <c r="IS90" s="137"/>
      <c r="IT90" s="137"/>
      <c r="IU90" s="137"/>
      <c r="IV90" s="137"/>
      <c r="IW90" s="137"/>
      <c r="IX90" s="137"/>
      <c r="IY90" s="137"/>
      <c r="IZ90" s="137"/>
      <c r="JA90" s="137"/>
      <c r="JB90" s="137"/>
      <c r="JC90" s="137"/>
      <c r="JD90" s="137"/>
      <c r="JE90" s="137"/>
      <c r="JF90" s="137"/>
      <c r="JG90" s="137"/>
      <c r="JH90" s="137"/>
      <c r="JI90" s="137"/>
      <c r="JJ90" s="137"/>
      <c r="JK90" s="137"/>
      <c r="JL90" s="137"/>
      <c r="JM90" s="137"/>
      <c r="JN90" s="137"/>
      <c r="JO90" s="137"/>
      <c r="JP90" s="137"/>
      <c r="JQ90" s="137"/>
      <c r="JR90" s="137"/>
      <c r="JS90" s="137"/>
      <c r="JT90" s="137"/>
      <c r="JU90" s="137"/>
      <c r="JV90" s="137"/>
      <c r="JW90" s="137"/>
      <c r="JX90" s="137"/>
      <c r="JY90" s="137"/>
      <c r="JZ90" s="137"/>
      <c r="KA90" s="137"/>
      <c r="KB90" s="137"/>
      <c r="KC90" s="137"/>
      <c r="KD90" s="137"/>
      <c r="KE90" s="137"/>
      <c r="KF90" s="137"/>
      <c r="KG90" s="137"/>
      <c r="KH90" s="137"/>
      <c r="KI90" s="137"/>
      <c r="KJ90" s="137"/>
      <c r="KK90" s="137"/>
      <c r="KL90" s="137"/>
      <c r="KM90" s="137"/>
      <c r="KN90" s="137"/>
      <c r="KO90" s="137"/>
      <c r="KP90" s="137"/>
      <c r="KQ90" s="137"/>
      <c r="KR90" s="137"/>
      <c r="KS90" s="137"/>
      <c r="KT90" s="137"/>
      <c r="KU90" s="137"/>
      <c r="KV90" s="137"/>
      <c r="KW90" s="137"/>
      <c r="KX90" s="137"/>
      <c r="KY90" s="137"/>
      <c r="KZ90" s="137"/>
      <c r="LA90" s="137"/>
      <c r="LB90" s="137"/>
      <c r="LC90" s="137"/>
      <c r="LD90" s="137"/>
      <c r="LE90" s="137"/>
      <c r="LF90" s="137"/>
      <c r="LG90" s="137"/>
      <c r="LH90" s="137"/>
      <c r="LI90" s="137"/>
      <c r="LJ90" s="137"/>
      <c r="LK90" s="137"/>
      <c r="LL90" s="137"/>
      <c r="LM90" s="137"/>
      <c r="LN90" s="137"/>
      <c r="LO90" s="137"/>
      <c r="LP90" s="137"/>
      <c r="LQ90" s="137"/>
      <c r="LR90" s="137"/>
      <c r="LS90" s="137"/>
      <c r="LT90" s="137"/>
      <c r="LU90" s="137"/>
      <c r="LV90" s="137"/>
      <c r="LW90" s="137"/>
      <c r="LX90" s="137"/>
    </row>
    <row r="91" ht="153.75" customHeight="1">
      <c r="B91" s="104" t="s">
        <v>1169</v>
      </c>
      <c r="C91" s="105" t="s">
        <v>12</v>
      </c>
      <c r="D91" s="105" t="s">
        <v>147</v>
      </c>
      <c r="E91" s="105" t="s">
        <v>1292</v>
      </c>
      <c r="F91" s="105" t="s">
        <v>1293</v>
      </c>
      <c r="G91" s="106" t="s">
        <v>1365</v>
      </c>
      <c r="H91" s="105" t="s">
        <v>1366</v>
      </c>
      <c r="I91" s="107" t="s">
        <v>1296</v>
      </c>
      <c r="J91" s="107" t="s">
        <v>1378</v>
      </c>
      <c r="K91" s="107" t="s">
        <v>1379</v>
      </c>
      <c r="L91" s="108">
        <v>28449.0</v>
      </c>
      <c r="M91" s="108">
        <v>27772.0</v>
      </c>
      <c r="N91" s="108">
        <v>27772.0</v>
      </c>
      <c r="O91" s="108">
        <v>27772.0</v>
      </c>
      <c r="P91" s="108">
        <v>27772.0</v>
      </c>
      <c r="Q91" s="108">
        <v>0.0</v>
      </c>
      <c r="R91" s="113" t="s">
        <v>160</v>
      </c>
      <c r="S91" s="111" t="s">
        <v>1369</v>
      </c>
      <c r="T91" s="111" t="s">
        <v>1380</v>
      </c>
      <c r="U91" s="112" t="s">
        <v>432</v>
      </c>
      <c r="V91" s="111" t="s">
        <v>432</v>
      </c>
      <c r="W91" s="110" t="s">
        <v>1313</v>
      </c>
      <c r="X91" s="113" t="s">
        <v>13</v>
      </c>
      <c r="Y91" s="113" t="s">
        <v>160</v>
      </c>
      <c r="Z91" s="113" t="s">
        <v>161</v>
      </c>
      <c r="AA91" s="113" t="s">
        <v>13</v>
      </c>
      <c r="AB91" s="113" t="s">
        <v>161</v>
      </c>
      <c r="AC91" s="113" t="s">
        <v>13</v>
      </c>
      <c r="AD91" s="114" t="s">
        <v>12</v>
      </c>
      <c r="AE91" s="114" t="s">
        <v>12</v>
      </c>
      <c r="AF91" s="114" t="s">
        <v>12</v>
      </c>
      <c r="AG91" s="115" t="s">
        <v>12</v>
      </c>
      <c r="AH91" s="114" t="s">
        <v>12</v>
      </c>
      <c r="AI91" s="114" t="s">
        <v>12</v>
      </c>
      <c r="AJ91" s="114" t="s">
        <v>12</v>
      </c>
      <c r="AK91" s="114" t="str">
        <f t="shared" si="114"/>
        <v>-</v>
      </c>
      <c r="AL91" s="114" t="s">
        <v>12</v>
      </c>
      <c r="AM91" s="114" t="s">
        <v>12</v>
      </c>
      <c r="AN91" s="114" t="s">
        <v>12</v>
      </c>
      <c r="AO91" s="114" t="s">
        <v>12</v>
      </c>
      <c r="AP91" s="116">
        <v>24057.0</v>
      </c>
      <c r="AQ91" s="116">
        <v>0.0</v>
      </c>
      <c r="AR91" s="116">
        <v>0.0</v>
      </c>
      <c r="AS91" s="116">
        <v>0.0</v>
      </c>
      <c r="AT91" s="116">
        <v>0.0</v>
      </c>
      <c r="AU91" s="116">
        <v>0.0</v>
      </c>
      <c r="AV91" s="116">
        <v>0.0</v>
      </c>
      <c r="AW91" s="116">
        <v>0.0</v>
      </c>
      <c r="AX91" s="116">
        <v>0.0</v>
      </c>
      <c r="AY91" s="116">
        <v>0.0</v>
      </c>
      <c r="AZ91" s="117">
        <f t="shared" si="71"/>
        <v>0</v>
      </c>
      <c r="BA91" s="117">
        <f t="shared" si="72"/>
        <v>0</v>
      </c>
      <c r="BB91" s="117">
        <f t="shared" si="73"/>
        <v>0</v>
      </c>
      <c r="BC91" s="117">
        <f t="shared" si="74"/>
        <v>0</v>
      </c>
      <c r="BD91" s="117">
        <f t="shared" si="75"/>
        <v>0</v>
      </c>
      <c r="BE91" s="117">
        <f t="shared" si="76"/>
        <v>0</v>
      </c>
      <c r="BF91" s="117">
        <f t="shared" si="77"/>
        <v>0</v>
      </c>
      <c r="BG91" s="117">
        <f t="shared" si="78"/>
        <v>0</v>
      </c>
      <c r="BH91" s="117">
        <f t="shared" si="79"/>
        <v>0</v>
      </c>
      <c r="BI91" s="118" t="s">
        <v>1381</v>
      </c>
      <c r="BJ91" s="118">
        <v>2.0</v>
      </c>
      <c r="BK91" s="118">
        <v>56.0</v>
      </c>
      <c r="BL91" s="115" t="s">
        <v>12</v>
      </c>
      <c r="BM91" s="118" t="s">
        <v>1381</v>
      </c>
      <c r="BN91" s="118" t="s">
        <v>1381</v>
      </c>
      <c r="BO91" s="118" t="s">
        <v>12</v>
      </c>
      <c r="BP91" s="118" t="str">
        <f t="shared" si="109"/>
        <v>2016897, 2016898</v>
      </c>
      <c r="BQ91" s="118" t="s">
        <v>1381</v>
      </c>
      <c r="BR91" s="118" t="s">
        <v>12</v>
      </c>
      <c r="BS91" s="118" t="s">
        <v>12</v>
      </c>
      <c r="BT91" s="118" t="s">
        <v>12</v>
      </c>
      <c r="BU91" s="119">
        <v>26860.0</v>
      </c>
      <c r="BV91" s="119">
        <v>56.0</v>
      </c>
      <c r="BW91" s="119">
        <v>56.0</v>
      </c>
      <c r="BX91" s="119">
        <v>0.0</v>
      </c>
      <c r="BY91" s="119">
        <v>56.0</v>
      </c>
      <c r="BZ91" s="119">
        <v>56.0</v>
      </c>
      <c r="CA91" s="119">
        <v>0.0</v>
      </c>
      <c r="CB91" s="119">
        <v>0.0</v>
      </c>
      <c r="CC91" s="119">
        <v>0.0</v>
      </c>
      <c r="CD91" s="119">
        <v>56.0</v>
      </c>
      <c r="CE91" s="119">
        <v>56.0</v>
      </c>
      <c r="CF91" s="119">
        <v>0.0</v>
      </c>
      <c r="CG91" s="119">
        <v>56.0</v>
      </c>
      <c r="CH91" s="119">
        <v>56.0</v>
      </c>
      <c r="CI91" s="120">
        <f t="shared" si="81"/>
        <v>0.002016419415</v>
      </c>
      <c r="CJ91" s="120">
        <f t="shared" si="82"/>
        <v>0.002016419415</v>
      </c>
      <c r="CK91" s="120">
        <f t="shared" si="83"/>
        <v>0</v>
      </c>
      <c r="CL91" s="120">
        <f t="shared" si="84"/>
        <v>0.002016419415</v>
      </c>
      <c r="CM91" s="120">
        <f t="shared" si="85"/>
        <v>0.002016419415</v>
      </c>
      <c r="CN91" s="120">
        <f t="shared" si="18"/>
        <v>0</v>
      </c>
      <c r="CO91" s="120">
        <f t="shared" si="86"/>
        <v>0.002016419415</v>
      </c>
      <c r="CP91" s="120">
        <f t="shared" si="87"/>
        <v>0.002016419415</v>
      </c>
      <c r="CQ91" s="120">
        <f t="shared" si="88"/>
        <v>0</v>
      </c>
      <c r="CR91" s="121" t="s">
        <v>1382</v>
      </c>
      <c r="CS91" s="121">
        <v>3.0</v>
      </c>
      <c r="CT91" s="121">
        <v>22418.0</v>
      </c>
      <c r="CU91" s="115" t="s">
        <v>12</v>
      </c>
      <c r="CV91" s="121" t="s">
        <v>1382</v>
      </c>
      <c r="CW91" s="121" t="s">
        <v>1382</v>
      </c>
      <c r="CX91" s="121" t="s">
        <v>12</v>
      </c>
      <c r="CY91" s="121" t="str">
        <f t="shared" si="110"/>
        <v>2016897, 2016898, 50447</v>
      </c>
      <c r="CZ91" s="121" t="s">
        <v>1382</v>
      </c>
      <c r="DA91" s="121" t="s">
        <v>12</v>
      </c>
      <c r="DB91" s="121" t="s">
        <v>12</v>
      </c>
      <c r="DC91" s="121" t="s">
        <v>12</v>
      </c>
      <c r="DD91" s="122">
        <v>24570.0</v>
      </c>
      <c r="DE91" s="122">
        <v>56.0</v>
      </c>
      <c r="DF91" s="122">
        <v>57.0</v>
      </c>
      <c r="DG91" s="122">
        <v>22418.0</v>
      </c>
      <c r="DH91" s="122">
        <v>78.0</v>
      </c>
      <c r="DI91" s="122">
        <v>22496.0</v>
      </c>
      <c r="DJ91" s="122">
        <v>0.0</v>
      </c>
      <c r="DK91" s="122">
        <v>0.0</v>
      </c>
      <c r="DL91" s="122">
        <v>0.0</v>
      </c>
      <c r="DM91" s="122">
        <v>56.0</v>
      </c>
      <c r="DN91" s="122">
        <v>57.0</v>
      </c>
      <c r="DO91" s="122">
        <v>22418.0</v>
      </c>
      <c r="DP91" s="122">
        <v>56.0</v>
      </c>
      <c r="DQ91" s="122">
        <v>22474.0</v>
      </c>
      <c r="DR91" s="123">
        <f t="shared" si="89"/>
        <v>0.002016419415</v>
      </c>
      <c r="DS91" s="123">
        <f t="shared" si="90"/>
        <v>0.002016419415</v>
      </c>
      <c r="DT91" s="123">
        <f t="shared" si="91"/>
        <v>0</v>
      </c>
      <c r="DU91" s="123">
        <f t="shared" si="92"/>
        <v>0.002052426905</v>
      </c>
      <c r="DV91" s="123">
        <f t="shared" si="93"/>
        <v>0.002052426905</v>
      </c>
      <c r="DW91" s="123">
        <f t="shared" si="94"/>
        <v>0</v>
      </c>
      <c r="DX91" s="123">
        <f t="shared" si="95"/>
        <v>0.8100244851</v>
      </c>
      <c r="DY91" s="123">
        <f t="shared" si="96"/>
        <v>0.8092323203</v>
      </c>
      <c r="DZ91" s="123">
        <f t="shared" si="97"/>
        <v>0</v>
      </c>
      <c r="EA91" s="124" t="s">
        <v>1383</v>
      </c>
      <c r="EB91" s="124">
        <v>8.0</v>
      </c>
      <c r="EC91" s="124">
        <v>22496.0</v>
      </c>
      <c r="ED91" s="115" t="s">
        <v>162</v>
      </c>
      <c r="EE91" s="124" t="s">
        <v>1384</v>
      </c>
      <c r="EF91" s="124" t="s">
        <v>1383</v>
      </c>
      <c r="EG91" s="124" t="s">
        <v>162</v>
      </c>
      <c r="EH91" s="124" t="str">
        <f t="shared" si="111"/>
        <v>2002749, 2002752, 2016897, 2016898, 2018208, 2002192, 2002822, 50447</v>
      </c>
      <c r="EI91" s="124">
        <v>2106897.0</v>
      </c>
      <c r="EJ91" s="124" t="s">
        <v>1385</v>
      </c>
      <c r="EK91" s="124">
        <v>2018208.0</v>
      </c>
      <c r="EL91" s="124" t="s">
        <v>12</v>
      </c>
      <c r="EM91" s="125">
        <v>26860.0</v>
      </c>
      <c r="EN91" s="125">
        <v>71.0</v>
      </c>
      <c r="EO91" s="125">
        <v>74.0</v>
      </c>
      <c r="EP91" s="125">
        <v>22418.0</v>
      </c>
      <c r="EQ91" s="125">
        <v>78.0</v>
      </c>
      <c r="ER91" s="125">
        <v>22496.0</v>
      </c>
      <c r="ES91" s="125">
        <v>0.0</v>
      </c>
      <c r="ET91" s="125">
        <v>0.0</v>
      </c>
      <c r="EU91" s="125">
        <v>0.0</v>
      </c>
      <c r="EV91" s="125">
        <v>63.0</v>
      </c>
      <c r="EW91" s="125">
        <v>64.0</v>
      </c>
      <c r="EX91" s="125">
        <v>22418.0</v>
      </c>
      <c r="EY91" s="125">
        <v>63.0</v>
      </c>
      <c r="EZ91" s="125">
        <v>22481.0</v>
      </c>
      <c r="FA91" s="126">
        <f t="shared" si="98"/>
        <v>0.002556531759</v>
      </c>
      <c r="FB91" s="126">
        <f t="shared" si="99"/>
        <v>0.002268471842</v>
      </c>
      <c r="FC91" s="126">
        <f t="shared" si="100"/>
        <v>0</v>
      </c>
      <c r="FD91" s="126">
        <f t="shared" si="101"/>
        <v>0.002664554227</v>
      </c>
      <c r="FE91" s="126">
        <f t="shared" si="102"/>
        <v>0.002304479332</v>
      </c>
      <c r="FF91" s="126">
        <f t="shared" si="103"/>
        <v>0</v>
      </c>
      <c r="FG91" s="126">
        <f t="shared" si="104"/>
        <v>0.8100244851</v>
      </c>
      <c r="FH91" s="126">
        <f t="shared" si="105"/>
        <v>0.8094843727</v>
      </c>
      <c r="FI91" s="126">
        <f t="shared" si="106"/>
        <v>0</v>
      </c>
      <c r="FJ91" s="127" t="s">
        <v>13</v>
      </c>
      <c r="FK91" s="128" t="s">
        <v>1386</v>
      </c>
      <c r="FL91" s="129" t="s">
        <v>12</v>
      </c>
      <c r="FM91" s="129" t="s">
        <v>12</v>
      </c>
      <c r="FN91" s="129" t="s">
        <v>12</v>
      </c>
      <c r="FO91" s="130" t="s">
        <v>12</v>
      </c>
      <c r="FP91" s="130" t="s">
        <v>12</v>
      </c>
      <c r="FQ91" s="130" t="s">
        <v>12</v>
      </c>
      <c r="FR91" s="130" t="s">
        <v>12</v>
      </c>
      <c r="FS91" s="130" t="s">
        <v>12</v>
      </c>
      <c r="FT91" s="130" t="s">
        <v>12</v>
      </c>
      <c r="FU91" s="130" t="s">
        <v>12</v>
      </c>
      <c r="FV91" s="130" t="s">
        <v>12</v>
      </c>
      <c r="FW91" s="130" t="str">
        <f t="shared" si="48"/>
        <v>-</v>
      </c>
      <c r="FX91" s="130" t="s">
        <v>12</v>
      </c>
      <c r="FY91" s="108" t="s">
        <v>12</v>
      </c>
      <c r="FZ91" s="108">
        <v>10658.0</v>
      </c>
      <c r="GA91" s="108">
        <v>0.0</v>
      </c>
      <c r="GB91" s="131">
        <f t="shared" si="43"/>
        <v>0</v>
      </c>
      <c r="GC91" s="132" t="s">
        <v>1377</v>
      </c>
      <c r="GD91" s="132">
        <v>2.0</v>
      </c>
      <c r="GE91" s="132">
        <v>54526.0</v>
      </c>
      <c r="GF91" s="133" t="s">
        <v>12</v>
      </c>
      <c r="GG91" s="133" t="s">
        <v>12</v>
      </c>
      <c r="GH91" s="133" t="s">
        <v>12</v>
      </c>
      <c r="GI91" s="133" t="s">
        <v>12</v>
      </c>
      <c r="GJ91" s="133">
        <v>9999.0</v>
      </c>
      <c r="GK91" s="133">
        <v>14984.0</v>
      </c>
      <c r="GL91" s="133" t="s">
        <v>12</v>
      </c>
      <c r="GM91" s="133" t="s">
        <v>12</v>
      </c>
      <c r="GN91" s="134" t="s">
        <v>12</v>
      </c>
      <c r="GO91" s="134">
        <v>14116.0</v>
      </c>
      <c r="GP91" s="134">
        <v>14116.0</v>
      </c>
      <c r="GQ91" s="135">
        <f t="shared" si="44"/>
        <v>0.5082817226</v>
      </c>
      <c r="GR91" s="136" t="s">
        <v>13</v>
      </c>
      <c r="GS91" s="137"/>
      <c r="GT91" s="137"/>
      <c r="GU91" s="137"/>
      <c r="GV91" s="137"/>
      <c r="GW91" s="137"/>
      <c r="GX91" s="137"/>
      <c r="GY91" s="137"/>
      <c r="GZ91" s="137"/>
      <c r="HA91" s="137"/>
      <c r="HB91" s="137"/>
      <c r="HC91" s="137"/>
      <c r="HD91" s="137"/>
      <c r="HE91" s="137"/>
      <c r="HF91" s="137"/>
      <c r="HG91" s="137"/>
      <c r="HH91" s="137"/>
      <c r="HI91" s="137"/>
      <c r="HJ91" s="137"/>
      <c r="HK91" s="137"/>
      <c r="HL91" s="137"/>
      <c r="HM91" s="137"/>
      <c r="HN91" s="137"/>
      <c r="HO91" s="137"/>
      <c r="HP91" s="137"/>
      <c r="HQ91" s="137"/>
      <c r="HR91" s="137"/>
      <c r="HS91" s="137"/>
      <c r="HT91" s="137"/>
      <c r="HU91" s="137"/>
      <c r="HV91" s="137"/>
      <c r="HW91" s="137"/>
      <c r="HX91" s="137"/>
      <c r="HY91" s="137"/>
      <c r="HZ91" s="137"/>
      <c r="IA91" s="137"/>
      <c r="IB91" s="137"/>
      <c r="IC91" s="137"/>
      <c r="ID91" s="137"/>
      <c r="IE91" s="137"/>
      <c r="IF91" s="137"/>
      <c r="IG91" s="137"/>
      <c r="IH91" s="137"/>
      <c r="II91" s="137"/>
      <c r="IJ91" s="137"/>
      <c r="IK91" s="137"/>
      <c r="IL91" s="137"/>
      <c r="IM91" s="137"/>
      <c r="IN91" s="137"/>
      <c r="IO91" s="137"/>
      <c r="IP91" s="137"/>
      <c r="IQ91" s="137"/>
      <c r="IR91" s="137"/>
      <c r="IS91" s="137"/>
      <c r="IT91" s="137"/>
      <c r="IU91" s="137"/>
      <c r="IV91" s="137"/>
      <c r="IW91" s="137"/>
      <c r="IX91" s="137"/>
      <c r="IY91" s="137"/>
      <c r="IZ91" s="137"/>
      <c r="JA91" s="137"/>
      <c r="JB91" s="137"/>
      <c r="JC91" s="137"/>
      <c r="JD91" s="137"/>
      <c r="JE91" s="137"/>
      <c r="JF91" s="137"/>
      <c r="JG91" s="137"/>
      <c r="JH91" s="137"/>
      <c r="JI91" s="137"/>
      <c r="JJ91" s="137"/>
      <c r="JK91" s="137"/>
      <c r="JL91" s="137"/>
      <c r="JM91" s="137"/>
      <c r="JN91" s="137"/>
      <c r="JO91" s="137"/>
      <c r="JP91" s="137"/>
      <c r="JQ91" s="137"/>
      <c r="JR91" s="137"/>
      <c r="JS91" s="137"/>
      <c r="JT91" s="137"/>
      <c r="JU91" s="137"/>
      <c r="JV91" s="137"/>
      <c r="JW91" s="137"/>
      <c r="JX91" s="137"/>
      <c r="JY91" s="137"/>
      <c r="JZ91" s="137"/>
      <c r="KA91" s="137"/>
      <c r="KB91" s="137"/>
      <c r="KC91" s="137"/>
      <c r="KD91" s="137"/>
      <c r="KE91" s="137"/>
      <c r="KF91" s="137"/>
      <c r="KG91" s="137"/>
      <c r="KH91" s="137"/>
      <c r="KI91" s="137"/>
      <c r="KJ91" s="137"/>
      <c r="KK91" s="137"/>
      <c r="KL91" s="137"/>
      <c r="KM91" s="137"/>
      <c r="KN91" s="137"/>
      <c r="KO91" s="137"/>
      <c r="KP91" s="137"/>
      <c r="KQ91" s="137"/>
      <c r="KR91" s="137"/>
      <c r="KS91" s="137"/>
      <c r="KT91" s="137"/>
      <c r="KU91" s="137"/>
      <c r="KV91" s="137"/>
      <c r="KW91" s="137"/>
      <c r="KX91" s="137"/>
      <c r="KY91" s="137"/>
      <c r="KZ91" s="137"/>
      <c r="LA91" s="137"/>
      <c r="LB91" s="137"/>
      <c r="LC91" s="137"/>
      <c r="LD91" s="137"/>
      <c r="LE91" s="137"/>
      <c r="LF91" s="137"/>
      <c r="LG91" s="137"/>
      <c r="LH91" s="137"/>
      <c r="LI91" s="137"/>
      <c r="LJ91" s="137"/>
      <c r="LK91" s="137"/>
      <c r="LL91" s="137"/>
      <c r="LM91" s="137"/>
      <c r="LN91" s="137"/>
      <c r="LO91" s="137"/>
      <c r="LP91" s="137"/>
      <c r="LQ91" s="137"/>
      <c r="LR91" s="137"/>
      <c r="LS91" s="137"/>
      <c r="LT91" s="137"/>
      <c r="LU91" s="137"/>
      <c r="LV91" s="137"/>
      <c r="LW91" s="137"/>
      <c r="LX91" s="137"/>
    </row>
    <row r="92" ht="153.75" customHeight="1">
      <c r="B92" s="104" t="s">
        <v>1169</v>
      </c>
      <c r="C92" s="105" t="s">
        <v>12</v>
      </c>
      <c r="D92" s="105" t="s">
        <v>147</v>
      </c>
      <c r="E92" s="105" t="s">
        <v>1292</v>
      </c>
      <c r="F92" s="105" t="s">
        <v>1293</v>
      </c>
      <c r="G92" s="106" t="s">
        <v>1387</v>
      </c>
      <c r="H92" s="105" t="s">
        <v>1388</v>
      </c>
      <c r="I92" s="107" t="s">
        <v>1389</v>
      </c>
      <c r="J92" s="107" t="s">
        <v>1390</v>
      </c>
      <c r="K92" s="107" t="s">
        <v>1391</v>
      </c>
      <c r="L92" s="108">
        <v>3.0</v>
      </c>
      <c r="M92" s="108">
        <v>1.0</v>
      </c>
      <c r="N92" s="108">
        <v>1.0</v>
      </c>
      <c r="O92" s="108">
        <f t="shared" ref="O92:O120" si="115">P92+Q92</f>
        <v>1</v>
      </c>
      <c r="P92" s="108">
        <v>1.0</v>
      </c>
      <c r="Q92" s="108">
        <v>0.0</v>
      </c>
      <c r="R92" s="113" t="s">
        <v>160</v>
      </c>
      <c r="S92" s="111" t="s">
        <v>1392</v>
      </c>
      <c r="T92" s="111" t="s">
        <v>12</v>
      </c>
      <c r="U92" s="142" t="s">
        <v>1393</v>
      </c>
      <c r="V92" s="111" t="s">
        <v>1394</v>
      </c>
      <c r="W92" s="110" t="s">
        <v>1313</v>
      </c>
      <c r="X92" s="113" t="s">
        <v>13</v>
      </c>
      <c r="Y92" s="113" t="s">
        <v>160</v>
      </c>
      <c r="Z92" s="113" t="s">
        <v>161</v>
      </c>
      <c r="AA92" s="113" t="s">
        <v>13</v>
      </c>
      <c r="AB92" s="113" t="s">
        <v>161</v>
      </c>
      <c r="AC92" s="113" t="s">
        <v>13</v>
      </c>
      <c r="AD92" s="114" t="s">
        <v>1395</v>
      </c>
      <c r="AE92" s="114">
        <v>4.0</v>
      </c>
      <c r="AF92" s="114">
        <v>161.0</v>
      </c>
      <c r="AG92" s="115" t="s">
        <v>12</v>
      </c>
      <c r="AH92" s="114" t="s">
        <v>1395</v>
      </c>
      <c r="AI92" s="114" t="s">
        <v>1395</v>
      </c>
      <c r="AJ92" s="114" t="s">
        <v>12</v>
      </c>
      <c r="AK92" s="114" t="str">
        <f t="shared" si="114"/>
        <v>366, 29456, 384, 408</v>
      </c>
      <c r="AL92" s="114" t="s">
        <v>12</v>
      </c>
      <c r="AM92" s="114" t="s">
        <v>1395</v>
      </c>
      <c r="AN92" s="114" t="s">
        <v>12</v>
      </c>
      <c r="AO92" s="114" t="s">
        <v>12</v>
      </c>
      <c r="AP92" s="116">
        <v>3.0</v>
      </c>
      <c r="AQ92" s="116">
        <v>0.0</v>
      </c>
      <c r="AR92" s="116">
        <v>77.0</v>
      </c>
      <c r="AS92" s="116">
        <v>161.0</v>
      </c>
      <c r="AT92" s="116">
        <v>0.0</v>
      </c>
      <c r="AU92" s="116">
        <v>0.0</v>
      </c>
      <c r="AV92" s="116">
        <v>0.0</v>
      </c>
      <c r="AW92" s="116">
        <v>0.0</v>
      </c>
      <c r="AX92" s="116">
        <v>77.0</v>
      </c>
      <c r="AY92" s="116">
        <v>161.0</v>
      </c>
      <c r="AZ92" s="117">
        <f t="shared" si="71"/>
        <v>0</v>
      </c>
      <c r="BA92" s="117">
        <f t="shared" si="72"/>
        <v>0</v>
      </c>
      <c r="BB92" s="117">
        <f t="shared" si="73"/>
        <v>0</v>
      </c>
      <c r="BC92" s="117">
        <f t="shared" si="74"/>
        <v>77</v>
      </c>
      <c r="BD92" s="117">
        <f t="shared" si="75"/>
        <v>77</v>
      </c>
      <c r="BE92" s="117">
        <f t="shared" si="76"/>
        <v>0</v>
      </c>
      <c r="BF92" s="117">
        <f t="shared" si="77"/>
        <v>161</v>
      </c>
      <c r="BG92" s="117">
        <f t="shared" si="78"/>
        <v>161</v>
      </c>
      <c r="BH92" s="117">
        <f t="shared" si="79"/>
        <v>0</v>
      </c>
      <c r="BI92" s="118" t="s">
        <v>1396</v>
      </c>
      <c r="BJ92" s="118">
        <v>5.0</v>
      </c>
      <c r="BK92" s="118">
        <v>203.0</v>
      </c>
      <c r="BL92" s="115">
        <v>210366.0</v>
      </c>
      <c r="BM92" s="118" t="s">
        <v>1395</v>
      </c>
      <c r="BN92" s="118" t="s">
        <v>1396</v>
      </c>
      <c r="BO92" s="118">
        <v>210366.0</v>
      </c>
      <c r="BP92" s="118" t="str">
        <f t="shared" si="109"/>
        <v>366, 29456, 384, 408, 2100366</v>
      </c>
      <c r="BQ92" s="118" t="s">
        <v>12</v>
      </c>
      <c r="BR92" s="118" t="s">
        <v>1396</v>
      </c>
      <c r="BS92" s="118" t="s">
        <v>12</v>
      </c>
      <c r="BT92" s="118" t="s">
        <v>12</v>
      </c>
      <c r="BU92" s="119">
        <v>0.0</v>
      </c>
      <c r="BV92" s="119">
        <v>0.0</v>
      </c>
      <c r="BW92" s="119">
        <v>77.0</v>
      </c>
      <c r="BX92" s="119">
        <v>161.0</v>
      </c>
      <c r="BY92" s="119">
        <v>42.0</v>
      </c>
      <c r="BZ92" s="119">
        <v>161.0</v>
      </c>
      <c r="CA92" s="119">
        <v>0.0</v>
      </c>
      <c r="CB92" s="119">
        <v>0.0</v>
      </c>
      <c r="CC92" s="119">
        <v>0.0</v>
      </c>
      <c r="CD92" s="119">
        <v>0.0</v>
      </c>
      <c r="CE92" s="119">
        <v>77.0</v>
      </c>
      <c r="CF92" s="119">
        <v>161.0</v>
      </c>
      <c r="CG92" s="119">
        <v>0.0</v>
      </c>
      <c r="CH92" s="119">
        <v>161.0</v>
      </c>
      <c r="CI92" s="120">
        <f t="shared" si="81"/>
        <v>0</v>
      </c>
      <c r="CJ92" s="120">
        <f t="shared" si="82"/>
        <v>0</v>
      </c>
      <c r="CK92" s="120">
        <f t="shared" si="83"/>
        <v>0</v>
      </c>
      <c r="CL92" s="120">
        <f t="shared" si="84"/>
        <v>77</v>
      </c>
      <c r="CM92" s="120">
        <f t="shared" si="85"/>
        <v>77</v>
      </c>
      <c r="CN92" s="120">
        <f t="shared" si="18"/>
        <v>0</v>
      </c>
      <c r="CO92" s="120">
        <f t="shared" si="86"/>
        <v>161</v>
      </c>
      <c r="CP92" s="120">
        <f t="shared" si="87"/>
        <v>161</v>
      </c>
      <c r="CQ92" s="120">
        <f t="shared" si="88"/>
        <v>0</v>
      </c>
      <c r="CR92" s="121" t="s">
        <v>1396</v>
      </c>
      <c r="CS92" s="121">
        <v>1.0</v>
      </c>
      <c r="CT92" s="121">
        <v>42.0</v>
      </c>
      <c r="CU92" s="115">
        <v>2100366.0</v>
      </c>
      <c r="CV92" s="121" t="s">
        <v>1395</v>
      </c>
      <c r="CW92" s="121" t="s">
        <v>1396</v>
      </c>
      <c r="CX92" s="121">
        <v>2100366.0</v>
      </c>
      <c r="CY92" s="121" t="str">
        <f t="shared" si="110"/>
        <v>366, 29456, 384, 408, 2100366</v>
      </c>
      <c r="CZ92" s="121" t="s">
        <v>12</v>
      </c>
      <c r="DA92" s="121" t="s">
        <v>1396</v>
      </c>
      <c r="DB92" s="121" t="s">
        <v>12</v>
      </c>
      <c r="DC92" s="121" t="s">
        <v>12</v>
      </c>
      <c r="DD92" s="122">
        <v>3.0</v>
      </c>
      <c r="DE92" s="122">
        <v>0.0</v>
      </c>
      <c r="DF92" s="122">
        <v>77.0</v>
      </c>
      <c r="DG92" s="122">
        <v>161.0</v>
      </c>
      <c r="DH92" s="122">
        <v>42.0</v>
      </c>
      <c r="DI92" s="122">
        <v>161.0</v>
      </c>
      <c r="DJ92" s="122">
        <v>0.0</v>
      </c>
      <c r="DK92" s="122">
        <v>0.0</v>
      </c>
      <c r="DL92" s="122">
        <v>0.0</v>
      </c>
      <c r="DM92" s="122">
        <v>0.0</v>
      </c>
      <c r="DN92" s="122">
        <v>77.0</v>
      </c>
      <c r="DO92" s="122">
        <v>161.0</v>
      </c>
      <c r="DP92" s="122">
        <v>0.0</v>
      </c>
      <c r="DQ92" s="122">
        <v>161.0</v>
      </c>
      <c r="DR92" s="123">
        <f t="shared" si="89"/>
        <v>0</v>
      </c>
      <c r="DS92" s="123">
        <f t="shared" si="90"/>
        <v>0</v>
      </c>
      <c r="DT92" s="123">
        <f t="shared" si="91"/>
        <v>0</v>
      </c>
      <c r="DU92" s="123">
        <f t="shared" si="92"/>
        <v>77</v>
      </c>
      <c r="DV92" s="123">
        <f t="shared" si="93"/>
        <v>77</v>
      </c>
      <c r="DW92" s="123">
        <f t="shared" si="94"/>
        <v>0</v>
      </c>
      <c r="DX92" s="123">
        <f t="shared" si="95"/>
        <v>161</v>
      </c>
      <c r="DY92" s="123">
        <f t="shared" si="96"/>
        <v>161</v>
      </c>
      <c r="DZ92" s="123">
        <f t="shared" si="97"/>
        <v>0</v>
      </c>
      <c r="EA92" s="124" t="s">
        <v>1397</v>
      </c>
      <c r="EB92" s="124">
        <v>10.0</v>
      </c>
      <c r="EC92" s="124">
        <v>286.0</v>
      </c>
      <c r="ED92" s="115" t="s">
        <v>1398</v>
      </c>
      <c r="EE92" s="124" t="s">
        <v>1399</v>
      </c>
      <c r="EF92" s="124" t="s">
        <v>1397</v>
      </c>
      <c r="EG92" s="124" t="s">
        <v>162</v>
      </c>
      <c r="EH92" s="124" t="str">
        <f t="shared" si="111"/>
        <v>366, 29456, 384, 408, 2100366, 2100384, 2002752, 2002749, 2100408, 2101620</v>
      </c>
      <c r="EI92" s="124" t="s">
        <v>12</v>
      </c>
      <c r="EJ92" s="124" t="s">
        <v>1397</v>
      </c>
      <c r="EK92" s="124" t="s">
        <v>12</v>
      </c>
      <c r="EL92" s="124" t="s">
        <v>12</v>
      </c>
      <c r="EM92" s="125">
        <v>0.0</v>
      </c>
      <c r="EN92" s="125">
        <v>0.0</v>
      </c>
      <c r="EO92" s="125">
        <v>78.0</v>
      </c>
      <c r="EP92" s="125">
        <v>161.0</v>
      </c>
      <c r="EQ92" s="125">
        <v>125.0</v>
      </c>
      <c r="ER92" s="125">
        <v>166.0</v>
      </c>
      <c r="ES92" s="125">
        <v>0.0</v>
      </c>
      <c r="ET92" s="125">
        <v>0.0</v>
      </c>
      <c r="EU92" s="125">
        <v>0.0</v>
      </c>
      <c r="EV92" s="125">
        <v>0.0</v>
      </c>
      <c r="EW92" s="125">
        <v>77.0</v>
      </c>
      <c r="EX92" s="125">
        <v>161.0</v>
      </c>
      <c r="EY92" s="125">
        <v>0.0</v>
      </c>
      <c r="EZ92" s="125">
        <v>161.0</v>
      </c>
      <c r="FA92" s="126">
        <f t="shared" si="98"/>
        <v>0</v>
      </c>
      <c r="FB92" s="126">
        <f t="shared" si="99"/>
        <v>0</v>
      </c>
      <c r="FC92" s="126">
        <f t="shared" si="100"/>
        <v>0</v>
      </c>
      <c r="FD92" s="126">
        <f t="shared" si="101"/>
        <v>78</v>
      </c>
      <c r="FE92" s="126">
        <f t="shared" si="102"/>
        <v>77</v>
      </c>
      <c r="FF92" s="126">
        <f t="shared" si="103"/>
        <v>0</v>
      </c>
      <c r="FG92" s="126">
        <f t="shared" si="104"/>
        <v>166</v>
      </c>
      <c r="FH92" s="126">
        <f t="shared" si="105"/>
        <v>161</v>
      </c>
      <c r="FI92" s="126">
        <f t="shared" si="106"/>
        <v>0</v>
      </c>
      <c r="FJ92" s="127" t="s">
        <v>13</v>
      </c>
      <c r="FK92" s="128" t="s">
        <v>1400</v>
      </c>
      <c r="FL92" s="129" t="s">
        <v>12</v>
      </c>
      <c r="FM92" s="129" t="s">
        <v>12</v>
      </c>
      <c r="FN92" s="129" t="s">
        <v>12</v>
      </c>
      <c r="FO92" s="130" t="s">
        <v>12</v>
      </c>
      <c r="FP92" s="130" t="s">
        <v>12</v>
      </c>
      <c r="FQ92" s="130" t="s">
        <v>12</v>
      </c>
      <c r="FR92" s="130" t="s">
        <v>12</v>
      </c>
      <c r="FS92" s="130" t="s">
        <v>12</v>
      </c>
      <c r="FT92" s="130" t="s">
        <v>12</v>
      </c>
      <c r="FU92" s="130" t="s">
        <v>12</v>
      </c>
      <c r="FV92" s="130" t="s">
        <v>12</v>
      </c>
      <c r="FW92" s="130" t="str">
        <f t="shared" si="48"/>
        <v>-</v>
      </c>
      <c r="FX92" s="130" t="s">
        <v>12</v>
      </c>
      <c r="FY92" s="108" t="s">
        <v>12</v>
      </c>
      <c r="FZ92" s="108">
        <v>2.0</v>
      </c>
      <c r="GA92" s="108">
        <v>0.0</v>
      </c>
      <c r="GB92" s="131">
        <f t="shared" si="43"/>
        <v>0</v>
      </c>
      <c r="GC92" s="132" t="s">
        <v>12</v>
      </c>
      <c r="GD92" s="132" t="s">
        <v>12</v>
      </c>
      <c r="GE92" s="132" t="s">
        <v>12</v>
      </c>
      <c r="GF92" s="133" t="s">
        <v>12</v>
      </c>
      <c r="GG92" s="133" t="s">
        <v>12</v>
      </c>
      <c r="GH92" s="133" t="s">
        <v>12</v>
      </c>
      <c r="GI92" s="133" t="s">
        <v>12</v>
      </c>
      <c r="GJ92" s="133" t="s">
        <v>12</v>
      </c>
      <c r="GK92" s="133" t="s">
        <v>12</v>
      </c>
      <c r="GL92" s="133" t="s">
        <v>12</v>
      </c>
      <c r="GM92" s="133" t="s">
        <v>12</v>
      </c>
      <c r="GN92" s="134" t="s">
        <v>12</v>
      </c>
      <c r="GO92" s="134">
        <v>5.0</v>
      </c>
      <c r="GP92" s="134">
        <v>0.0</v>
      </c>
      <c r="GQ92" s="135">
        <f t="shared" si="44"/>
        <v>0</v>
      </c>
      <c r="GR92" s="136" t="s">
        <v>13</v>
      </c>
      <c r="GS92" s="137"/>
      <c r="GT92" s="137"/>
      <c r="GU92" s="137"/>
      <c r="GV92" s="137"/>
      <c r="GW92" s="137"/>
      <c r="GX92" s="137"/>
      <c r="GY92" s="137"/>
      <c r="GZ92" s="137"/>
      <c r="HA92" s="137"/>
      <c r="HB92" s="137"/>
      <c r="HC92" s="137"/>
      <c r="HD92" s="137"/>
      <c r="HE92" s="137"/>
      <c r="HF92" s="137"/>
      <c r="HG92" s="137"/>
      <c r="HH92" s="137"/>
      <c r="HI92" s="137"/>
      <c r="HJ92" s="137"/>
      <c r="HK92" s="137"/>
      <c r="HL92" s="137"/>
      <c r="HM92" s="137"/>
      <c r="HN92" s="137"/>
      <c r="HO92" s="137"/>
      <c r="HP92" s="137"/>
      <c r="HQ92" s="137"/>
      <c r="HR92" s="137"/>
      <c r="HS92" s="137"/>
      <c r="HT92" s="137"/>
      <c r="HU92" s="137"/>
      <c r="HV92" s="137"/>
      <c r="HW92" s="137"/>
      <c r="HX92" s="137"/>
      <c r="HY92" s="137"/>
      <c r="HZ92" s="137"/>
      <c r="IA92" s="137"/>
      <c r="IB92" s="137"/>
      <c r="IC92" s="137"/>
      <c r="ID92" s="137"/>
      <c r="IE92" s="137"/>
      <c r="IF92" s="137"/>
      <c r="IG92" s="137"/>
      <c r="IH92" s="137"/>
      <c r="II92" s="137"/>
      <c r="IJ92" s="137"/>
      <c r="IK92" s="137"/>
      <c r="IL92" s="137"/>
      <c r="IM92" s="137"/>
      <c r="IN92" s="137"/>
      <c r="IO92" s="137"/>
      <c r="IP92" s="137"/>
      <c r="IQ92" s="137"/>
      <c r="IR92" s="137"/>
      <c r="IS92" s="137"/>
      <c r="IT92" s="137"/>
      <c r="IU92" s="137"/>
      <c r="IV92" s="137"/>
      <c r="IW92" s="137"/>
      <c r="IX92" s="137"/>
      <c r="IY92" s="137"/>
      <c r="IZ92" s="137"/>
      <c r="JA92" s="137"/>
      <c r="JB92" s="137"/>
      <c r="JC92" s="137"/>
      <c r="JD92" s="137"/>
      <c r="JE92" s="137"/>
      <c r="JF92" s="137"/>
      <c r="JG92" s="137"/>
      <c r="JH92" s="137"/>
      <c r="JI92" s="137"/>
      <c r="JJ92" s="137"/>
      <c r="JK92" s="137"/>
      <c r="JL92" s="137"/>
      <c r="JM92" s="137"/>
      <c r="JN92" s="137"/>
      <c r="JO92" s="137"/>
      <c r="JP92" s="137"/>
      <c r="JQ92" s="137"/>
      <c r="JR92" s="137"/>
      <c r="JS92" s="137"/>
      <c r="JT92" s="137"/>
      <c r="JU92" s="137"/>
      <c r="JV92" s="137"/>
      <c r="JW92" s="137"/>
      <c r="JX92" s="137"/>
      <c r="JY92" s="137"/>
      <c r="JZ92" s="137"/>
      <c r="KA92" s="137"/>
      <c r="KB92" s="137"/>
      <c r="KC92" s="137"/>
      <c r="KD92" s="137"/>
      <c r="KE92" s="137"/>
      <c r="KF92" s="137"/>
      <c r="KG92" s="137"/>
      <c r="KH92" s="137"/>
      <c r="KI92" s="137"/>
      <c r="KJ92" s="137"/>
      <c r="KK92" s="137"/>
      <c r="KL92" s="137"/>
      <c r="KM92" s="137"/>
      <c r="KN92" s="137"/>
      <c r="KO92" s="137"/>
      <c r="KP92" s="137"/>
      <c r="KQ92" s="137"/>
      <c r="KR92" s="137"/>
      <c r="KS92" s="137"/>
      <c r="KT92" s="137"/>
      <c r="KU92" s="137"/>
      <c r="KV92" s="137"/>
      <c r="KW92" s="137"/>
      <c r="KX92" s="137"/>
      <c r="KY92" s="137"/>
      <c r="KZ92" s="137"/>
      <c r="LA92" s="137"/>
      <c r="LB92" s="137"/>
      <c r="LC92" s="137"/>
      <c r="LD92" s="137"/>
      <c r="LE92" s="137"/>
      <c r="LF92" s="137"/>
      <c r="LG92" s="137"/>
      <c r="LH92" s="137"/>
      <c r="LI92" s="137"/>
      <c r="LJ92" s="137"/>
      <c r="LK92" s="137"/>
      <c r="LL92" s="137"/>
      <c r="LM92" s="137"/>
      <c r="LN92" s="137"/>
      <c r="LO92" s="137"/>
      <c r="LP92" s="137"/>
      <c r="LQ92" s="137"/>
      <c r="LR92" s="137"/>
      <c r="LS92" s="137"/>
      <c r="LT92" s="137"/>
      <c r="LU92" s="137"/>
      <c r="LV92" s="137"/>
      <c r="LW92" s="137"/>
      <c r="LX92" s="137"/>
    </row>
    <row r="93" ht="153.75" customHeight="1">
      <c r="B93" s="104" t="s">
        <v>508</v>
      </c>
      <c r="C93" s="105" t="s">
        <v>12</v>
      </c>
      <c r="D93" s="105" t="s">
        <v>510</v>
      </c>
      <c r="E93" s="105" t="s">
        <v>1401</v>
      </c>
      <c r="F93" s="105" t="s">
        <v>1402</v>
      </c>
      <c r="G93" s="105" t="s">
        <v>1403</v>
      </c>
      <c r="H93" s="105" t="s">
        <v>1404</v>
      </c>
      <c r="I93" s="107" t="s">
        <v>879</v>
      </c>
      <c r="J93" s="107" t="s">
        <v>1405</v>
      </c>
      <c r="K93" s="107" t="s">
        <v>1406</v>
      </c>
      <c r="L93" s="108">
        <v>7.0</v>
      </c>
      <c r="M93" s="108">
        <v>1.0</v>
      </c>
      <c r="N93" s="108">
        <v>1.0</v>
      </c>
      <c r="O93" s="108">
        <f t="shared" si="115"/>
        <v>1</v>
      </c>
      <c r="P93" s="108">
        <v>1.0</v>
      </c>
      <c r="Q93" s="108">
        <v>0.0</v>
      </c>
      <c r="R93" s="109" t="s">
        <v>160</v>
      </c>
      <c r="S93" s="110" t="s">
        <v>1407</v>
      </c>
      <c r="T93" s="110" t="s">
        <v>1408</v>
      </c>
      <c r="U93" s="112" t="s">
        <v>1409</v>
      </c>
      <c r="V93" s="110" t="s">
        <v>1410</v>
      </c>
      <c r="W93" s="111" t="s">
        <v>1411</v>
      </c>
      <c r="X93" s="113" t="s">
        <v>13</v>
      </c>
      <c r="Y93" s="113" t="s">
        <v>160</v>
      </c>
      <c r="Z93" s="113" t="s">
        <v>161</v>
      </c>
      <c r="AA93" s="113" t="s">
        <v>13</v>
      </c>
      <c r="AB93" s="113" t="s">
        <v>161</v>
      </c>
      <c r="AC93" s="113" t="s">
        <v>13</v>
      </c>
      <c r="AD93" s="114" t="s">
        <v>12</v>
      </c>
      <c r="AE93" s="114" t="s">
        <v>12</v>
      </c>
      <c r="AF93" s="114" t="s">
        <v>12</v>
      </c>
      <c r="AG93" s="115" t="s">
        <v>12</v>
      </c>
      <c r="AH93" s="114" t="s">
        <v>12</v>
      </c>
      <c r="AI93" s="114" t="s">
        <v>12</v>
      </c>
      <c r="AJ93" s="114" t="s">
        <v>12</v>
      </c>
      <c r="AK93" s="114" t="str">
        <f t="shared" si="114"/>
        <v>-</v>
      </c>
      <c r="AL93" s="114" t="s">
        <v>12</v>
      </c>
      <c r="AM93" s="114" t="s">
        <v>12</v>
      </c>
      <c r="AN93" s="114" t="s">
        <v>12</v>
      </c>
      <c r="AO93" s="114" t="s">
        <v>12</v>
      </c>
      <c r="AP93" s="116">
        <v>7.0</v>
      </c>
      <c r="AQ93" s="116">
        <v>0.0</v>
      </c>
      <c r="AR93" s="116">
        <v>0.0</v>
      </c>
      <c r="AS93" s="116">
        <v>0.0</v>
      </c>
      <c r="AT93" s="116">
        <v>0.0</v>
      </c>
      <c r="AU93" s="116">
        <v>0.0</v>
      </c>
      <c r="AV93" s="116">
        <v>0.0</v>
      </c>
      <c r="AW93" s="116">
        <v>0.0</v>
      </c>
      <c r="AX93" s="116">
        <v>0.0</v>
      </c>
      <c r="AY93" s="116">
        <v>0.0</v>
      </c>
      <c r="AZ93" s="117">
        <f t="shared" si="71"/>
        <v>0</v>
      </c>
      <c r="BA93" s="117">
        <f t="shared" si="72"/>
        <v>0</v>
      </c>
      <c r="BB93" s="117">
        <f t="shared" si="73"/>
        <v>0</v>
      </c>
      <c r="BC93" s="117">
        <f t="shared" si="74"/>
        <v>0</v>
      </c>
      <c r="BD93" s="117">
        <f t="shared" si="75"/>
        <v>0</v>
      </c>
      <c r="BE93" s="117">
        <f t="shared" si="76"/>
        <v>0</v>
      </c>
      <c r="BF93" s="117">
        <f t="shared" si="77"/>
        <v>0</v>
      </c>
      <c r="BG93" s="117">
        <f t="shared" si="78"/>
        <v>0</v>
      </c>
      <c r="BH93" s="117">
        <f t="shared" si="79"/>
        <v>0</v>
      </c>
      <c r="BI93" s="118" t="s">
        <v>1412</v>
      </c>
      <c r="BJ93" s="118">
        <v>2.0</v>
      </c>
      <c r="BK93" s="118">
        <v>2.0</v>
      </c>
      <c r="BL93" s="115" t="s">
        <v>12</v>
      </c>
      <c r="BM93" s="118" t="s">
        <v>1412</v>
      </c>
      <c r="BN93" s="118" t="s">
        <v>12</v>
      </c>
      <c r="BO93" s="118" t="s">
        <v>12</v>
      </c>
      <c r="BP93" s="118" t="str">
        <f t="shared" si="109"/>
        <v>-</v>
      </c>
      <c r="BQ93" s="118" t="s">
        <v>12</v>
      </c>
      <c r="BR93" s="118" t="s">
        <v>12</v>
      </c>
      <c r="BS93" s="118" t="s">
        <v>1412</v>
      </c>
      <c r="BT93" s="139" t="s">
        <v>12</v>
      </c>
      <c r="BU93" s="119">
        <v>6.0</v>
      </c>
      <c r="BV93" s="119">
        <v>1.0</v>
      </c>
      <c r="BW93" s="119">
        <v>1.0</v>
      </c>
      <c r="BX93" s="119">
        <v>0.0</v>
      </c>
      <c r="BY93" s="119">
        <v>2.0</v>
      </c>
      <c r="BZ93" s="119">
        <v>2.0</v>
      </c>
      <c r="CA93" s="119">
        <v>1.0</v>
      </c>
      <c r="CB93" s="119">
        <v>1.0</v>
      </c>
      <c r="CC93" s="119">
        <v>1.0</v>
      </c>
      <c r="CD93" s="119">
        <v>1.0</v>
      </c>
      <c r="CE93" s="119">
        <v>1.0</v>
      </c>
      <c r="CF93" s="119">
        <v>0.0</v>
      </c>
      <c r="CG93" s="119">
        <v>2.0</v>
      </c>
      <c r="CH93" s="119">
        <v>1.0</v>
      </c>
      <c r="CI93" s="120">
        <f t="shared" si="81"/>
        <v>1</v>
      </c>
      <c r="CJ93" s="120">
        <f t="shared" si="82"/>
        <v>1</v>
      </c>
      <c r="CK93" s="120">
        <f t="shared" si="83"/>
        <v>1</v>
      </c>
      <c r="CL93" s="120">
        <f t="shared" si="84"/>
        <v>1</v>
      </c>
      <c r="CM93" s="120">
        <f t="shared" si="85"/>
        <v>1</v>
      </c>
      <c r="CN93" s="120">
        <f t="shared" si="18"/>
        <v>1</v>
      </c>
      <c r="CO93" s="120">
        <f t="shared" si="86"/>
        <v>2</v>
      </c>
      <c r="CP93" s="120">
        <f t="shared" si="87"/>
        <v>1</v>
      </c>
      <c r="CQ93" s="120">
        <f t="shared" si="88"/>
        <v>1</v>
      </c>
      <c r="CR93" s="121" t="s">
        <v>1413</v>
      </c>
      <c r="CS93" s="121">
        <v>5.0</v>
      </c>
      <c r="CT93" s="121">
        <v>5.0</v>
      </c>
      <c r="CU93" s="115" t="s">
        <v>12</v>
      </c>
      <c r="CV93" s="121" t="s">
        <v>1414</v>
      </c>
      <c r="CW93" s="121">
        <v>50447.0</v>
      </c>
      <c r="CX93" s="121" t="s">
        <v>12</v>
      </c>
      <c r="CY93" s="121">
        <f t="shared" si="110"/>
        <v>50447</v>
      </c>
      <c r="CZ93" s="121" t="s">
        <v>12</v>
      </c>
      <c r="DA93" s="121">
        <v>50447.0</v>
      </c>
      <c r="DB93" s="121" t="s">
        <v>1415</v>
      </c>
      <c r="DC93" s="121" t="s">
        <v>12</v>
      </c>
      <c r="DD93" s="122">
        <v>7.0</v>
      </c>
      <c r="DE93" s="122">
        <v>1.0</v>
      </c>
      <c r="DF93" s="122">
        <v>2.0</v>
      </c>
      <c r="DG93" s="122">
        <v>3.0</v>
      </c>
      <c r="DH93" s="122">
        <v>2.0</v>
      </c>
      <c r="DI93" s="122">
        <v>2.0</v>
      </c>
      <c r="DJ93" s="122">
        <v>1.0</v>
      </c>
      <c r="DK93" s="122">
        <v>1.0</v>
      </c>
      <c r="DL93" s="122">
        <v>1.0</v>
      </c>
      <c r="DM93" s="122">
        <v>1.0</v>
      </c>
      <c r="DN93" s="122">
        <v>2.0</v>
      </c>
      <c r="DO93" s="122">
        <v>3.0</v>
      </c>
      <c r="DP93" s="122">
        <v>2.0</v>
      </c>
      <c r="DQ93" s="122">
        <v>2.0</v>
      </c>
      <c r="DR93" s="123">
        <f t="shared" si="89"/>
        <v>1</v>
      </c>
      <c r="DS93" s="123">
        <f t="shared" si="90"/>
        <v>1</v>
      </c>
      <c r="DT93" s="123">
        <f t="shared" si="91"/>
        <v>1</v>
      </c>
      <c r="DU93" s="123">
        <f t="shared" si="92"/>
        <v>2</v>
      </c>
      <c r="DV93" s="123">
        <f t="shared" si="93"/>
        <v>2</v>
      </c>
      <c r="DW93" s="123">
        <f t="shared" si="94"/>
        <v>1</v>
      </c>
      <c r="DX93" s="123">
        <f t="shared" si="95"/>
        <v>2</v>
      </c>
      <c r="DY93" s="123">
        <f t="shared" si="96"/>
        <v>2</v>
      </c>
      <c r="DZ93" s="123">
        <f t="shared" si="97"/>
        <v>1</v>
      </c>
      <c r="EA93" s="124" t="s">
        <v>1416</v>
      </c>
      <c r="EB93" s="124">
        <v>8.0</v>
      </c>
      <c r="EC93" s="124">
        <v>15.0</v>
      </c>
      <c r="ED93" s="115" t="s">
        <v>1417</v>
      </c>
      <c r="EE93" s="124" t="s">
        <v>1418</v>
      </c>
      <c r="EF93" s="124" t="s">
        <v>1419</v>
      </c>
      <c r="EG93" s="124" t="s">
        <v>1417</v>
      </c>
      <c r="EH93" s="124" t="str">
        <f t="shared" si="111"/>
        <v>50447, 2002752, 2002749, 2100472</v>
      </c>
      <c r="EI93" s="124" t="s">
        <v>12</v>
      </c>
      <c r="EJ93" s="124" t="s">
        <v>1419</v>
      </c>
      <c r="EK93" s="124" t="s">
        <v>1420</v>
      </c>
      <c r="EL93" s="124" t="s">
        <v>12</v>
      </c>
      <c r="EM93" s="125">
        <v>6.0</v>
      </c>
      <c r="EN93" s="125">
        <v>3.0</v>
      </c>
      <c r="EO93" s="125">
        <v>8.0</v>
      </c>
      <c r="EP93" s="125">
        <v>3.0</v>
      </c>
      <c r="EQ93" s="125">
        <v>12.0</v>
      </c>
      <c r="ER93" s="125">
        <v>12.0</v>
      </c>
      <c r="ES93" s="125">
        <v>1.0</v>
      </c>
      <c r="ET93" s="125">
        <v>1.0</v>
      </c>
      <c r="EU93" s="125">
        <v>1.0</v>
      </c>
      <c r="EV93" s="125">
        <v>1.0</v>
      </c>
      <c r="EW93" s="125">
        <v>2.0</v>
      </c>
      <c r="EX93" s="125">
        <v>3.0</v>
      </c>
      <c r="EY93" s="125">
        <v>2.0</v>
      </c>
      <c r="EZ93" s="125">
        <v>3.0</v>
      </c>
      <c r="FA93" s="126">
        <f t="shared" si="98"/>
        <v>3</v>
      </c>
      <c r="FB93" s="126">
        <f t="shared" si="99"/>
        <v>1</v>
      </c>
      <c r="FC93" s="126">
        <f t="shared" si="100"/>
        <v>1</v>
      </c>
      <c r="FD93" s="126">
        <f t="shared" si="101"/>
        <v>8</v>
      </c>
      <c r="FE93" s="126">
        <f t="shared" si="102"/>
        <v>2</v>
      </c>
      <c r="FF93" s="126">
        <f t="shared" si="103"/>
        <v>1</v>
      </c>
      <c r="FG93" s="126">
        <f t="shared" si="104"/>
        <v>12</v>
      </c>
      <c r="FH93" s="126">
        <f t="shared" si="105"/>
        <v>3</v>
      </c>
      <c r="FI93" s="126">
        <f t="shared" si="106"/>
        <v>1</v>
      </c>
      <c r="FJ93" s="127" t="s">
        <v>13</v>
      </c>
      <c r="FK93" s="128" t="s">
        <v>1421</v>
      </c>
      <c r="FL93" s="129">
        <v>15621.0</v>
      </c>
      <c r="FM93" s="129">
        <v>1.0</v>
      </c>
      <c r="FN93" s="129">
        <v>1.0</v>
      </c>
      <c r="FO93" s="130" t="s">
        <v>12</v>
      </c>
      <c r="FP93" s="130" t="s">
        <v>12</v>
      </c>
      <c r="FQ93" s="130" t="s">
        <v>12</v>
      </c>
      <c r="FR93" s="130" t="s">
        <v>12</v>
      </c>
      <c r="FS93" s="130" t="s">
        <v>12</v>
      </c>
      <c r="FT93" s="130" t="s">
        <v>12</v>
      </c>
      <c r="FU93" s="141">
        <v>15621.0</v>
      </c>
      <c r="FV93" s="141">
        <v>15621.0</v>
      </c>
      <c r="FW93" s="130" t="str">
        <f t="shared" si="48"/>
        <v>-</v>
      </c>
      <c r="FX93" s="130" t="s">
        <v>12</v>
      </c>
      <c r="FY93" s="108" t="s">
        <v>12</v>
      </c>
      <c r="FZ93" s="108">
        <v>7.0</v>
      </c>
      <c r="GA93" s="108">
        <v>1.0</v>
      </c>
      <c r="GB93" s="131">
        <f t="shared" si="43"/>
        <v>1</v>
      </c>
      <c r="GC93" s="132">
        <v>35826.0</v>
      </c>
      <c r="GD93" s="132">
        <v>1.0</v>
      </c>
      <c r="GE93" s="132">
        <v>1.0</v>
      </c>
      <c r="GF93" s="133" t="s">
        <v>12</v>
      </c>
      <c r="GG93" s="133" t="s">
        <v>12</v>
      </c>
      <c r="GH93" s="133" t="s">
        <v>12</v>
      </c>
      <c r="GI93" s="133" t="s">
        <v>12</v>
      </c>
      <c r="GJ93" s="133">
        <v>35826.0</v>
      </c>
      <c r="GK93" s="133" t="s">
        <v>12</v>
      </c>
      <c r="GL93" s="133" t="s">
        <v>12</v>
      </c>
      <c r="GM93" s="133" t="s">
        <v>12</v>
      </c>
      <c r="GN93" s="134" t="s">
        <v>12</v>
      </c>
      <c r="GO93" s="134">
        <v>6.0</v>
      </c>
      <c r="GP93" s="134">
        <v>1.0</v>
      </c>
      <c r="GQ93" s="135">
        <f t="shared" si="44"/>
        <v>1</v>
      </c>
      <c r="GR93" s="136" t="s">
        <v>13</v>
      </c>
      <c r="GS93" s="137"/>
      <c r="GT93" s="137"/>
      <c r="GU93" s="137"/>
      <c r="GV93" s="137"/>
      <c r="GW93" s="137"/>
      <c r="GX93" s="137"/>
      <c r="GY93" s="137"/>
      <c r="GZ93" s="137"/>
      <c r="HA93" s="137"/>
      <c r="HB93" s="137"/>
      <c r="HC93" s="137"/>
      <c r="HD93" s="137"/>
      <c r="HE93" s="137"/>
      <c r="HF93" s="137"/>
      <c r="HG93" s="137"/>
      <c r="HH93" s="137"/>
      <c r="HI93" s="137"/>
      <c r="HJ93" s="137"/>
      <c r="HK93" s="137"/>
      <c r="HL93" s="137"/>
      <c r="HM93" s="137"/>
      <c r="HN93" s="137"/>
      <c r="HO93" s="137"/>
      <c r="HP93" s="137"/>
      <c r="HQ93" s="137"/>
      <c r="HR93" s="137"/>
      <c r="HS93" s="137"/>
      <c r="HT93" s="137"/>
      <c r="HU93" s="137"/>
      <c r="HV93" s="137"/>
      <c r="HW93" s="137"/>
      <c r="HX93" s="137"/>
      <c r="HY93" s="137"/>
      <c r="HZ93" s="137"/>
      <c r="IA93" s="137"/>
      <c r="IB93" s="137"/>
      <c r="IC93" s="137"/>
      <c r="ID93" s="137"/>
      <c r="IE93" s="137"/>
      <c r="IF93" s="137"/>
      <c r="IG93" s="137"/>
      <c r="IH93" s="137"/>
      <c r="II93" s="137"/>
      <c r="IJ93" s="137"/>
      <c r="IK93" s="137"/>
      <c r="IL93" s="137"/>
      <c r="IM93" s="137"/>
      <c r="IN93" s="137"/>
      <c r="IO93" s="137"/>
      <c r="IP93" s="137"/>
      <c r="IQ93" s="137"/>
      <c r="IR93" s="137"/>
      <c r="IS93" s="137"/>
      <c r="IT93" s="137"/>
      <c r="IU93" s="137"/>
      <c r="IV93" s="137"/>
      <c r="IW93" s="137"/>
      <c r="IX93" s="137"/>
      <c r="IY93" s="137"/>
      <c r="IZ93" s="137"/>
      <c r="JA93" s="137"/>
      <c r="JB93" s="137"/>
      <c r="JC93" s="137"/>
      <c r="JD93" s="137"/>
      <c r="JE93" s="137"/>
      <c r="JF93" s="137"/>
      <c r="JG93" s="137"/>
      <c r="JH93" s="137"/>
      <c r="JI93" s="137"/>
      <c r="JJ93" s="137"/>
      <c r="JK93" s="137"/>
      <c r="JL93" s="137"/>
      <c r="JM93" s="137"/>
      <c r="JN93" s="137"/>
      <c r="JO93" s="137"/>
      <c r="JP93" s="137"/>
      <c r="JQ93" s="137"/>
      <c r="JR93" s="137"/>
      <c r="JS93" s="137"/>
      <c r="JT93" s="137"/>
      <c r="JU93" s="137"/>
      <c r="JV93" s="137"/>
      <c r="JW93" s="137"/>
      <c r="JX93" s="137"/>
      <c r="JY93" s="137"/>
      <c r="JZ93" s="137"/>
      <c r="KA93" s="137"/>
      <c r="KB93" s="137"/>
      <c r="KC93" s="137"/>
      <c r="KD93" s="137"/>
      <c r="KE93" s="137"/>
      <c r="KF93" s="137"/>
      <c r="KG93" s="137"/>
      <c r="KH93" s="137"/>
      <c r="KI93" s="137"/>
      <c r="KJ93" s="137"/>
      <c r="KK93" s="137"/>
      <c r="KL93" s="137"/>
      <c r="KM93" s="137"/>
      <c r="KN93" s="137"/>
      <c r="KO93" s="137"/>
      <c r="KP93" s="137"/>
      <c r="KQ93" s="137"/>
      <c r="KR93" s="137"/>
      <c r="KS93" s="137"/>
      <c r="KT93" s="137"/>
      <c r="KU93" s="137"/>
      <c r="KV93" s="137"/>
      <c r="KW93" s="137"/>
      <c r="KX93" s="137"/>
      <c r="KY93" s="137"/>
      <c r="KZ93" s="137"/>
      <c r="LA93" s="137"/>
      <c r="LB93" s="137"/>
      <c r="LC93" s="137"/>
      <c r="LD93" s="137"/>
      <c r="LE93" s="137"/>
      <c r="LF93" s="137"/>
      <c r="LG93" s="137"/>
      <c r="LH93" s="137"/>
      <c r="LI93" s="137"/>
      <c r="LJ93" s="137"/>
      <c r="LK93" s="137"/>
      <c r="LL93" s="137"/>
      <c r="LM93" s="137"/>
      <c r="LN93" s="137"/>
      <c r="LO93" s="137"/>
      <c r="LP93" s="137"/>
      <c r="LQ93" s="137"/>
      <c r="LR93" s="137"/>
      <c r="LS93" s="137"/>
      <c r="LT93" s="137"/>
      <c r="LU93" s="137"/>
      <c r="LV93" s="137"/>
      <c r="LW93" s="137"/>
      <c r="LX93" s="137"/>
    </row>
    <row r="94" ht="153.75" customHeight="1">
      <c r="B94" s="104" t="s">
        <v>508</v>
      </c>
      <c r="C94" s="105" t="s">
        <v>12</v>
      </c>
      <c r="D94" s="105" t="s">
        <v>510</v>
      </c>
      <c r="E94" s="105" t="s">
        <v>1401</v>
      </c>
      <c r="F94" s="105" t="s">
        <v>1402</v>
      </c>
      <c r="G94" s="106" t="s">
        <v>1422</v>
      </c>
      <c r="H94" s="105" t="s">
        <v>1423</v>
      </c>
      <c r="I94" s="107" t="s">
        <v>1424</v>
      </c>
      <c r="J94" s="107" t="s">
        <v>446</v>
      </c>
      <c r="K94" s="107" t="s">
        <v>1425</v>
      </c>
      <c r="L94" s="108">
        <v>3.0</v>
      </c>
      <c r="M94" s="108">
        <v>1.0</v>
      </c>
      <c r="N94" s="108">
        <v>1.0</v>
      </c>
      <c r="O94" s="108">
        <f t="shared" si="115"/>
        <v>1</v>
      </c>
      <c r="P94" s="108">
        <v>1.0</v>
      </c>
      <c r="Q94" s="108">
        <v>0.0</v>
      </c>
      <c r="R94" s="113" t="s">
        <v>160</v>
      </c>
      <c r="S94" s="111" t="s">
        <v>1426</v>
      </c>
      <c r="T94" s="111" t="s">
        <v>1427</v>
      </c>
      <c r="U94" s="112" t="s">
        <v>1428</v>
      </c>
      <c r="V94" s="110" t="s">
        <v>1429</v>
      </c>
      <c r="W94" s="111" t="s">
        <v>12</v>
      </c>
      <c r="X94" s="113" t="s">
        <v>13</v>
      </c>
      <c r="Y94" s="113" t="s">
        <v>160</v>
      </c>
      <c r="Z94" s="113" t="s">
        <v>161</v>
      </c>
      <c r="AA94" s="113" t="s">
        <v>13</v>
      </c>
      <c r="AB94" s="113" t="s">
        <v>161</v>
      </c>
      <c r="AC94" s="113" t="s">
        <v>13</v>
      </c>
      <c r="AD94" s="114" t="s">
        <v>12</v>
      </c>
      <c r="AE94" s="114" t="s">
        <v>12</v>
      </c>
      <c r="AF94" s="114" t="s">
        <v>12</v>
      </c>
      <c r="AG94" s="115" t="s">
        <v>12</v>
      </c>
      <c r="AH94" s="114" t="s">
        <v>12</v>
      </c>
      <c r="AI94" s="114" t="s">
        <v>12</v>
      </c>
      <c r="AJ94" s="114" t="s">
        <v>12</v>
      </c>
      <c r="AK94" s="114" t="str">
        <f t="shared" si="114"/>
        <v>-</v>
      </c>
      <c r="AL94" s="114" t="s">
        <v>12</v>
      </c>
      <c r="AM94" s="114" t="s">
        <v>12</v>
      </c>
      <c r="AN94" s="114" t="s">
        <v>12</v>
      </c>
      <c r="AO94" s="114" t="s">
        <v>12</v>
      </c>
      <c r="AP94" s="116">
        <v>3.0</v>
      </c>
      <c r="AQ94" s="116">
        <v>0.0</v>
      </c>
      <c r="AR94" s="116">
        <v>0.0</v>
      </c>
      <c r="AS94" s="116">
        <v>0.0</v>
      </c>
      <c r="AT94" s="116">
        <v>0.0</v>
      </c>
      <c r="AU94" s="116">
        <v>0.0</v>
      </c>
      <c r="AV94" s="116">
        <v>0.0</v>
      </c>
      <c r="AW94" s="116">
        <v>0.0</v>
      </c>
      <c r="AX94" s="116">
        <v>0.0</v>
      </c>
      <c r="AY94" s="116">
        <v>0.0</v>
      </c>
      <c r="AZ94" s="117">
        <f t="shared" si="71"/>
        <v>0</v>
      </c>
      <c r="BA94" s="117">
        <f t="shared" si="72"/>
        <v>0</v>
      </c>
      <c r="BB94" s="117">
        <f t="shared" si="73"/>
        <v>0</v>
      </c>
      <c r="BC94" s="117">
        <f t="shared" si="74"/>
        <v>0</v>
      </c>
      <c r="BD94" s="117">
        <f t="shared" si="75"/>
        <v>0</v>
      </c>
      <c r="BE94" s="117">
        <f t="shared" si="76"/>
        <v>0</v>
      </c>
      <c r="BF94" s="117">
        <f t="shared" si="77"/>
        <v>0</v>
      </c>
      <c r="BG94" s="117">
        <f t="shared" si="78"/>
        <v>0</v>
      </c>
      <c r="BH94" s="117">
        <f t="shared" si="79"/>
        <v>0</v>
      </c>
      <c r="BI94" s="118" t="s">
        <v>12</v>
      </c>
      <c r="BJ94" s="118" t="s">
        <v>12</v>
      </c>
      <c r="BK94" s="118" t="s">
        <v>12</v>
      </c>
      <c r="BL94" s="115" t="s">
        <v>12</v>
      </c>
      <c r="BM94" s="118" t="s">
        <v>12</v>
      </c>
      <c r="BN94" s="118"/>
      <c r="BO94" s="118"/>
      <c r="BP94" s="118" t="str">
        <f t="shared" si="109"/>
        <v/>
      </c>
      <c r="BQ94" s="118"/>
      <c r="BR94" s="118"/>
      <c r="BS94" s="118"/>
      <c r="BT94" s="118"/>
      <c r="BU94" s="119">
        <v>3.0</v>
      </c>
      <c r="BV94" s="119">
        <v>0.0</v>
      </c>
      <c r="BW94" s="119">
        <v>0.0</v>
      </c>
      <c r="BX94" s="119">
        <v>0.0</v>
      </c>
      <c r="BY94" s="119">
        <v>0.0</v>
      </c>
      <c r="BZ94" s="119">
        <v>0.0</v>
      </c>
      <c r="CA94" s="119">
        <v>0.0</v>
      </c>
      <c r="CB94" s="119">
        <v>0.0</v>
      </c>
      <c r="CC94" s="119">
        <v>0.0</v>
      </c>
      <c r="CD94" s="119">
        <v>0.0</v>
      </c>
      <c r="CE94" s="119">
        <v>0.0</v>
      </c>
      <c r="CF94" s="119">
        <v>0.0</v>
      </c>
      <c r="CG94" s="119">
        <v>0.0</v>
      </c>
      <c r="CH94" s="119">
        <v>0.0</v>
      </c>
      <c r="CI94" s="120">
        <f t="shared" si="81"/>
        <v>0</v>
      </c>
      <c r="CJ94" s="120">
        <f t="shared" si="82"/>
        <v>0</v>
      </c>
      <c r="CK94" s="120">
        <f t="shared" si="83"/>
        <v>0</v>
      </c>
      <c r="CL94" s="120">
        <f t="shared" si="84"/>
        <v>0</v>
      </c>
      <c r="CM94" s="120">
        <f t="shared" si="85"/>
        <v>0</v>
      </c>
      <c r="CN94" s="120">
        <f t="shared" si="18"/>
        <v>0</v>
      </c>
      <c r="CO94" s="120">
        <f t="shared" si="86"/>
        <v>0</v>
      </c>
      <c r="CP94" s="120">
        <f t="shared" si="87"/>
        <v>0</v>
      </c>
      <c r="CQ94" s="120">
        <f t="shared" si="88"/>
        <v>0</v>
      </c>
      <c r="CR94" s="121" t="s">
        <v>1430</v>
      </c>
      <c r="CS94" s="121">
        <v>3.0</v>
      </c>
      <c r="CT94" s="121">
        <v>8.0</v>
      </c>
      <c r="CU94" s="115" t="s">
        <v>12</v>
      </c>
      <c r="CV94" s="121" t="s">
        <v>1431</v>
      </c>
      <c r="CW94" s="121" t="s">
        <v>1432</v>
      </c>
      <c r="CX94" s="121" t="s">
        <v>12</v>
      </c>
      <c r="CY94" s="121" t="str">
        <f t="shared" si="110"/>
        <v>50447, 50182, 50202</v>
      </c>
      <c r="CZ94" s="121" t="s">
        <v>1433</v>
      </c>
      <c r="DA94" s="121">
        <v>50447.0</v>
      </c>
      <c r="DB94" s="121" t="s">
        <v>12</v>
      </c>
      <c r="DC94" s="121" t="s">
        <v>12</v>
      </c>
      <c r="DD94" s="122">
        <v>3.0</v>
      </c>
      <c r="DE94" s="122">
        <v>0.0</v>
      </c>
      <c r="DF94" s="122">
        <v>1.0</v>
      </c>
      <c r="DG94" s="122">
        <v>6.0</v>
      </c>
      <c r="DH94" s="122">
        <v>0.0</v>
      </c>
      <c r="DI94" s="122">
        <v>6.0</v>
      </c>
      <c r="DJ94" s="122">
        <v>0.0</v>
      </c>
      <c r="DK94" s="122">
        <v>0.0</v>
      </c>
      <c r="DL94" s="122">
        <v>0.0</v>
      </c>
      <c r="DM94" s="122">
        <v>0.0</v>
      </c>
      <c r="DN94" s="122">
        <v>1.0</v>
      </c>
      <c r="DO94" s="122">
        <v>6.0</v>
      </c>
      <c r="DP94" s="122">
        <v>0.0</v>
      </c>
      <c r="DQ94" s="122">
        <v>6.0</v>
      </c>
      <c r="DR94" s="123">
        <f t="shared" si="89"/>
        <v>0</v>
      </c>
      <c r="DS94" s="123">
        <f t="shared" si="90"/>
        <v>0</v>
      </c>
      <c r="DT94" s="123">
        <f t="shared" si="91"/>
        <v>0</v>
      </c>
      <c r="DU94" s="123">
        <f t="shared" si="92"/>
        <v>1</v>
      </c>
      <c r="DV94" s="123">
        <f t="shared" si="93"/>
        <v>1</v>
      </c>
      <c r="DW94" s="123">
        <f t="shared" si="94"/>
        <v>0</v>
      </c>
      <c r="DX94" s="123">
        <f t="shared" si="95"/>
        <v>6</v>
      </c>
      <c r="DY94" s="123">
        <f t="shared" si="96"/>
        <v>6</v>
      </c>
      <c r="DZ94" s="123">
        <f t="shared" si="97"/>
        <v>0</v>
      </c>
      <c r="EA94" s="124" t="s">
        <v>1434</v>
      </c>
      <c r="EB94" s="124">
        <v>6.0</v>
      </c>
      <c r="EC94" s="124">
        <v>13.0</v>
      </c>
      <c r="ED94" s="115" t="s">
        <v>162</v>
      </c>
      <c r="EE94" s="124" t="s">
        <v>1435</v>
      </c>
      <c r="EF94" s="124" t="s">
        <v>1436</v>
      </c>
      <c r="EG94" s="124" t="s">
        <v>162</v>
      </c>
      <c r="EH94" s="124" t="str">
        <f t="shared" si="111"/>
        <v>50202, 50182, 50447, 2002752, 2002749</v>
      </c>
      <c r="EI94" s="124" t="s">
        <v>1437</v>
      </c>
      <c r="EJ94" s="124" t="s">
        <v>888</v>
      </c>
      <c r="EK94" s="124" t="s">
        <v>12</v>
      </c>
      <c r="EL94" s="124" t="s">
        <v>12</v>
      </c>
      <c r="EM94" s="125">
        <v>3.0</v>
      </c>
      <c r="EN94" s="125">
        <v>2.0</v>
      </c>
      <c r="EO94" s="125">
        <v>4.0</v>
      </c>
      <c r="EP94" s="125">
        <v>6.0</v>
      </c>
      <c r="EQ94" s="125">
        <v>5.0</v>
      </c>
      <c r="ER94" s="125">
        <v>11.0</v>
      </c>
      <c r="ES94" s="125">
        <v>0.0</v>
      </c>
      <c r="ET94" s="125">
        <v>0.0</v>
      </c>
      <c r="EU94" s="125">
        <v>0.0</v>
      </c>
      <c r="EV94" s="125">
        <v>1.0</v>
      </c>
      <c r="EW94" s="125">
        <v>2.0</v>
      </c>
      <c r="EX94" s="125">
        <v>6.0</v>
      </c>
      <c r="EY94" s="125">
        <v>1.0</v>
      </c>
      <c r="EZ94" s="125">
        <v>7.0</v>
      </c>
      <c r="FA94" s="126">
        <f t="shared" si="98"/>
        <v>2</v>
      </c>
      <c r="FB94" s="126">
        <f t="shared" si="99"/>
        <v>1</v>
      </c>
      <c r="FC94" s="126">
        <f t="shared" si="100"/>
        <v>0</v>
      </c>
      <c r="FD94" s="126">
        <f t="shared" si="101"/>
        <v>4</v>
      </c>
      <c r="FE94" s="126">
        <f t="shared" si="102"/>
        <v>2</v>
      </c>
      <c r="FF94" s="126">
        <f t="shared" si="103"/>
        <v>0</v>
      </c>
      <c r="FG94" s="126">
        <f t="shared" si="104"/>
        <v>11</v>
      </c>
      <c r="FH94" s="126">
        <f t="shared" si="105"/>
        <v>7</v>
      </c>
      <c r="FI94" s="126">
        <f t="shared" si="106"/>
        <v>0</v>
      </c>
      <c r="FJ94" s="127" t="s">
        <v>13</v>
      </c>
      <c r="FK94" s="128"/>
      <c r="FL94" s="129" t="s">
        <v>12</v>
      </c>
      <c r="FM94" s="129" t="s">
        <v>12</v>
      </c>
      <c r="FN94" s="129" t="s">
        <v>12</v>
      </c>
      <c r="FO94" s="130" t="s">
        <v>12</v>
      </c>
      <c r="FP94" s="130" t="s">
        <v>12</v>
      </c>
      <c r="FQ94" s="130" t="s">
        <v>12</v>
      </c>
      <c r="FR94" s="130" t="s">
        <v>12</v>
      </c>
      <c r="FS94" s="130" t="s">
        <v>12</v>
      </c>
      <c r="FT94" s="130" t="s">
        <v>12</v>
      </c>
      <c r="FU94" s="130" t="s">
        <v>12</v>
      </c>
      <c r="FV94" s="130" t="s">
        <v>12</v>
      </c>
      <c r="FW94" s="130" t="str">
        <f t="shared" si="48"/>
        <v>-</v>
      </c>
      <c r="FX94" s="130" t="s">
        <v>12</v>
      </c>
      <c r="FY94" s="108" t="s">
        <v>12</v>
      </c>
      <c r="FZ94" s="108">
        <v>3.0</v>
      </c>
      <c r="GA94" s="108">
        <v>0.0</v>
      </c>
      <c r="GB94" s="131">
        <f t="shared" si="43"/>
        <v>0</v>
      </c>
      <c r="GC94" s="132" t="s">
        <v>1438</v>
      </c>
      <c r="GD94" s="132">
        <v>2.0</v>
      </c>
      <c r="GE94" s="132">
        <v>3.0</v>
      </c>
      <c r="GF94" s="133" t="s">
        <v>12</v>
      </c>
      <c r="GG94" s="133" t="s">
        <v>12</v>
      </c>
      <c r="GH94" s="133" t="s">
        <v>12</v>
      </c>
      <c r="GI94" s="133" t="s">
        <v>12</v>
      </c>
      <c r="GJ94" s="133" t="s">
        <v>1439</v>
      </c>
      <c r="GK94" s="133" t="s">
        <v>12</v>
      </c>
      <c r="GL94" s="133" t="s">
        <v>12</v>
      </c>
      <c r="GM94" s="133" t="s">
        <v>12</v>
      </c>
      <c r="GN94" s="134" t="s">
        <v>1440</v>
      </c>
      <c r="GO94" s="134">
        <v>2.0</v>
      </c>
      <c r="GP94" s="134">
        <v>1.0</v>
      </c>
      <c r="GQ94" s="135">
        <f t="shared" si="44"/>
        <v>1</v>
      </c>
      <c r="GR94" s="136" t="s">
        <v>13</v>
      </c>
      <c r="GS94" s="137"/>
      <c r="GT94" s="137"/>
      <c r="GU94" s="137"/>
      <c r="GV94" s="137"/>
      <c r="GW94" s="137"/>
      <c r="GX94" s="137"/>
      <c r="GY94" s="137"/>
      <c r="GZ94" s="137"/>
      <c r="HA94" s="137"/>
      <c r="HB94" s="137"/>
      <c r="HC94" s="137"/>
      <c r="HD94" s="137"/>
      <c r="HE94" s="137"/>
      <c r="HF94" s="137"/>
      <c r="HG94" s="137"/>
      <c r="HH94" s="137"/>
      <c r="HI94" s="137"/>
      <c r="HJ94" s="137"/>
      <c r="HK94" s="137"/>
      <c r="HL94" s="137"/>
      <c r="HM94" s="137"/>
      <c r="HN94" s="137"/>
      <c r="HO94" s="137"/>
      <c r="HP94" s="137"/>
      <c r="HQ94" s="137"/>
      <c r="HR94" s="137"/>
      <c r="HS94" s="137"/>
      <c r="HT94" s="137"/>
      <c r="HU94" s="137"/>
      <c r="HV94" s="137"/>
      <c r="HW94" s="137"/>
      <c r="HX94" s="137"/>
      <c r="HY94" s="137"/>
      <c r="HZ94" s="137"/>
      <c r="IA94" s="137"/>
      <c r="IB94" s="137"/>
      <c r="IC94" s="137"/>
      <c r="ID94" s="137"/>
      <c r="IE94" s="137"/>
      <c r="IF94" s="137"/>
      <c r="IG94" s="137"/>
      <c r="IH94" s="137"/>
      <c r="II94" s="137"/>
      <c r="IJ94" s="137"/>
      <c r="IK94" s="137"/>
      <c r="IL94" s="137"/>
      <c r="IM94" s="137"/>
      <c r="IN94" s="137"/>
      <c r="IO94" s="137"/>
      <c r="IP94" s="137"/>
      <c r="IQ94" s="137"/>
      <c r="IR94" s="137"/>
      <c r="IS94" s="137"/>
      <c r="IT94" s="137"/>
      <c r="IU94" s="137"/>
      <c r="IV94" s="137"/>
      <c r="IW94" s="137"/>
      <c r="IX94" s="137"/>
      <c r="IY94" s="137"/>
      <c r="IZ94" s="137"/>
      <c r="JA94" s="137"/>
      <c r="JB94" s="137"/>
      <c r="JC94" s="137"/>
      <c r="JD94" s="137"/>
      <c r="JE94" s="137"/>
      <c r="JF94" s="137"/>
      <c r="JG94" s="137"/>
      <c r="JH94" s="137"/>
      <c r="JI94" s="137"/>
      <c r="JJ94" s="137"/>
      <c r="JK94" s="137"/>
      <c r="JL94" s="137"/>
      <c r="JM94" s="137"/>
      <c r="JN94" s="137"/>
      <c r="JO94" s="137"/>
      <c r="JP94" s="137"/>
      <c r="JQ94" s="137"/>
      <c r="JR94" s="137"/>
      <c r="JS94" s="137"/>
      <c r="JT94" s="137"/>
      <c r="JU94" s="137"/>
      <c r="JV94" s="137"/>
      <c r="JW94" s="137"/>
      <c r="JX94" s="137"/>
      <c r="JY94" s="137"/>
      <c r="JZ94" s="137"/>
      <c r="KA94" s="137"/>
      <c r="KB94" s="137"/>
      <c r="KC94" s="137"/>
      <c r="KD94" s="137"/>
      <c r="KE94" s="137"/>
      <c r="KF94" s="137"/>
      <c r="KG94" s="137"/>
      <c r="KH94" s="137"/>
      <c r="KI94" s="137"/>
      <c r="KJ94" s="137"/>
      <c r="KK94" s="137"/>
      <c r="KL94" s="137"/>
      <c r="KM94" s="137"/>
      <c r="KN94" s="137"/>
      <c r="KO94" s="137"/>
      <c r="KP94" s="137"/>
      <c r="KQ94" s="137"/>
      <c r="KR94" s="137"/>
      <c r="KS94" s="137"/>
      <c r="KT94" s="137"/>
      <c r="KU94" s="137"/>
      <c r="KV94" s="137"/>
      <c r="KW94" s="137"/>
      <c r="KX94" s="137"/>
      <c r="KY94" s="137"/>
      <c r="KZ94" s="137"/>
      <c r="LA94" s="137"/>
      <c r="LB94" s="137"/>
      <c r="LC94" s="137"/>
      <c r="LD94" s="137"/>
      <c r="LE94" s="137"/>
      <c r="LF94" s="137"/>
      <c r="LG94" s="137"/>
      <c r="LH94" s="137"/>
      <c r="LI94" s="137"/>
      <c r="LJ94" s="137"/>
      <c r="LK94" s="137"/>
      <c r="LL94" s="137"/>
      <c r="LM94" s="137"/>
      <c r="LN94" s="137"/>
      <c r="LO94" s="137"/>
      <c r="LP94" s="137"/>
      <c r="LQ94" s="137"/>
      <c r="LR94" s="137"/>
      <c r="LS94" s="137"/>
      <c r="LT94" s="137"/>
      <c r="LU94" s="137"/>
      <c r="LV94" s="137"/>
      <c r="LW94" s="137"/>
      <c r="LX94" s="137"/>
    </row>
    <row r="95" ht="153.75" customHeight="1">
      <c r="B95" s="104" t="s">
        <v>269</v>
      </c>
      <c r="C95" s="105" t="s">
        <v>12</v>
      </c>
      <c r="D95" s="105" t="s">
        <v>270</v>
      </c>
      <c r="E95" s="105" t="s">
        <v>1441</v>
      </c>
      <c r="F95" s="105" t="s">
        <v>1442</v>
      </c>
      <c r="G95" s="105" t="s">
        <v>12</v>
      </c>
      <c r="H95" s="105" t="s">
        <v>12</v>
      </c>
      <c r="I95" s="107" t="s">
        <v>1443</v>
      </c>
      <c r="J95" s="107" t="s">
        <v>1444</v>
      </c>
      <c r="K95" s="107" t="s">
        <v>1445</v>
      </c>
      <c r="L95" s="108">
        <v>10.0</v>
      </c>
      <c r="M95" s="108">
        <v>1.0</v>
      </c>
      <c r="N95" s="108">
        <v>1.0</v>
      </c>
      <c r="O95" s="108">
        <f t="shared" si="115"/>
        <v>1</v>
      </c>
      <c r="P95" s="108">
        <v>1.0</v>
      </c>
      <c r="Q95" s="108">
        <v>0.0</v>
      </c>
      <c r="R95" s="113" t="s">
        <v>155</v>
      </c>
      <c r="S95" s="161" t="s">
        <v>1446</v>
      </c>
      <c r="T95" s="111" t="s">
        <v>12</v>
      </c>
      <c r="U95" s="112" t="s">
        <v>1447</v>
      </c>
      <c r="V95" s="111" t="s">
        <v>1448</v>
      </c>
      <c r="W95" s="111" t="s">
        <v>1449</v>
      </c>
      <c r="X95" s="113" t="s">
        <v>13</v>
      </c>
      <c r="Y95" s="113" t="s">
        <v>160</v>
      </c>
      <c r="Z95" s="113" t="s">
        <v>161</v>
      </c>
      <c r="AA95" s="113" t="s">
        <v>13</v>
      </c>
      <c r="AB95" s="113" t="s">
        <v>161</v>
      </c>
      <c r="AC95" s="113" t="s">
        <v>13</v>
      </c>
      <c r="AD95" s="114" t="s">
        <v>1450</v>
      </c>
      <c r="AE95" s="114">
        <v>4.0</v>
      </c>
      <c r="AF95" s="114">
        <v>20.0</v>
      </c>
      <c r="AG95" s="115" t="s">
        <v>12</v>
      </c>
      <c r="AH95" s="114" t="s">
        <v>1450</v>
      </c>
      <c r="AI95" s="114" t="s">
        <v>1450</v>
      </c>
      <c r="AJ95" s="114" t="s">
        <v>12</v>
      </c>
      <c r="AK95" s="114" t="str">
        <f t="shared" si="114"/>
        <v>655, 1394, 1917, 3065</v>
      </c>
      <c r="AL95" s="114">
        <v>655.0</v>
      </c>
      <c r="AM95" s="114" t="s">
        <v>1451</v>
      </c>
      <c r="AN95" s="114" t="s">
        <v>12</v>
      </c>
      <c r="AO95" s="114" t="s">
        <v>12</v>
      </c>
      <c r="AP95" s="116">
        <v>10.0</v>
      </c>
      <c r="AQ95" s="116">
        <v>1.0</v>
      </c>
      <c r="AR95" s="116">
        <v>5.0</v>
      </c>
      <c r="AS95" s="116">
        <v>20.0</v>
      </c>
      <c r="AT95" s="116">
        <v>0.0</v>
      </c>
      <c r="AU95" s="116">
        <v>0.0</v>
      </c>
      <c r="AV95" s="116">
        <v>0.0</v>
      </c>
      <c r="AW95" s="116">
        <v>1.0</v>
      </c>
      <c r="AX95" s="116">
        <v>5.0</v>
      </c>
      <c r="AY95" s="116">
        <v>20.0</v>
      </c>
      <c r="AZ95" s="117">
        <f t="shared" si="71"/>
        <v>1</v>
      </c>
      <c r="BA95" s="117">
        <f t="shared" si="72"/>
        <v>1</v>
      </c>
      <c r="BB95" s="117">
        <f t="shared" si="73"/>
        <v>0</v>
      </c>
      <c r="BC95" s="117">
        <f t="shared" si="74"/>
        <v>5</v>
      </c>
      <c r="BD95" s="117">
        <f t="shared" si="75"/>
        <v>5</v>
      </c>
      <c r="BE95" s="117">
        <f t="shared" si="76"/>
        <v>0</v>
      </c>
      <c r="BF95" s="117">
        <f t="shared" si="77"/>
        <v>20</v>
      </c>
      <c r="BG95" s="117">
        <f t="shared" si="78"/>
        <v>20</v>
      </c>
      <c r="BH95" s="117">
        <f t="shared" si="79"/>
        <v>0</v>
      </c>
      <c r="BI95" s="118" t="s">
        <v>1450</v>
      </c>
      <c r="BJ95" s="118">
        <v>4.0</v>
      </c>
      <c r="BK95" s="118">
        <v>20.0</v>
      </c>
      <c r="BL95" s="115" t="s">
        <v>12</v>
      </c>
      <c r="BM95" s="118" t="s">
        <v>1450</v>
      </c>
      <c r="BN95" s="118" t="s">
        <v>1450</v>
      </c>
      <c r="BO95" s="118" t="s">
        <v>12</v>
      </c>
      <c r="BP95" s="118" t="str">
        <f t="shared" si="109"/>
        <v>655, 1394, 1917, 3065</v>
      </c>
      <c r="BQ95" s="118">
        <v>655.0</v>
      </c>
      <c r="BR95" s="118" t="s">
        <v>1451</v>
      </c>
      <c r="BS95" s="118" t="s">
        <v>12</v>
      </c>
      <c r="BT95" s="118" t="s">
        <v>12</v>
      </c>
      <c r="BU95" s="119">
        <v>10.0</v>
      </c>
      <c r="BV95" s="119">
        <v>1.0</v>
      </c>
      <c r="BW95" s="119">
        <v>5.0</v>
      </c>
      <c r="BX95" s="119">
        <v>20.0</v>
      </c>
      <c r="BY95" s="119">
        <v>0.0</v>
      </c>
      <c r="BZ95" s="119">
        <v>20.0</v>
      </c>
      <c r="CA95" s="119">
        <v>0.0</v>
      </c>
      <c r="CB95" s="119">
        <v>0.0</v>
      </c>
      <c r="CC95" s="119">
        <v>0.0</v>
      </c>
      <c r="CD95" s="119">
        <v>1.0</v>
      </c>
      <c r="CE95" s="119">
        <v>5.0</v>
      </c>
      <c r="CF95" s="119">
        <v>20.0</v>
      </c>
      <c r="CG95" s="119">
        <v>0.0</v>
      </c>
      <c r="CH95" s="119">
        <v>20.0</v>
      </c>
      <c r="CI95" s="120">
        <f t="shared" si="81"/>
        <v>1</v>
      </c>
      <c r="CJ95" s="120">
        <f t="shared" si="82"/>
        <v>1</v>
      </c>
      <c r="CK95" s="120">
        <f t="shared" si="83"/>
        <v>0</v>
      </c>
      <c r="CL95" s="120">
        <f t="shared" si="84"/>
        <v>5</v>
      </c>
      <c r="CM95" s="120">
        <f t="shared" si="85"/>
        <v>5</v>
      </c>
      <c r="CN95" s="120">
        <f t="shared" si="18"/>
        <v>0</v>
      </c>
      <c r="CO95" s="120">
        <f t="shared" si="86"/>
        <v>20</v>
      </c>
      <c r="CP95" s="120">
        <f t="shared" si="87"/>
        <v>20</v>
      </c>
      <c r="CQ95" s="120">
        <f t="shared" si="88"/>
        <v>0</v>
      </c>
      <c r="CR95" s="121" t="s">
        <v>1452</v>
      </c>
      <c r="CS95" s="121">
        <v>6.0</v>
      </c>
      <c r="CT95" s="121">
        <v>23.0</v>
      </c>
      <c r="CU95" s="115" t="s">
        <v>12</v>
      </c>
      <c r="CV95" s="121" t="s">
        <v>1452</v>
      </c>
      <c r="CW95" s="121" t="s">
        <v>1452</v>
      </c>
      <c r="CX95" s="121" t="s">
        <v>12</v>
      </c>
      <c r="CY95" s="121" t="str">
        <f t="shared" si="110"/>
        <v>655, 1394, 1917, 3065, 38043, 23858</v>
      </c>
      <c r="CZ95" s="121">
        <v>655.0</v>
      </c>
      <c r="DA95" s="121" t="s">
        <v>1453</v>
      </c>
      <c r="DB95" s="121" t="s">
        <v>12</v>
      </c>
      <c r="DC95" s="121" t="s">
        <v>12</v>
      </c>
      <c r="DD95" s="122">
        <v>10.0</v>
      </c>
      <c r="DE95" s="122">
        <v>1.0</v>
      </c>
      <c r="DF95" s="122">
        <v>5.0</v>
      </c>
      <c r="DG95" s="122">
        <v>23.0</v>
      </c>
      <c r="DH95" s="122">
        <v>0.0</v>
      </c>
      <c r="DI95" s="122">
        <v>23.0</v>
      </c>
      <c r="DJ95" s="122">
        <v>0.0</v>
      </c>
      <c r="DK95" s="122">
        <v>0.0</v>
      </c>
      <c r="DL95" s="122">
        <v>0.0</v>
      </c>
      <c r="DM95" s="122">
        <v>1.0</v>
      </c>
      <c r="DN95" s="122">
        <v>5.0</v>
      </c>
      <c r="DO95" s="122">
        <v>23.0</v>
      </c>
      <c r="DP95" s="122">
        <v>0.0</v>
      </c>
      <c r="DQ95" s="122">
        <v>23.0</v>
      </c>
      <c r="DR95" s="123">
        <f t="shared" si="89"/>
        <v>1</v>
      </c>
      <c r="DS95" s="123">
        <f t="shared" si="90"/>
        <v>1</v>
      </c>
      <c r="DT95" s="123">
        <f t="shared" si="91"/>
        <v>0</v>
      </c>
      <c r="DU95" s="123">
        <f t="shared" si="92"/>
        <v>5</v>
      </c>
      <c r="DV95" s="123">
        <f t="shared" si="93"/>
        <v>5</v>
      </c>
      <c r="DW95" s="123">
        <f t="shared" si="94"/>
        <v>0</v>
      </c>
      <c r="DX95" s="123">
        <f t="shared" si="95"/>
        <v>23</v>
      </c>
      <c r="DY95" s="123">
        <f t="shared" si="96"/>
        <v>23</v>
      </c>
      <c r="DZ95" s="123">
        <f t="shared" si="97"/>
        <v>0</v>
      </c>
      <c r="EA95" s="124" t="s">
        <v>1454</v>
      </c>
      <c r="EB95" s="124">
        <v>10.0</v>
      </c>
      <c r="EC95" s="124">
        <v>33.0</v>
      </c>
      <c r="ED95" s="115" t="s">
        <v>1455</v>
      </c>
      <c r="EE95" s="124" t="s">
        <v>1452</v>
      </c>
      <c r="EF95" s="124" t="s">
        <v>1454</v>
      </c>
      <c r="EG95" s="124" t="s">
        <v>12</v>
      </c>
      <c r="EH95" s="124" t="str">
        <f t="shared" si="111"/>
        <v>655, 1394, 1917, 3065, 38043, 23858, 2101917, 2002752, 2002749, 2001117</v>
      </c>
      <c r="EI95" s="124">
        <v>655.0</v>
      </c>
      <c r="EJ95" s="124" t="s">
        <v>1456</v>
      </c>
      <c r="EK95" s="124" t="s">
        <v>12</v>
      </c>
      <c r="EL95" s="124" t="s">
        <v>12</v>
      </c>
      <c r="EM95" s="125">
        <v>10.0</v>
      </c>
      <c r="EN95" s="125">
        <v>5.0</v>
      </c>
      <c r="EO95" s="125">
        <v>11.0</v>
      </c>
      <c r="EP95" s="125">
        <v>23.0</v>
      </c>
      <c r="EQ95" s="125">
        <v>13.0</v>
      </c>
      <c r="ER95" s="125">
        <v>36.0</v>
      </c>
      <c r="ES95" s="125">
        <v>0.0</v>
      </c>
      <c r="ET95" s="125">
        <v>0.0</v>
      </c>
      <c r="EU95" s="125">
        <v>0.0</v>
      </c>
      <c r="EV95" s="125">
        <v>1.0</v>
      </c>
      <c r="EW95" s="125">
        <v>5.0</v>
      </c>
      <c r="EX95" s="125">
        <v>23.0</v>
      </c>
      <c r="EY95" s="125">
        <v>0.0</v>
      </c>
      <c r="EZ95" s="125">
        <v>23.0</v>
      </c>
      <c r="FA95" s="126">
        <f t="shared" si="98"/>
        <v>5</v>
      </c>
      <c r="FB95" s="126">
        <f t="shared" si="99"/>
        <v>1</v>
      </c>
      <c r="FC95" s="126">
        <f t="shared" si="100"/>
        <v>0</v>
      </c>
      <c r="FD95" s="126">
        <f t="shared" si="101"/>
        <v>11</v>
      </c>
      <c r="FE95" s="126">
        <f t="shared" si="102"/>
        <v>5</v>
      </c>
      <c r="FF95" s="126">
        <f t="shared" si="103"/>
        <v>0</v>
      </c>
      <c r="FG95" s="126">
        <f t="shared" si="104"/>
        <v>36</v>
      </c>
      <c r="FH95" s="126">
        <f t="shared" si="105"/>
        <v>23</v>
      </c>
      <c r="FI95" s="126">
        <f t="shared" si="106"/>
        <v>0</v>
      </c>
      <c r="FJ95" s="127" t="s">
        <v>13</v>
      </c>
      <c r="FK95" s="128"/>
      <c r="FL95" s="129" t="s">
        <v>12</v>
      </c>
      <c r="FM95" s="129" t="s">
        <v>12</v>
      </c>
      <c r="FN95" s="129" t="s">
        <v>12</v>
      </c>
      <c r="FO95" s="130" t="s">
        <v>12</v>
      </c>
      <c r="FP95" s="130" t="s">
        <v>12</v>
      </c>
      <c r="FQ95" s="130" t="s">
        <v>12</v>
      </c>
      <c r="FR95" s="130" t="s">
        <v>12</v>
      </c>
      <c r="FS95" s="130" t="s">
        <v>12</v>
      </c>
      <c r="FT95" s="130" t="s">
        <v>12</v>
      </c>
      <c r="FU95" s="130" t="s">
        <v>12</v>
      </c>
      <c r="FV95" s="130" t="s">
        <v>12</v>
      </c>
      <c r="FW95" s="130" t="str">
        <f t="shared" si="48"/>
        <v>-</v>
      </c>
      <c r="FX95" s="130" t="s">
        <v>12</v>
      </c>
      <c r="FY95" s="108" t="s">
        <v>12</v>
      </c>
      <c r="FZ95" s="108">
        <v>10.0</v>
      </c>
      <c r="GA95" s="108">
        <v>0.0</v>
      </c>
      <c r="GB95" s="131">
        <f t="shared" si="43"/>
        <v>0</v>
      </c>
      <c r="GC95" s="132" t="s">
        <v>12</v>
      </c>
      <c r="GD95" s="132" t="s">
        <v>12</v>
      </c>
      <c r="GE95" s="132" t="s">
        <v>12</v>
      </c>
      <c r="GF95" s="133" t="s">
        <v>12</v>
      </c>
      <c r="GG95" s="133" t="s">
        <v>12</v>
      </c>
      <c r="GH95" s="133" t="s">
        <v>12</v>
      </c>
      <c r="GI95" s="133" t="s">
        <v>12</v>
      </c>
      <c r="GJ95" s="133" t="s">
        <v>12</v>
      </c>
      <c r="GK95" s="133" t="s">
        <v>12</v>
      </c>
      <c r="GL95" s="133" t="s">
        <v>12</v>
      </c>
      <c r="GM95" s="133" t="s">
        <v>12</v>
      </c>
      <c r="GN95" s="134" t="s">
        <v>12</v>
      </c>
      <c r="GO95" s="134">
        <v>10.0</v>
      </c>
      <c r="GP95" s="134">
        <v>0.0</v>
      </c>
      <c r="GQ95" s="135">
        <f t="shared" si="44"/>
        <v>0</v>
      </c>
      <c r="GR95" s="136" t="s">
        <v>161</v>
      </c>
      <c r="GS95" s="137"/>
      <c r="GT95" s="137"/>
      <c r="GU95" s="137"/>
      <c r="GV95" s="137"/>
      <c r="GW95" s="137"/>
      <c r="GX95" s="137"/>
      <c r="GY95" s="137"/>
      <c r="GZ95" s="137"/>
      <c r="HA95" s="137"/>
      <c r="HB95" s="137"/>
      <c r="HC95" s="137"/>
      <c r="HD95" s="137"/>
      <c r="HE95" s="137"/>
      <c r="HF95" s="137"/>
      <c r="HG95" s="137"/>
      <c r="HH95" s="137"/>
      <c r="HI95" s="137"/>
      <c r="HJ95" s="137"/>
      <c r="HK95" s="137"/>
      <c r="HL95" s="137"/>
      <c r="HM95" s="137"/>
      <c r="HN95" s="137"/>
      <c r="HO95" s="137"/>
      <c r="HP95" s="137"/>
      <c r="HQ95" s="137"/>
      <c r="HR95" s="137"/>
      <c r="HS95" s="137"/>
      <c r="HT95" s="137"/>
      <c r="HU95" s="137"/>
      <c r="HV95" s="137"/>
      <c r="HW95" s="137"/>
      <c r="HX95" s="137"/>
      <c r="HY95" s="137"/>
      <c r="HZ95" s="137"/>
      <c r="IA95" s="137"/>
      <c r="IB95" s="137"/>
      <c r="IC95" s="137"/>
      <c r="ID95" s="137"/>
      <c r="IE95" s="137"/>
      <c r="IF95" s="137"/>
      <c r="IG95" s="137"/>
      <c r="IH95" s="137"/>
      <c r="II95" s="137"/>
      <c r="IJ95" s="137"/>
      <c r="IK95" s="137"/>
      <c r="IL95" s="137"/>
      <c r="IM95" s="137"/>
      <c r="IN95" s="137"/>
      <c r="IO95" s="137"/>
      <c r="IP95" s="137"/>
      <c r="IQ95" s="137"/>
      <c r="IR95" s="137"/>
      <c r="IS95" s="137"/>
      <c r="IT95" s="137"/>
      <c r="IU95" s="137"/>
      <c r="IV95" s="137"/>
      <c r="IW95" s="137"/>
      <c r="IX95" s="137"/>
      <c r="IY95" s="137"/>
      <c r="IZ95" s="137"/>
      <c r="JA95" s="137"/>
      <c r="JB95" s="137"/>
      <c r="JC95" s="137"/>
      <c r="JD95" s="137"/>
      <c r="JE95" s="137"/>
      <c r="JF95" s="137"/>
      <c r="JG95" s="137"/>
      <c r="JH95" s="137"/>
      <c r="JI95" s="137"/>
      <c r="JJ95" s="137"/>
      <c r="JK95" s="137"/>
      <c r="JL95" s="137"/>
      <c r="JM95" s="137"/>
      <c r="JN95" s="137"/>
      <c r="JO95" s="137"/>
      <c r="JP95" s="137"/>
      <c r="JQ95" s="137"/>
      <c r="JR95" s="137"/>
      <c r="JS95" s="137"/>
      <c r="JT95" s="137"/>
      <c r="JU95" s="137"/>
      <c r="JV95" s="137"/>
      <c r="JW95" s="137"/>
      <c r="JX95" s="137"/>
      <c r="JY95" s="137"/>
      <c r="JZ95" s="137"/>
      <c r="KA95" s="137"/>
      <c r="KB95" s="137"/>
      <c r="KC95" s="137"/>
      <c r="KD95" s="137"/>
      <c r="KE95" s="137"/>
      <c r="KF95" s="137"/>
      <c r="KG95" s="137"/>
      <c r="KH95" s="137"/>
      <c r="KI95" s="137"/>
      <c r="KJ95" s="137"/>
      <c r="KK95" s="137"/>
      <c r="KL95" s="137"/>
      <c r="KM95" s="137"/>
      <c r="KN95" s="137"/>
      <c r="KO95" s="137"/>
      <c r="KP95" s="137"/>
      <c r="KQ95" s="137"/>
      <c r="KR95" s="137"/>
      <c r="KS95" s="137"/>
      <c r="KT95" s="137"/>
      <c r="KU95" s="137"/>
      <c r="KV95" s="137"/>
      <c r="KW95" s="137"/>
      <c r="KX95" s="137"/>
      <c r="KY95" s="137"/>
      <c r="KZ95" s="137"/>
      <c r="LA95" s="137"/>
      <c r="LB95" s="137"/>
      <c r="LC95" s="137"/>
      <c r="LD95" s="137"/>
      <c r="LE95" s="137"/>
      <c r="LF95" s="137"/>
      <c r="LG95" s="137"/>
      <c r="LH95" s="137"/>
      <c r="LI95" s="137"/>
      <c r="LJ95" s="137"/>
      <c r="LK95" s="137"/>
      <c r="LL95" s="137"/>
      <c r="LM95" s="137"/>
      <c r="LN95" s="137"/>
      <c r="LO95" s="137"/>
      <c r="LP95" s="137"/>
      <c r="LQ95" s="137"/>
      <c r="LR95" s="137"/>
      <c r="LS95" s="137"/>
      <c r="LT95" s="137"/>
      <c r="LU95" s="137"/>
      <c r="LV95" s="137"/>
      <c r="LW95" s="137"/>
      <c r="LX95" s="137"/>
    </row>
    <row r="96" ht="153.75" customHeight="1">
      <c r="B96" s="104" t="s">
        <v>214</v>
      </c>
      <c r="C96" s="105" t="s">
        <v>12</v>
      </c>
      <c r="D96" s="105" t="s">
        <v>215</v>
      </c>
      <c r="E96" s="105" t="s">
        <v>1457</v>
      </c>
      <c r="F96" s="105" t="s">
        <v>1458</v>
      </c>
      <c r="G96" s="105" t="s">
        <v>12</v>
      </c>
      <c r="H96" s="105" t="s">
        <v>12</v>
      </c>
      <c r="I96" s="107" t="s">
        <v>1459</v>
      </c>
      <c r="J96" s="107" t="s">
        <v>1460</v>
      </c>
      <c r="K96" s="107" t="s">
        <v>1461</v>
      </c>
      <c r="L96" s="108">
        <v>76.0</v>
      </c>
      <c r="M96" s="108">
        <v>1.0</v>
      </c>
      <c r="N96" s="108">
        <v>1.0</v>
      </c>
      <c r="O96" s="108">
        <f t="shared" si="115"/>
        <v>1</v>
      </c>
      <c r="P96" s="108">
        <v>1.0</v>
      </c>
      <c r="Q96" s="108">
        <v>0.0</v>
      </c>
      <c r="R96" s="113" t="s">
        <v>155</v>
      </c>
      <c r="S96" s="111" t="s">
        <v>1009</v>
      </c>
      <c r="T96" s="111" t="s">
        <v>1462</v>
      </c>
      <c r="U96" s="142" t="s">
        <v>1463</v>
      </c>
      <c r="V96" s="110" t="s">
        <v>1464</v>
      </c>
      <c r="W96" s="142" t="s">
        <v>1465</v>
      </c>
      <c r="X96" s="113" t="s">
        <v>13</v>
      </c>
      <c r="Y96" s="113" t="s">
        <v>160</v>
      </c>
      <c r="Z96" s="113" t="s">
        <v>161</v>
      </c>
      <c r="AA96" s="113" t="s">
        <v>13</v>
      </c>
      <c r="AB96" s="113" t="s">
        <v>161</v>
      </c>
      <c r="AC96" s="113" t="s">
        <v>13</v>
      </c>
      <c r="AD96" s="114">
        <v>254.0</v>
      </c>
      <c r="AE96" s="114">
        <v>1.0</v>
      </c>
      <c r="AF96" s="114">
        <v>5.0</v>
      </c>
      <c r="AG96" s="115" t="s">
        <v>12</v>
      </c>
      <c r="AH96" s="114">
        <v>254.0</v>
      </c>
      <c r="AI96" s="114">
        <v>254.0</v>
      </c>
      <c r="AJ96" s="114" t="s">
        <v>12</v>
      </c>
      <c r="AK96" s="114">
        <f t="shared" si="114"/>
        <v>254</v>
      </c>
      <c r="AL96" s="114" t="s">
        <v>12</v>
      </c>
      <c r="AM96" s="114">
        <v>254.0</v>
      </c>
      <c r="AN96" s="114" t="s">
        <v>12</v>
      </c>
      <c r="AO96" s="114" t="s">
        <v>12</v>
      </c>
      <c r="AP96" s="116">
        <v>76.0</v>
      </c>
      <c r="AQ96" s="116">
        <v>5.0</v>
      </c>
      <c r="AR96" s="116">
        <v>5.0</v>
      </c>
      <c r="AS96" s="116">
        <v>5.0</v>
      </c>
      <c r="AT96" s="116">
        <v>0.0</v>
      </c>
      <c r="AU96" s="116">
        <v>0.0</v>
      </c>
      <c r="AV96" s="116">
        <v>0.0</v>
      </c>
      <c r="AW96" s="116">
        <v>5.0</v>
      </c>
      <c r="AX96" s="116">
        <v>5.0</v>
      </c>
      <c r="AY96" s="116">
        <v>5.0</v>
      </c>
      <c r="AZ96" s="117">
        <f t="shared" si="71"/>
        <v>5</v>
      </c>
      <c r="BA96" s="117">
        <f t="shared" si="72"/>
        <v>5</v>
      </c>
      <c r="BB96" s="117">
        <f t="shared" si="73"/>
        <v>0</v>
      </c>
      <c r="BC96" s="117">
        <f t="shared" si="74"/>
        <v>5</v>
      </c>
      <c r="BD96" s="117">
        <f t="shared" si="75"/>
        <v>5</v>
      </c>
      <c r="BE96" s="117">
        <f t="shared" si="76"/>
        <v>0</v>
      </c>
      <c r="BF96" s="117">
        <f t="shared" si="77"/>
        <v>5</v>
      </c>
      <c r="BG96" s="117">
        <f t="shared" si="78"/>
        <v>5</v>
      </c>
      <c r="BH96" s="117">
        <f t="shared" si="79"/>
        <v>0</v>
      </c>
      <c r="BI96" s="118">
        <v>254.0</v>
      </c>
      <c r="BJ96" s="118">
        <v>1.0</v>
      </c>
      <c r="BK96" s="118">
        <v>5.0</v>
      </c>
      <c r="BL96" s="115" t="s">
        <v>12</v>
      </c>
      <c r="BM96" s="118">
        <v>254.0</v>
      </c>
      <c r="BN96" s="118">
        <v>254.0</v>
      </c>
      <c r="BO96" s="118" t="s">
        <v>12</v>
      </c>
      <c r="BP96" s="118">
        <f t="shared" si="109"/>
        <v>254</v>
      </c>
      <c r="BQ96" s="118" t="s">
        <v>12</v>
      </c>
      <c r="BR96" s="118">
        <v>254.0</v>
      </c>
      <c r="BS96" s="118" t="s">
        <v>12</v>
      </c>
      <c r="BT96" s="118" t="s">
        <v>12</v>
      </c>
      <c r="BU96" s="119">
        <v>76.0</v>
      </c>
      <c r="BV96" s="119">
        <v>5.0</v>
      </c>
      <c r="BW96" s="119">
        <v>5.0</v>
      </c>
      <c r="BX96" s="119">
        <v>5.0</v>
      </c>
      <c r="BY96" s="119">
        <v>0.0</v>
      </c>
      <c r="BZ96" s="119">
        <v>5.0</v>
      </c>
      <c r="CA96" s="119">
        <v>0.0</v>
      </c>
      <c r="CB96" s="119">
        <v>0.0</v>
      </c>
      <c r="CC96" s="119">
        <v>0.0</v>
      </c>
      <c r="CD96" s="119">
        <v>5.0</v>
      </c>
      <c r="CE96" s="119">
        <v>5.0</v>
      </c>
      <c r="CF96" s="119">
        <v>5.0</v>
      </c>
      <c r="CG96" s="119">
        <v>0.0</v>
      </c>
      <c r="CH96" s="119">
        <v>5.0</v>
      </c>
      <c r="CI96" s="120">
        <f t="shared" si="81"/>
        <v>5</v>
      </c>
      <c r="CJ96" s="120">
        <f t="shared" si="82"/>
        <v>5</v>
      </c>
      <c r="CK96" s="120">
        <f t="shared" si="83"/>
        <v>0</v>
      </c>
      <c r="CL96" s="120">
        <f t="shared" si="84"/>
        <v>5</v>
      </c>
      <c r="CM96" s="120">
        <f t="shared" si="85"/>
        <v>5</v>
      </c>
      <c r="CN96" s="120">
        <f t="shared" si="18"/>
        <v>0</v>
      </c>
      <c r="CO96" s="120">
        <f t="shared" si="86"/>
        <v>5</v>
      </c>
      <c r="CP96" s="120">
        <f t="shared" si="87"/>
        <v>5</v>
      </c>
      <c r="CQ96" s="120">
        <f t="shared" si="88"/>
        <v>0</v>
      </c>
      <c r="CR96" s="121" t="s">
        <v>1466</v>
      </c>
      <c r="CS96" s="121">
        <v>2.0</v>
      </c>
      <c r="CT96" s="121">
        <v>7.0</v>
      </c>
      <c r="CU96" s="115" t="s">
        <v>12</v>
      </c>
      <c r="CV96" s="121" t="s">
        <v>1466</v>
      </c>
      <c r="CW96" s="121" t="s">
        <v>1466</v>
      </c>
      <c r="CX96" s="121" t="s">
        <v>12</v>
      </c>
      <c r="CY96" s="121" t="str">
        <f t="shared" si="110"/>
        <v>254, 59597</v>
      </c>
      <c r="CZ96" s="121">
        <v>59597.0</v>
      </c>
      <c r="DA96" s="121">
        <v>254.0</v>
      </c>
      <c r="DB96" s="121" t="s">
        <v>12</v>
      </c>
      <c r="DC96" s="121" t="s">
        <v>12</v>
      </c>
      <c r="DD96" s="122">
        <v>76.0</v>
      </c>
      <c r="DE96" s="122">
        <v>7.0</v>
      </c>
      <c r="DF96" s="122">
        <v>7.0</v>
      </c>
      <c r="DG96" s="122">
        <v>7.0</v>
      </c>
      <c r="DH96" s="122">
        <v>0.0</v>
      </c>
      <c r="DI96" s="122">
        <v>7.0</v>
      </c>
      <c r="DJ96" s="122">
        <v>0.0</v>
      </c>
      <c r="DK96" s="122">
        <v>0.0</v>
      </c>
      <c r="DL96" s="122">
        <v>0.0</v>
      </c>
      <c r="DM96" s="122">
        <v>7.0</v>
      </c>
      <c r="DN96" s="122">
        <v>7.0</v>
      </c>
      <c r="DO96" s="122">
        <v>7.0</v>
      </c>
      <c r="DP96" s="122">
        <v>0.0</v>
      </c>
      <c r="DQ96" s="122">
        <v>7.0</v>
      </c>
      <c r="DR96" s="123">
        <f t="shared" si="89"/>
        <v>7</v>
      </c>
      <c r="DS96" s="123">
        <f t="shared" si="90"/>
        <v>7</v>
      </c>
      <c r="DT96" s="123">
        <f t="shared" si="91"/>
        <v>0</v>
      </c>
      <c r="DU96" s="123">
        <f t="shared" si="92"/>
        <v>7</v>
      </c>
      <c r="DV96" s="123">
        <f t="shared" si="93"/>
        <v>7</v>
      </c>
      <c r="DW96" s="123">
        <f t="shared" si="94"/>
        <v>0</v>
      </c>
      <c r="DX96" s="123">
        <f t="shared" si="95"/>
        <v>7</v>
      </c>
      <c r="DY96" s="123">
        <f t="shared" si="96"/>
        <v>7</v>
      </c>
      <c r="DZ96" s="123">
        <f t="shared" si="97"/>
        <v>0</v>
      </c>
      <c r="EA96" s="124" t="s">
        <v>1467</v>
      </c>
      <c r="EB96" s="124">
        <v>4.0</v>
      </c>
      <c r="EC96" s="124">
        <v>21.0</v>
      </c>
      <c r="ED96" s="115" t="s">
        <v>162</v>
      </c>
      <c r="EE96" s="124" t="s">
        <v>1466</v>
      </c>
      <c r="EF96" s="124" t="s">
        <v>1467</v>
      </c>
      <c r="EG96" s="124" t="s">
        <v>162</v>
      </c>
      <c r="EH96" s="124" t="str">
        <f t="shared" si="111"/>
        <v>2002752, 2002749, 254, 59597</v>
      </c>
      <c r="EI96" s="124">
        <v>59597.0</v>
      </c>
      <c r="EJ96" s="124" t="s">
        <v>1200</v>
      </c>
      <c r="EK96" s="124" t="s">
        <v>12</v>
      </c>
      <c r="EL96" s="124" t="s">
        <v>12</v>
      </c>
      <c r="EM96" s="125">
        <v>76.0</v>
      </c>
      <c r="EN96" s="125">
        <v>17.0</v>
      </c>
      <c r="EO96" s="125">
        <v>19.0</v>
      </c>
      <c r="EP96" s="125">
        <v>7.0</v>
      </c>
      <c r="EQ96" s="125">
        <v>14.0</v>
      </c>
      <c r="ER96" s="125">
        <v>21.0</v>
      </c>
      <c r="ES96" s="125">
        <v>0.0</v>
      </c>
      <c r="ET96" s="125">
        <v>0.0</v>
      </c>
      <c r="EU96" s="125">
        <v>0.0</v>
      </c>
      <c r="EV96" s="125">
        <v>7.0</v>
      </c>
      <c r="EW96" s="125">
        <v>7.0</v>
      </c>
      <c r="EX96" s="125">
        <v>7.0</v>
      </c>
      <c r="EY96" s="125">
        <v>0.0</v>
      </c>
      <c r="EZ96" s="125">
        <v>7.0</v>
      </c>
      <c r="FA96" s="126">
        <f t="shared" si="98"/>
        <v>17</v>
      </c>
      <c r="FB96" s="126">
        <f t="shared" si="99"/>
        <v>7</v>
      </c>
      <c r="FC96" s="126">
        <f t="shared" si="100"/>
        <v>0</v>
      </c>
      <c r="FD96" s="126">
        <f t="shared" si="101"/>
        <v>19</v>
      </c>
      <c r="FE96" s="126">
        <f t="shared" si="102"/>
        <v>7</v>
      </c>
      <c r="FF96" s="126">
        <f t="shared" si="103"/>
        <v>0</v>
      </c>
      <c r="FG96" s="126">
        <f t="shared" si="104"/>
        <v>21</v>
      </c>
      <c r="FH96" s="126">
        <f t="shared" si="105"/>
        <v>7</v>
      </c>
      <c r="FI96" s="126">
        <f t="shared" si="106"/>
        <v>0</v>
      </c>
      <c r="FJ96" s="127" t="s">
        <v>13</v>
      </c>
      <c r="FK96" s="128"/>
      <c r="FL96" s="129" t="s">
        <v>12</v>
      </c>
      <c r="FM96" s="129" t="s">
        <v>12</v>
      </c>
      <c r="FN96" s="129" t="s">
        <v>12</v>
      </c>
      <c r="FO96" s="130" t="s">
        <v>12</v>
      </c>
      <c r="FP96" s="130" t="s">
        <v>12</v>
      </c>
      <c r="FQ96" s="130" t="s">
        <v>12</v>
      </c>
      <c r="FR96" s="130" t="s">
        <v>12</v>
      </c>
      <c r="FS96" s="130" t="s">
        <v>12</v>
      </c>
      <c r="FT96" s="130" t="s">
        <v>12</v>
      </c>
      <c r="FU96" s="130" t="s">
        <v>12</v>
      </c>
      <c r="FV96" s="130" t="s">
        <v>12</v>
      </c>
      <c r="FW96" s="130" t="str">
        <f t="shared" si="48"/>
        <v>-</v>
      </c>
      <c r="FX96" s="130" t="s">
        <v>12</v>
      </c>
      <c r="FY96" s="108" t="s">
        <v>12</v>
      </c>
      <c r="FZ96" s="108">
        <v>75.0</v>
      </c>
      <c r="GA96" s="108">
        <v>0.0</v>
      </c>
      <c r="GB96" s="131">
        <f t="shared" si="43"/>
        <v>0</v>
      </c>
      <c r="GC96" s="132" t="s">
        <v>1468</v>
      </c>
      <c r="GD96" s="132">
        <v>3.0</v>
      </c>
      <c r="GE96" s="132">
        <v>17.0</v>
      </c>
      <c r="GF96" s="133" t="s">
        <v>12</v>
      </c>
      <c r="GG96" s="133" t="s">
        <v>12</v>
      </c>
      <c r="GH96" s="133" t="s">
        <v>12</v>
      </c>
      <c r="GI96" s="133" t="s">
        <v>12</v>
      </c>
      <c r="GJ96" s="133" t="s">
        <v>12</v>
      </c>
      <c r="GK96" s="133" t="s">
        <v>1468</v>
      </c>
      <c r="GL96" s="133" t="s">
        <v>12</v>
      </c>
      <c r="GM96" s="133" t="s">
        <v>12</v>
      </c>
      <c r="GN96" s="134" t="s">
        <v>12</v>
      </c>
      <c r="GO96" s="134">
        <v>75.0</v>
      </c>
      <c r="GP96" s="134">
        <v>0.0</v>
      </c>
      <c r="GQ96" s="135">
        <f t="shared" si="44"/>
        <v>0</v>
      </c>
      <c r="GR96" s="136" t="s">
        <v>161</v>
      </c>
      <c r="GS96" s="137"/>
      <c r="GT96" s="137"/>
      <c r="GU96" s="137"/>
      <c r="GV96" s="137"/>
      <c r="GW96" s="137"/>
      <c r="GX96" s="137"/>
      <c r="GY96" s="137"/>
      <c r="GZ96" s="137"/>
      <c r="HA96" s="137"/>
      <c r="HB96" s="137"/>
      <c r="HC96" s="137"/>
      <c r="HD96" s="137"/>
      <c r="HE96" s="137"/>
      <c r="HF96" s="137"/>
      <c r="HG96" s="137"/>
      <c r="HH96" s="137"/>
      <c r="HI96" s="137"/>
      <c r="HJ96" s="137"/>
      <c r="HK96" s="137"/>
      <c r="HL96" s="137"/>
      <c r="HM96" s="137"/>
      <c r="HN96" s="137"/>
      <c r="HO96" s="137"/>
      <c r="HP96" s="137"/>
      <c r="HQ96" s="137"/>
      <c r="HR96" s="137"/>
      <c r="HS96" s="137"/>
      <c r="HT96" s="137"/>
      <c r="HU96" s="137"/>
      <c r="HV96" s="137"/>
      <c r="HW96" s="137"/>
      <c r="HX96" s="137"/>
      <c r="HY96" s="137"/>
      <c r="HZ96" s="137"/>
      <c r="IA96" s="137"/>
      <c r="IB96" s="137"/>
      <c r="IC96" s="137"/>
      <c r="ID96" s="137"/>
      <c r="IE96" s="137"/>
      <c r="IF96" s="137"/>
      <c r="IG96" s="137"/>
      <c r="IH96" s="137"/>
      <c r="II96" s="137"/>
      <c r="IJ96" s="137"/>
      <c r="IK96" s="137"/>
      <c r="IL96" s="137"/>
      <c r="IM96" s="137"/>
      <c r="IN96" s="137"/>
      <c r="IO96" s="137"/>
      <c r="IP96" s="137"/>
      <c r="IQ96" s="137"/>
      <c r="IR96" s="137"/>
      <c r="IS96" s="137"/>
      <c r="IT96" s="137"/>
      <c r="IU96" s="137"/>
      <c r="IV96" s="137"/>
      <c r="IW96" s="137"/>
      <c r="IX96" s="137"/>
      <c r="IY96" s="137"/>
      <c r="IZ96" s="137"/>
      <c r="JA96" s="137"/>
      <c r="JB96" s="137"/>
      <c r="JC96" s="137"/>
      <c r="JD96" s="137"/>
      <c r="JE96" s="137"/>
      <c r="JF96" s="137"/>
      <c r="JG96" s="137"/>
      <c r="JH96" s="137"/>
      <c r="JI96" s="137"/>
      <c r="JJ96" s="137"/>
      <c r="JK96" s="137"/>
      <c r="JL96" s="137"/>
      <c r="JM96" s="137"/>
      <c r="JN96" s="137"/>
      <c r="JO96" s="137"/>
      <c r="JP96" s="137"/>
      <c r="JQ96" s="137"/>
      <c r="JR96" s="137"/>
      <c r="JS96" s="137"/>
      <c r="JT96" s="137"/>
      <c r="JU96" s="137"/>
      <c r="JV96" s="137"/>
      <c r="JW96" s="137"/>
      <c r="JX96" s="137"/>
      <c r="JY96" s="137"/>
      <c r="JZ96" s="137"/>
      <c r="KA96" s="137"/>
      <c r="KB96" s="137"/>
      <c r="KC96" s="137"/>
      <c r="KD96" s="137"/>
      <c r="KE96" s="137"/>
      <c r="KF96" s="137"/>
      <c r="KG96" s="137"/>
      <c r="KH96" s="137"/>
      <c r="KI96" s="137"/>
      <c r="KJ96" s="137"/>
      <c r="KK96" s="137"/>
      <c r="KL96" s="137"/>
      <c r="KM96" s="137"/>
      <c r="KN96" s="137"/>
      <c r="KO96" s="137"/>
      <c r="KP96" s="137"/>
      <c r="KQ96" s="137"/>
      <c r="KR96" s="137"/>
      <c r="KS96" s="137"/>
      <c r="KT96" s="137"/>
      <c r="KU96" s="137"/>
      <c r="KV96" s="137"/>
      <c r="KW96" s="137"/>
      <c r="KX96" s="137"/>
      <c r="KY96" s="137"/>
      <c r="KZ96" s="137"/>
      <c r="LA96" s="137"/>
      <c r="LB96" s="137"/>
      <c r="LC96" s="137"/>
      <c r="LD96" s="137"/>
      <c r="LE96" s="137"/>
      <c r="LF96" s="137"/>
      <c r="LG96" s="137"/>
      <c r="LH96" s="137"/>
      <c r="LI96" s="137"/>
      <c r="LJ96" s="137"/>
      <c r="LK96" s="137"/>
      <c r="LL96" s="137"/>
      <c r="LM96" s="137"/>
      <c r="LN96" s="137"/>
      <c r="LO96" s="137"/>
      <c r="LP96" s="137"/>
      <c r="LQ96" s="137"/>
      <c r="LR96" s="137"/>
      <c r="LS96" s="137"/>
      <c r="LT96" s="137"/>
      <c r="LU96" s="137"/>
      <c r="LV96" s="137"/>
      <c r="LW96" s="137"/>
      <c r="LX96" s="137"/>
    </row>
    <row r="97" ht="153.75" customHeight="1">
      <c r="B97" s="104" t="s">
        <v>508</v>
      </c>
      <c r="C97" s="105" t="s">
        <v>537</v>
      </c>
      <c r="D97" s="105" t="s">
        <v>510</v>
      </c>
      <c r="E97" s="105" t="s">
        <v>1469</v>
      </c>
      <c r="F97" s="105" t="s">
        <v>1470</v>
      </c>
      <c r="G97" s="105" t="s">
        <v>1471</v>
      </c>
      <c r="H97" s="105" t="s">
        <v>1472</v>
      </c>
      <c r="I97" s="107" t="s">
        <v>1473</v>
      </c>
      <c r="J97" s="107" t="s">
        <v>273</v>
      </c>
      <c r="K97" s="138" t="s">
        <v>1474</v>
      </c>
      <c r="L97" s="108">
        <v>17.0</v>
      </c>
      <c r="M97" s="108">
        <v>1.0</v>
      </c>
      <c r="N97" s="108">
        <v>1.0</v>
      </c>
      <c r="O97" s="108">
        <f t="shared" si="115"/>
        <v>1</v>
      </c>
      <c r="P97" s="108">
        <v>1.0</v>
      </c>
      <c r="Q97" s="108">
        <v>0.0</v>
      </c>
      <c r="R97" s="113" t="s">
        <v>804</v>
      </c>
      <c r="S97" s="161" t="s">
        <v>1475</v>
      </c>
      <c r="T97" s="111" t="s">
        <v>1476</v>
      </c>
      <c r="U97" s="142" t="s">
        <v>1477</v>
      </c>
      <c r="V97" s="110" t="s">
        <v>1478</v>
      </c>
      <c r="W97" s="143" t="s">
        <v>1479</v>
      </c>
      <c r="X97" s="113" t="s">
        <v>13</v>
      </c>
      <c r="Y97" s="113" t="s">
        <v>160</v>
      </c>
      <c r="Z97" s="113" t="s">
        <v>161</v>
      </c>
      <c r="AA97" s="113" t="s">
        <v>13</v>
      </c>
      <c r="AB97" s="113" t="s">
        <v>161</v>
      </c>
      <c r="AC97" s="113" t="s">
        <v>13</v>
      </c>
      <c r="AD97" s="114">
        <v>1444.0</v>
      </c>
      <c r="AE97" s="114">
        <v>1.0</v>
      </c>
      <c r="AF97" s="114">
        <v>2.0</v>
      </c>
      <c r="AG97" s="115" t="s">
        <v>12</v>
      </c>
      <c r="AH97" s="114">
        <v>1444.0</v>
      </c>
      <c r="AI97" s="114">
        <v>1444.0</v>
      </c>
      <c r="AJ97" s="114" t="s">
        <v>12</v>
      </c>
      <c r="AK97" s="114">
        <f t="shared" si="114"/>
        <v>1444</v>
      </c>
      <c r="AL97" s="114" t="s">
        <v>12</v>
      </c>
      <c r="AM97" s="114">
        <v>1444.0</v>
      </c>
      <c r="AN97" s="114" t="s">
        <v>12</v>
      </c>
      <c r="AO97" s="114" t="s">
        <v>12</v>
      </c>
      <c r="AP97" s="116">
        <v>13.0</v>
      </c>
      <c r="AQ97" s="116">
        <v>2.0</v>
      </c>
      <c r="AR97" s="116">
        <v>2.0</v>
      </c>
      <c r="AS97" s="116">
        <v>2.0</v>
      </c>
      <c r="AT97" s="116">
        <v>0.0</v>
      </c>
      <c r="AU97" s="116">
        <v>0.0</v>
      </c>
      <c r="AV97" s="116">
        <v>0.0</v>
      </c>
      <c r="AW97" s="116">
        <v>2.0</v>
      </c>
      <c r="AX97" s="116">
        <v>2.0</v>
      </c>
      <c r="AY97" s="116">
        <v>2.0</v>
      </c>
      <c r="AZ97" s="117">
        <f t="shared" si="71"/>
        <v>2</v>
      </c>
      <c r="BA97" s="117">
        <f t="shared" si="72"/>
        <v>2</v>
      </c>
      <c r="BB97" s="117">
        <f t="shared" si="73"/>
        <v>0</v>
      </c>
      <c r="BC97" s="117">
        <f t="shared" si="74"/>
        <v>2</v>
      </c>
      <c r="BD97" s="117">
        <f t="shared" si="75"/>
        <v>2</v>
      </c>
      <c r="BE97" s="117">
        <f t="shared" si="76"/>
        <v>0</v>
      </c>
      <c r="BF97" s="117">
        <f t="shared" si="77"/>
        <v>2</v>
      </c>
      <c r="BG97" s="117">
        <f t="shared" si="78"/>
        <v>2</v>
      </c>
      <c r="BH97" s="117">
        <f t="shared" si="79"/>
        <v>0</v>
      </c>
      <c r="BI97" s="118" t="s">
        <v>1480</v>
      </c>
      <c r="BJ97" s="118">
        <v>4.0</v>
      </c>
      <c r="BK97" s="168">
        <v>106.0</v>
      </c>
      <c r="BL97" s="115">
        <v>2008120.0</v>
      </c>
      <c r="BM97" s="118" t="s">
        <v>1481</v>
      </c>
      <c r="BN97" s="118" t="s">
        <v>1480</v>
      </c>
      <c r="BO97" s="118">
        <v>2008120.0</v>
      </c>
      <c r="BP97" s="118" t="str">
        <f t="shared" si="109"/>
        <v>1444, 2008120, 2008119, 2008118</v>
      </c>
      <c r="BQ97" s="118" t="s">
        <v>12</v>
      </c>
      <c r="BR97" s="118" t="s">
        <v>1480</v>
      </c>
      <c r="BS97" s="118" t="s">
        <v>12</v>
      </c>
      <c r="BT97" s="118" t="s">
        <v>12</v>
      </c>
      <c r="BU97" s="119">
        <v>9.0</v>
      </c>
      <c r="BV97" s="119">
        <v>3.0</v>
      </c>
      <c r="BW97" s="119">
        <v>104.0</v>
      </c>
      <c r="BX97" s="119">
        <v>2.0</v>
      </c>
      <c r="BY97" s="119">
        <v>104.0</v>
      </c>
      <c r="BZ97" s="119">
        <v>106.0</v>
      </c>
      <c r="CA97" s="119">
        <v>0.0</v>
      </c>
      <c r="CB97" s="119">
        <v>0.0</v>
      </c>
      <c r="CC97" s="119">
        <v>0.0</v>
      </c>
      <c r="CD97" s="119">
        <v>3.0</v>
      </c>
      <c r="CE97" s="119">
        <v>104.0</v>
      </c>
      <c r="CF97" s="119">
        <v>2.0</v>
      </c>
      <c r="CG97" s="119">
        <v>102.0</v>
      </c>
      <c r="CH97" s="119">
        <v>104.0</v>
      </c>
      <c r="CI97" s="120">
        <f t="shared" si="81"/>
        <v>3</v>
      </c>
      <c r="CJ97" s="120">
        <f t="shared" si="82"/>
        <v>3</v>
      </c>
      <c r="CK97" s="120">
        <f t="shared" si="83"/>
        <v>0</v>
      </c>
      <c r="CL97" s="120">
        <f t="shared" si="84"/>
        <v>104</v>
      </c>
      <c r="CM97" s="120">
        <f t="shared" si="85"/>
        <v>104</v>
      </c>
      <c r="CN97" s="120">
        <f t="shared" si="18"/>
        <v>0</v>
      </c>
      <c r="CO97" s="120">
        <f t="shared" si="86"/>
        <v>106</v>
      </c>
      <c r="CP97" s="120">
        <f t="shared" si="87"/>
        <v>104</v>
      </c>
      <c r="CQ97" s="120">
        <f t="shared" si="88"/>
        <v>0</v>
      </c>
      <c r="CR97" s="121" t="s">
        <v>1480</v>
      </c>
      <c r="CS97" s="121">
        <v>4.0</v>
      </c>
      <c r="CT97" s="121">
        <v>1766.0</v>
      </c>
      <c r="CU97" s="115">
        <v>2008120.0</v>
      </c>
      <c r="CV97" s="121" t="s">
        <v>1481</v>
      </c>
      <c r="CW97" s="121" t="s">
        <v>1480</v>
      </c>
      <c r="CX97" s="121">
        <v>2008120.0</v>
      </c>
      <c r="CY97" s="121" t="str">
        <f t="shared" si="110"/>
        <v>1444, 2008120, 2008119, 2008118</v>
      </c>
      <c r="CZ97" s="121" t="s">
        <v>12</v>
      </c>
      <c r="DA97" s="121" t="s">
        <v>1480</v>
      </c>
      <c r="DB97" s="121" t="s">
        <v>12</v>
      </c>
      <c r="DC97" s="121" t="s">
        <v>12</v>
      </c>
      <c r="DD97" s="122">
        <v>1.0</v>
      </c>
      <c r="DE97" s="122">
        <v>4.0</v>
      </c>
      <c r="DF97" s="122">
        <v>106.0</v>
      </c>
      <c r="DG97" s="122">
        <v>1662.0</v>
      </c>
      <c r="DH97" s="122">
        <v>104.0</v>
      </c>
      <c r="DI97" s="122">
        <v>1766.0</v>
      </c>
      <c r="DJ97" s="122">
        <v>0.0</v>
      </c>
      <c r="DK97" s="122">
        <v>0.0</v>
      </c>
      <c r="DL97" s="122">
        <v>0.0</v>
      </c>
      <c r="DM97" s="122">
        <v>4.0</v>
      </c>
      <c r="DN97" s="122">
        <v>106.0</v>
      </c>
      <c r="DO97" s="122">
        <v>1662.0</v>
      </c>
      <c r="DP97" s="122">
        <v>102.0</v>
      </c>
      <c r="DQ97" s="122">
        <v>1764.0</v>
      </c>
      <c r="DR97" s="123">
        <f t="shared" si="89"/>
        <v>4</v>
      </c>
      <c r="DS97" s="123">
        <f t="shared" si="90"/>
        <v>4</v>
      </c>
      <c r="DT97" s="123">
        <f t="shared" si="91"/>
        <v>0</v>
      </c>
      <c r="DU97" s="123">
        <f t="shared" si="92"/>
        <v>106</v>
      </c>
      <c r="DV97" s="123">
        <f t="shared" si="93"/>
        <v>106</v>
      </c>
      <c r="DW97" s="123">
        <f t="shared" si="94"/>
        <v>0</v>
      </c>
      <c r="DX97" s="123">
        <f t="shared" si="95"/>
        <v>1766</v>
      </c>
      <c r="DY97" s="123">
        <f t="shared" si="96"/>
        <v>1764</v>
      </c>
      <c r="DZ97" s="123">
        <f t="shared" si="97"/>
        <v>0</v>
      </c>
      <c r="EA97" s="124" t="s">
        <v>1482</v>
      </c>
      <c r="EB97" s="124">
        <v>8.0</v>
      </c>
      <c r="EC97" s="124">
        <v>3484.0</v>
      </c>
      <c r="ED97" s="115" t="s">
        <v>1483</v>
      </c>
      <c r="EE97" s="124" t="s">
        <v>1484</v>
      </c>
      <c r="EF97" s="124" t="s">
        <v>1482</v>
      </c>
      <c r="EG97" s="124" t="s">
        <v>1485</v>
      </c>
      <c r="EH97" s="124" t="str">
        <f t="shared" si="111"/>
        <v>1444, 50447, 24303, 46533, 2100527, 2002749, 2002752, 2101444, 2008120, 2008119, 2008118, 2006408, 2000418, 2011803, 2000419, 2101620</v>
      </c>
      <c r="EI97" s="124" t="s">
        <v>12</v>
      </c>
      <c r="EJ97" s="124" t="s">
        <v>1482</v>
      </c>
      <c r="EK97" s="124" t="s">
        <v>12</v>
      </c>
      <c r="EL97" s="124" t="s">
        <v>12</v>
      </c>
      <c r="EM97" s="125">
        <v>9.0</v>
      </c>
      <c r="EN97" s="125">
        <v>7.0</v>
      </c>
      <c r="EO97" s="125">
        <v>1774.0</v>
      </c>
      <c r="EP97" s="125">
        <v>1662.0</v>
      </c>
      <c r="EQ97" s="125">
        <v>1822.0</v>
      </c>
      <c r="ER97" s="125">
        <v>1822.0</v>
      </c>
      <c r="ES97" s="125">
        <v>0.0</v>
      </c>
      <c r="ET97" s="125">
        <v>0.0</v>
      </c>
      <c r="EU97" s="125">
        <v>0.0</v>
      </c>
      <c r="EV97" s="125">
        <v>5.0</v>
      </c>
      <c r="EW97" s="125">
        <v>1766.0</v>
      </c>
      <c r="EX97" s="125">
        <v>1662.0</v>
      </c>
      <c r="EY97" s="125">
        <v>1762.0</v>
      </c>
      <c r="EZ97" s="125">
        <v>1762.0</v>
      </c>
      <c r="FA97" s="126">
        <f t="shared" si="98"/>
        <v>7</v>
      </c>
      <c r="FB97" s="126">
        <f t="shared" si="99"/>
        <v>5</v>
      </c>
      <c r="FC97" s="126">
        <f t="shared" si="100"/>
        <v>0</v>
      </c>
      <c r="FD97" s="126">
        <f t="shared" si="101"/>
        <v>1774</v>
      </c>
      <c r="FE97" s="126">
        <f t="shared" si="102"/>
        <v>1766</v>
      </c>
      <c r="FF97" s="126">
        <f t="shared" si="103"/>
        <v>0</v>
      </c>
      <c r="FG97" s="126">
        <f t="shared" si="104"/>
        <v>1822</v>
      </c>
      <c r="FH97" s="126">
        <f t="shared" si="105"/>
        <v>1762</v>
      </c>
      <c r="FI97" s="126">
        <f t="shared" si="106"/>
        <v>0</v>
      </c>
      <c r="FJ97" s="127" t="s">
        <v>13</v>
      </c>
      <c r="FK97" s="128" t="s">
        <v>1486</v>
      </c>
      <c r="FL97" s="129" t="s">
        <v>12</v>
      </c>
      <c r="FM97" s="129" t="s">
        <v>12</v>
      </c>
      <c r="FN97" s="129" t="s">
        <v>12</v>
      </c>
      <c r="FO97" s="130" t="s">
        <v>12</v>
      </c>
      <c r="FP97" s="130" t="s">
        <v>12</v>
      </c>
      <c r="FQ97" s="130" t="s">
        <v>12</v>
      </c>
      <c r="FR97" s="130" t="s">
        <v>12</v>
      </c>
      <c r="FS97" s="130" t="s">
        <v>12</v>
      </c>
      <c r="FT97" s="130" t="s">
        <v>12</v>
      </c>
      <c r="FU97" s="130" t="s">
        <v>12</v>
      </c>
      <c r="FV97" s="130" t="s">
        <v>12</v>
      </c>
      <c r="FW97" s="130" t="str">
        <f t="shared" si="48"/>
        <v>-</v>
      </c>
      <c r="FX97" s="130" t="s">
        <v>12</v>
      </c>
      <c r="FY97" s="108" t="s">
        <v>12</v>
      </c>
      <c r="FZ97" s="108">
        <v>6.0</v>
      </c>
      <c r="GA97" s="108">
        <v>0.0</v>
      </c>
      <c r="GB97" s="131">
        <f t="shared" si="43"/>
        <v>0</v>
      </c>
      <c r="GC97" s="132" t="s">
        <v>1487</v>
      </c>
      <c r="GD97" s="132">
        <v>2.0</v>
      </c>
      <c r="GE97" s="132">
        <v>3.0</v>
      </c>
      <c r="GF97" s="133" t="s">
        <v>12</v>
      </c>
      <c r="GG97" s="133" t="s">
        <v>12</v>
      </c>
      <c r="GH97" s="133" t="s">
        <v>12</v>
      </c>
      <c r="GI97" s="133" t="s">
        <v>12</v>
      </c>
      <c r="GJ97" s="133" t="s">
        <v>12</v>
      </c>
      <c r="GK97" s="133" t="s">
        <v>1487</v>
      </c>
      <c r="GL97" s="133" t="s">
        <v>12</v>
      </c>
      <c r="GM97" s="133" t="s">
        <v>12</v>
      </c>
      <c r="GN97" s="134" t="s">
        <v>1488</v>
      </c>
      <c r="GO97" s="134">
        <v>9.0</v>
      </c>
      <c r="GP97" s="134">
        <v>0.0</v>
      </c>
      <c r="GQ97" s="135">
        <f t="shared" si="44"/>
        <v>0</v>
      </c>
      <c r="GR97" s="136" t="s">
        <v>161</v>
      </c>
      <c r="GS97" s="137"/>
      <c r="GT97" s="137"/>
      <c r="GU97" s="137"/>
      <c r="GV97" s="137"/>
      <c r="GW97" s="137"/>
      <c r="GX97" s="137"/>
      <c r="GY97" s="137"/>
      <c r="GZ97" s="137"/>
      <c r="HA97" s="137"/>
      <c r="HB97" s="137"/>
      <c r="HC97" s="137"/>
      <c r="HD97" s="137"/>
      <c r="HE97" s="137"/>
      <c r="HF97" s="137"/>
      <c r="HG97" s="137"/>
      <c r="HH97" s="137"/>
      <c r="HI97" s="137"/>
      <c r="HJ97" s="137"/>
      <c r="HK97" s="137"/>
      <c r="HL97" s="137"/>
      <c r="HM97" s="137"/>
      <c r="HN97" s="137"/>
      <c r="HO97" s="137"/>
      <c r="HP97" s="137"/>
      <c r="HQ97" s="137"/>
      <c r="HR97" s="137"/>
      <c r="HS97" s="137"/>
      <c r="HT97" s="137"/>
      <c r="HU97" s="137"/>
      <c r="HV97" s="137"/>
      <c r="HW97" s="137"/>
      <c r="HX97" s="137"/>
      <c r="HY97" s="137"/>
      <c r="HZ97" s="137"/>
      <c r="IA97" s="137"/>
      <c r="IB97" s="137"/>
      <c r="IC97" s="137"/>
      <c r="ID97" s="137"/>
      <c r="IE97" s="137"/>
      <c r="IF97" s="137"/>
      <c r="IG97" s="137"/>
      <c r="IH97" s="137"/>
      <c r="II97" s="137"/>
      <c r="IJ97" s="137"/>
      <c r="IK97" s="137"/>
      <c r="IL97" s="137"/>
      <c r="IM97" s="137"/>
      <c r="IN97" s="137"/>
      <c r="IO97" s="137"/>
      <c r="IP97" s="137"/>
      <c r="IQ97" s="137"/>
      <c r="IR97" s="137"/>
      <c r="IS97" s="137"/>
      <c r="IT97" s="137"/>
      <c r="IU97" s="137"/>
      <c r="IV97" s="137"/>
      <c r="IW97" s="137"/>
      <c r="IX97" s="137"/>
      <c r="IY97" s="137"/>
      <c r="IZ97" s="137"/>
      <c r="JA97" s="137"/>
      <c r="JB97" s="137"/>
      <c r="JC97" s="137"/>
      <c r="JD97" s="137"/>
      <c r="JE97" s="137"/>
      <c r="JF97" s="137"/>
      <c r="JG97" s="137"/>
      <c r="JH97" s="137"/>
      <c r="JI97" s="137"/>
      <c r="JJ97" s="137"/>
      <c r="JK97" s="137"/>
      <c r="JL97" s="137"/>
      <c r="JM97" s="137"/>
      <c r="JN97" s="137"/>
      <c r="JO97" s="137"/>
      <c r="JP97" s="137"/>
      <c r="JQ97" s="137"/>
      <c r="JR97" s="137"/>
      <c r="JS97" s="137"/>
      <c r="JT97" s="137"/>
      <c r="JU97" s="137"/>
      <c r="JV97" s="137"/>
      <c r="JW97" s="137"/>
      <c r="JX97" s="137"/>
      <c r="JY97" s="137"/>
      <c r="JZ97" s="137"/>
      <c r="KA97" s="137"/>
      <c r="KB97" s="137"/>
      <c r="KC97" s="137"/>
      <c r="KD97" s="137"/>
      <c r="KE97" s="137"/>
      <c r="KF97" s="137"/>
      <c r="KG97" s="137"/>
      <c r="KH97" s="137"/>
      <c r="KI97" s="137"/>
      <c r="KJ97" s="137"/>
      <c r="KK97" s="137"/>
      <c r="KL97" s="137"/>
      <c r="KM97" s="137"/>
      <c r="KN97" s="137"/>
      <c r="KO97" s="137"/>
      <c r="KP97" s="137"/>
      <c r="KQ97" s="137"/>
      <c r="KR97" s="137"/>
      <c r="KS97" s="137"/>
      <c r="KT97" s="137"/>
      <c r="KU97" s="137"/>
      <c r="KV97" s="137"/>
      <c r="KW97" s="137"/>
      <c r="KX97" s="137"/>
      <c r="KY97" s="137"/>
      <c r="KZ97" s="137"/>
      <c r="LA97" s="137"/>
      <c r="LB97" s="137"/>
      <c r="LC97" s="137"/>
      <c r="LD97" s="137"/>
      <c r="LE97" s="137"/>
      <c r="LF97" s="137"/>
      <c r="LG97" s="137"/>
      <c r="LH97" s="137"/>
      <c r="LI97" s="137"/>
      <c r="LJ97" s="137"/>
      <c r="LK97" s="137"/>
      <c r="LL97" s="137"/>
      <c r="LM97" s="137"/>
      <c r="LN97" s="137"/>
      <c r="LO97" s="137"/>
      <c r="LP97" s="137"/>
      <c r="LQ97" s="137"/>
      <c r="LR97" s="137"/>
      <c r="LS97" s="137"/>
      <c r="LT97" s="137"/>
      <c r="LU97" s="137"/>
      <c r="LV97" s="137"/>
      <c r="LW97" s="137"/>
      <c r="LX97" s="137"/>
    </row>
    <row r="98" ht="153.75" customHeight="1">
      <c r="B98" s="104" t="s">
        <v>508</v>
      </c>
      <c r="C98" s="105" t="s">
        <v>1489</v>
      </c>
      <c r="D98" s="105" t="s">
        <v>510</v>
      </c>
      <c r="E98" s="105" t="s">
        <v>1490</v>
      </c>
      <c r="F98" s="105" t="s">
        <v>1491</v>
      </c>
      <c r="G98" s="105" t="s">
        <v>1492</v>
      </c>
      <c r="H98" s="105" t="s">
        <v>1493</v>
      </c>
      <c r="I98" s="107" t="s">
        <v>1494</v>
      </c>
      <c r="J98" s="107" t="s">
        <v>446</v>
      </c>
      <c r="K98" s="107" t="s">
        <v>1495</v>
      </c>
      <c r="L98" s="108">
        <v>3.0</v>
      </c>
      <c r="M98" s="108">
        <v>1.0</v>
      </c>
      <c r="N98" s="108">
        <v>1.0</v>
      </c>
      <c r="O98" s="108">
        <f t="shared" si="115"/>
        <v>3</v>
      </c>
      <c r="P98" s="108">
        <v>1.0</v>
      </c>
      <c r="Q98" s="108">
        <v>2.0</v>
      </c>
      <c r="R98" s="109" t="s">
        <v>155</v>
      </c>
      <c r="S98" s="110" t="s">
        <v>1195</v>
      </c>
      <c r="T98" s="110" t="s">
        <v>1496</v>
      </c>
      <c r="U98" s="142" t="s">
        <v>1497</v>
      </c>
      <c r="V98" s="110" t="s">
        <v>1498</v>
      </c>
      <c r="W98" s="110" t="s">
        <v>1499</v>
      </c>
      <c r="X98" s="113" t="s">
        <v>13</v>
      </c>
      <c r="Y98" s="109" t="s">
        <v>160</v>
      </c>
      <c r="Z98" s="113" t="s">
        <v>161</v>
      </c>
      <c r="AA98" s="113" t="s">
        <v>13</v>
      </c>
      <c r="AB98" s="113" t="s">
        <v>161</v>
      </c>
      <c r="AC98" s="113" t="s">
        <v>13</v>
      </c>
      <c r="AD98" s="114" t="s">
        <v>12</v>
      </c>
      <c r="AE98" s="114" t="s">
        <v>12</v>
      </c>
      <c r="AF98" s="114" t="s">
        <v>12</v>
      </c>
      <c r="AG98" s="115" t="s">
        <v>12</v>
      </c>
      <c r="AH98" s="114" t="s">
        <v>12</v>
      </c>
      <c r="AI98" s="114" t="s">
        <v>12</v>
      </c>
      <c r="AJ98" s="114" t="s">
        <v>12</v>
      </c>
      <c r="AK98" s="114" t="s">
        <v>12</v>
      </c>
      <c r="AL98" s="114" t="s">
        <v>12</v>
      </c>
      <c r="AM98" s="114" t="s">
        <v>12</v>
      </c>
      <c r="AN98" s="114" t="s">
        <v>12</v>
      </c>
      <c r="AO98" s="114" t="s">
        <v>12</v>
      </c>
      <c r="AP98" s="116">
        <v>3.0</v>
      </c>
      <c r="AQ98" s="116">
        <v>0.0</v>
      </c>
      <c r="AR98" s="116">
        <v>0.0</v>
      </c>
      <c r="AS98" s="116">
        <v>0.0</v>
      </c>
      <c r="AT98" s="116">
        <v>0.0</v>
      </c>
      <c r="AU98" s="116">
        <v>0.0</v>
      </c>
      <c r="AV98" s="116">
        <v>0.0</v>
      </c>
      <c r="AW98" s="116">
        <v>0.0</v>
      </c>
      <c r="AX98" s="116">
        <v>0.0</v>
      </c>
      <c r="AY98" s="116">
        <v>0.0</v>
      </c>
      <c r="AZ98" s="117">
        <f t="shared" si="71"/>
        <v>0</v>
      </c>
      <c r="BA98" s="117">
        <f t="shared" si="72"/>
        <v>0</v>
      </c>
      <c r="BB98" s="117">
        <f t="shared" si="73"/>
        <v>0</v>
      </c>
      <c r="BC98" s="117">
        <f t="shared" si="74"/>
        <v>0</v>
      </c>
      <c r="BD98" s="117">
        <f t="shared" si="75"/>
        <v>0</v>
      </c>
      <c r="BE98" s="117">
        <f t="shared" si="76"/>
        <v>0</v>
      </c>
      <c r="BF98" s="117">
        <f t="shared" si="77"/>
        <v>0</v>
      </c>
      <c r="BG98" s="117">
        <f t="shared" si="78"/>
        <v>0</v>
      </c>
      <c r="BH98" s="117">
        <f t="shared" si="79"/>
        <v>0</v>
      </c>
      <c r="BI98" s="118" t="s">
        <v>1500</v>
      </c>
      <c r="BJ98" s="118">
        <v>3.0</v>
      </c>
      <c r="BK98" s="118">
        <v>6.0</v>
      </c>
      <c r="BL98" s="115" t="s">
        <v>12</v>
      </c>
      <c r="BM98" s="118" t="s">
        <v>1500</v>
      </c>
      <c r="BN98" s="118" t="s">
        <v>1501</v>
      </c>
      <c r="BO98" s="118" t="s">
        <v>12</v>
      </c>
      <c r="BP98" s="118" t="s">
        <v>12</v>
      </c>
      <c r="BQ98" s="118" t="s">
        <v>1501</v>
      </c>
      <c r="BR98" s="118" t="s">
        <v>12</v>
      </c>
      <c r="BS98" s="118">
        <v>2025644.0</v>
      </c>
      <c r="BT98" s="118" t="s">
        <v>12</v>
      </c>
      <c r="BU98" s="119">
        <v>3.0</v>
      </c>
      <c r="BV98" s="119">
        <v>2.0</v>
      </c>
      <c r="BW98" s="119">
        <v>4.0</v>
      </c>
      <c r="BX98" s="119">
        <v>0.0</v>
      </c>
      <c r="BY98" s="119">
        <v>6.0</v>
      </c>
      <c r="BZ98" s="119">
        <v>6.0</v>
      </c>
      <c r="CA98" s="119">
        <v>0.0</v>
      </c>
      <c r="CB98" s="119">
        <v>0.0</v>
      </c>
      <c r="CC98" s="119">
        <v>0.0</v>
      </c>
      <c r="CD98" s="119">
        <v>2.0</v>
      </c>
      <c r="CE98" s="119">
        <v>4.0</v>
      </c>
      <c r="CF98" s="119">
        <v>0.0</v>
      </c>
      <c r="CG98" s="119">
        <v>6.0</v>
      </c>
      <c r="CH98" s="119">
        <v>6.0</v>
      </c>
      <c r="CI98" s="120">
        <f t="shared" si="81"/>
        <v>2</v>
      </c>
      <c r="CJ98" s="120">
        <f t="shared" si="82"/>
        <v>2</v>
      </c>
      <c r="CK98" s="120">
        <f t="shared" si="83"/>
        <v>0</v>
      </c>
      <c r="CL98" s="120">
        <f t="shared" si="84"/>
        <v>4</v>
      </c>
      <c r="CM98" s="120">
        <f t="shared" si="85"/>
        <v>4</v>
      </c>
      <c r="CN98" s="120">
        <f t="shared" si="18"/>
        <v>0</v>
      </c>
      <c r="CO98" s="120">
        <f t="shared" si="86"/>
        <v>6</v>
      </c>
      <c r="CP98" s="120">
        <f t="shared" si="87"/>
        <v>6</v>
      </c>
      <c r="CQ98" s="120">
        <f t="shared" si="88"/>
        <v>0</v>
      </c>
      <c r="CR98" s="121" t="s">
        <v>1502</v>
      </c>
      <c r="CS98" s="121">
        <v>4.0</v>
      </c>
      <c r="CT98" s="121">
        <v>7.0</v>
      </c>
      <c r="CU98" s="115" t="s">
        <v>12</v>
      </c>
      <c r="CV98" s="121" t="s">
        <v>1502</v>
      </c>
      <c r="CW98" s="121" t="s">
        <v>1502</v>
      </c>
      <c r="CX98" s="121" t="s">
        <v>12</v>
      </c>
      <c r="CY98" s="121" t="str">
        <f t="shared" si="110"/>
        <v>2035480, 2018959, 2025644, 53331</v>
      </c>
      <c r="CZ98" s="121" t="s">
        <v>1503</v>
      </c>
      <c r="DA98" s="121" t="s">
        <v>12</v>
      </c>
      <c r="DB98" s="169">
        <v>2025644.0</v>
      </c>
      <c r="DC98" s="121" t="s">
        <v>12</v>
      </c>
      <c r="DD98" s="122">
        <v>3.0</v>
      </c>
      <c r="DE98" s="122">
        <v>3.0</v>
      </c>
      <c r="DF98" s="122">
        <v>5.0</v>
      </c>
      <c r="DG98" s="122">
        <v>1.0</v>
      </c>
      <c r="DH98" s="122">
        <v>6.0</v>
      </c>
      <c r="DI98" s="122">
        <v>7.0</v>
      </c>
      <c r="DJ98" s="122">
        <v>0.0</v>
      </c>
      <c r="DK98" s="122">
        <v>0.0</v>
      </c>
      <c r="DL98" s="122">
        <v>0.0</v>
      </c>
      <c r="DM98" s="122">
        <v>3.0</v>
      </c>
      <c r="DN98" s="122">
        <v>5.0</v>
      </c>
      <c r="DO98" s="122">
        <v>1.0</v>
      </c>
      <c r="DP98" s="122">
        <v>6.0</v>
      </c>
      <c r="DQ98" s="122">
        <v>7.0</v>
      </c>
      <c r="DR98" s="123">
        <f t="shared" si="89"/>
        <v>3</v>
      </c>
      <c r="DS98" s="123">
        <f t="shared" si="90"/>
        <v>3</v>
      </c>
      <c r="DT98" s="123">
        <f t="shared" si="91"/>
        <v>0</v>
      </c>
      <c r="DU98" s="123">
        <f t="shared" si="92"/>
        <v>5</v>
      </c>
      <c r="DV98" s="123">
        <f t="shared" si="93"/>
        <v>5</v>
      </c>
      <c r="DW98" s="123">
        <f t="shared" si="94"/>
        <v>0</v>
      </c>
      <c r="DX98" s="123">
        <f t="shared" si="95"/>
        <v>7</v>
      </c>
      <c r="DY98" s="123">
        <f t="shared" si="96"/>
        <v>7</v>
      </c>
      <c r="DZ98" s="123">
        <f t="shared" si="97"/>
        <v>0</v>
      </c>
      <c r="EA98" s="124" t="s">
        <v>1504</v>
      </c>
      <c r="EB98" s="124">
        <v>8.0</v>
      </c>
      <c r="EC98" s="124">
        <v>12.0</v>
      </c>
      <c r="ED98" s="115" t="s">
        <v>162</v>
      </c>
      <c r="EE98" s="124" t="s">
        <v>1505</v>
      </c>
      <c r="EF98" s="124" t="s">
        <v>1506</v>
      </c>
      <c r="EG98" s="124" t="s">
        <v>162</v>
      </c>
      <c r="EH98" s="124" t="str">
        <f t="shared" si="111"/>
        <v>503331, 2002752, 2002749, 2035480, 2018959, 2009080, 2025644, 2000419</v>
      </c>
      <c r="EI98" s="124" t="s">
        <v>1507</v>
      </c>
      <c r="EJ98" s="124" t="s">
        <v>162</v>
      </c>
      <c r="EK98" s="170">
        <v>2025644.0</v>
      </c>
      <c r="EL98" s="124" t="s">
        <v>12</v>
      </c>
      <c r="EM98" s="125">
        <v>3.0</v>
      </c>
      <c r="EN98" s="125">
        <v>3.0</v>
      </c>
      <c r="EO98" s="125">
        <v>8.0</v>
      </c>
      <c r="EP98" s="125">
        <v>1.0</v>
      </c>
      <c r="EQ98" s="125">
        <v>12.0</v>
      </c>
      <c r="ER98" s="125">
        <v>13.0</v>
      </c>
      <c r="ES98" s="125">
        <v>0.0</v>
      </c>
      <c r="ET98" s="125">
        <v>0.0</v>
      </c>
      <c r="EU98" s="125">
        <v>0.0</v>
      </c>
      <c r="EV98" s="125">
        <v>3.0</v>
      </c>
      <c r="EW98" s="125">
        <v>6.0</v>
      </c>
      <c r="EX98" s="125">
        <v>1.0</v>
      </c>
      <c r="EY98" s="125">
        <v>8.0</v>
      </c>
      <c r="EZ98" s="125">
        <v>9.0</v>
      </c>
      <c r="FA98" s="126">
        <f t="shared" si="98"/>
        <v>3</v>
      </c>
      <c r="FB98" s="126">
        <f t="shared" si="99"/>
        <v>3</v>
      </c>
      <c r="FC98" s="126">
        <f t="shared" si="100"/>
        <v>0</v>
      </c>
      <c r="FD98" s="126">
        <f t="shared" si="101"/>
        <v>8</v>
      </c>
      <c r="FE98" s="126">
        <f t="shared" si="102"/>
        <v>6</v>
      </c>
      <c r="FF98" s="126">
        <f t="shared" si="103"/>
        <v>0</v>
      </c>
      <c r="FG98" s="126">
        <f t="shared" si="104"/>
        <v>13</v>
      </c>
      <c r="FH98" s="126">
        <f t="shared" si="105"/>
        <v>9</v>
      </c>
      <c r="FI98" s="126">
        <f t="shared" si="106"/>
        <v>0</v>
      </c>
      <c r="FJ98" s="127" t="s">
        <v>13</v>
      </c>
      <c r="FK98" s="128" t="s">
        <v>1508</v>
      </c>
      <c r="FL98" s="129" t="s">
        <v>12</v>
      </c>
      <c r="FM98" s="129" t="s">
        <v>12</v>
      </c>
      <c r="FN98" s="129" t="s">
        <v>12</v>
      </c>
      <c r="FO98" s="130" t="s">
        <v>12</v>
      </c>
      <c r="FP98" s="130" t="s">
        <v>12</v>
      </c>
      <c r="FQ98" s="130" t="s">
        <v>12</v>
      </c>
      <c r="FR98" s="130" t="s">
        <v>12</v>
      </c>
      <c r="FS98" s="130" t="s">
        <v>12</v>
      </c>
      <c r="FT98" s="130" t="s">
        <v>12</v>
      </c>
      <c r="FU98" s="130" t="s">
        <v>12</v>
      </c>
      <c r="FV98" s="130" t="s">
        <v>12</v>
      </c>
      <c r="FW98" s="130" t="str">
        <f t="shared" si="48"/>
        <v>-</v>
      </c>
      <c r="FX98" s="130" t="s">
        <v>12</v>
      </c>
      <c r="FY98" s="108" t="s">
        <v>12</v>
      </c>
      <c r="FZ98" s="108">
        <v>2.0</v>
      </c>
      <c r="GA98" s="108">
        <v>0.0</v>
      </c>
      <c r="GB98" s="131">
        <f t="shared" si="43"/>
        <v>0</v>
      </c>
      <c r="GC98" s="132" t="s">
        <v>12</v>
      </c>
      <c r="GD98" s="132" t="s">
        <v>12</v>
      </c>
      <c r="GE98" s="132" t="s">
        <v>12</v>
      </c>
      <c r="GF98" s="133" t="s">
        <v>12</v>
      </c>
      <c r="GG98" s="133" t="s">
        <v>12</v>
      </c>
      <c r="GH98" s="133" t="s">
        <v>12</v>
      </c>
      <c r="GI98" s="133" t="s">
        <v>12</v>
      </c>
      <c r="GJ98" s="133" t="s">
        <v>12</v>
      </c>
      <c r="GK98" s="133" t="s">
        <v>12</v>
      </c>
      <c r="GL98" s="133" t="s">
        <v>12</v>
      </c>
      <c r="GM98" s="133" t="s">
        <v>12</v>
      </c>
      <c r="GN98" s="134" t="s">
        <v>12</v>
      </c>
      <c r="GO98" s="134">
        <v>3.0</v>
      </c>
      <c r="GP98" s="134">
        <v>0.0</v>
      </c>
      <c r="GQ98" s="135">
        <f t="shared" si="44"/>
        <v>0</v>
      </c>
      <c r="GR98" s="136" t="s">
        <v>161</v>
      </c>
      <c r="GS98" s="137"/>
      <c r="GT98" s="137"/>
      <c r="GU98" s="137"/>
      <c r="GV98" s="137"/>
      <c r="GW98" s="137"/>
      <c r="GX98" s="137"/>
      <c r="GY98" s="137"/>
      <c r="GZ98" s="137"/>
      <c r="HA98" s="137"/>
      <c r="HB98" s="137"/>
      <c r="HC98" s="137"/>
      <c r="HD98" s="137"/>
      <c r="HE98" s="137"/>
      <c r="HF98" s="137"/>
      <c r="HG98" s="137"/>
      <c r="HH98" s="137"/>
      <c r="HI98" s="137"/>
      <c r="HJ98" s="137"/>
      <c r="HK98" s="137"/>
      <c r="HL98" s="137"/>
      <c r="HM98" s="137"/>
      <c r="HN98" s="137"/>
      <c r="HO98" s="137"/>
      <c r="HP98" s="137"/>
      <c r="HQ98" s="137"/>
      <c r="HR98" s="137"/>
      <c r="HS98" s="137"/>
      <c r="HT98" s="137"/>
      <c r="HU98" s="137"/>
      <c r="HV98" s="137"/>
      <c r="HW98" s="137"/>
      <c r="HX98" s="137"/>
      <c r="HY98" s="137"/>
      <c r="HZ98" s="137"/>
      <c r="IA98" s="137"/>
      <c r="IB98" s="137"/>
      <c r="IC98" s="137"/>
      <c r="ID98" s="137"/>
      <c r="IE98" s="137"/>
      <c r="IF98" s="137"/>
      <c r="IG98" s="137"/>
      <c r="IH98" s="137"/>
      <c r="II98" s="137"/>
      <c r="IJ98" s="137"/>
      <c r="IK98" s="137"/>
      <c r="IL98" s="137"/>
      <c r="IM98" s="137"/>
      <c r="IN98" s="137"/>
      <c r="IO98" s="137"/>
      <c r="IP98" s="137"/>
      <c r="IQ98" s="137"/>
      <c r="IR98" s="137"/>
      <c r="IS98" s="137"/>
      <c r="IT98" s="137"/>
      <c r="IU98" s="137"/>
      <c r="IV98" s="137"/>
      <c r="IW98" s="137"/>
      <c r="IX98" s="137"/>
      <c r="IY98" s="137"/>
      <c r="IZ98" s="137"/>
      <c r="JA98" s="137"/>
      <c r="JB98" s="137"/>
      <c r="JC98" s="137"/>
      <c r="JD98" s="137"/>
      <c r="JE98" s="137"/>
      <c r="JF98" s="137"/>
      <c r="JG98" s="137"/>
      <c r="JH98" s="137"/>
      <c r="JI98" s="137"/>
      <c r="JJ98" s="137"/>
      <c r="JK98" s="137"/>
      <c r="JL98" s="137"/>
      <c r="JM98" s="137"/>
      <c r="JN98" s="137"/>
      <c r="JO98" s="137"/>
      <c r="JP98" s="137"/>
      <c r="JQ98" s="137"/>
      <c r="JR98" s="137"/>
      <c r="JS98" s="137"/>
      <c r="JT98" s="137"/>
      <c r="JU98" s="137"/>
      <c r="JV98" s="137"/>
      <c r="JW98" s="137"/>
      <c r="JX98" s="137"/>
      <c r="JY98" s="137"/>
      <c r="JZ98" s="137"/>
      <c r="KA98" s="137"/>
      <c r="KB98" s="137"/>
      <c r="KC98" s="137"/>
      <c r="KD98" s="137"/>
      <c r="KE98" s="137"/>
      <c r="KF98" s="137"/>
      <c r="KG98" s="137"/>
      <c r="KH98" s="137"/>
      <c r="KI98" s="137"/>
      <c r="KJ98" s="137"/>
      <c r="KK98" s="137"/>
      <c r="KL98" s="137"/>
      <c r="KM98" s="137"/>
      <c r="KN98" s="137"/>
      <c r="KO98" s="137"/>
      <c r="KP98" s="137"/>
      <c r="KQ98" s="137"/>
      <c r="KR98" s="137"/>
      <c r="KS98" s="137"/>
      <c r="KT98" s="137"/>
      <c r="KU98" s="137"/>
      <c r="KV98" s="137"/>
      <c r="KW98" s="137"/>
      <c r="KX98" s="137"/>
      <c r="KY98" s="137"/>
      <c r="KZ98" s="137"/>
      <c r="LA98" s="137"/>
      <c r="LB98" s="137"/>
      <c r="LC98" s="137"/>
      <c r="LD98" s="137"/>
      <c r="LE98" s="137"/>
      <c r="LF98" s="137"/>
      <c r="LG98" s="137"/>
      <c r="LH98" s="137"/>
      <c r="LI98" s="137"/>
      <c r="LJ98" s="137"/>
      <c r="LK98" s="137"/>
      <c r="LL98" s="137"/>
      <c r="LM98" s="137"/>
      <c r="LN98" s="137"/>
      <c r="LO98" s="137"/>
      <c r="LP98" s="137"/>
      <c r="LQ98" s="137"/>
      <c r="LR98" s="137"/>
      <c r="LS98" s="137"/>
      <c r="LT98" s="137"/>
      <c r="LU98" s="137"/>
      <c r="LV98" s="137"/>
      <c r="LW98" s="137"/>
      <c r="LX98" s="137"/>
    </row>
    <row r="99" ht="153.75" customHeight="1">
      <c r="B99" s="104" t="s">
        <v>174</v>
      </c>
      <c r="C99" s="105" t="s">
        <v>329</v>
      </c>
      <c r="D99" s="105" t="s">
        <v>175</v>
      </c>
      <c r="E99" s="105" t="s">
        <v>1509</v>
      </c>
      <c r="F99" s="105" t="s">
        <v>1510</v>
      </c>
      <c r="G99" s="106" t="s">
        <v>12</v>
      </c>
      <c r="H99" s="105" t="s">
        <v>12</v>
      </c>
      <c r="I99" s="107" t="s">
        <v>1511</v>
      </c>
      <c r="J99" s="107" t="s">
        <v>1206</v>
      </c>
      <c r="K99" s="107" t="s">
        <v>1512</v>
      </c>
      <c r="L99" s="108">
        <v>6.0</v>
      </c>
      <c r="M99" s="108">
        <v>1.0</v>
      </c>
      <c r="N99" s="108">
        <v>1.0</v>
      </c>
      <c r="O99" s="108">
        <f t="shared" si="115"/>
        <v>1</v>
      </c>
      <c r="P99" s="108">
        <v>1.0</v>
      </c>
      <c r="Q99" s="108">
        <v>0.0</v>
      </c>
      <c r="R99" s="113" t="s">
        <v>305</v>
      </c>
      <c r="S99" s="111" t="s">
        <v>1513</v>
      </c>
      <c r="T99" s="111" t="s">
        <v>1514</v>
      </c>
      <c r="U99" s="112" t="s">
        <v>1515</v>
      </c>
      <c r="V99" s="111" t="s">
        <v>1516</v>
      </c>
      <c r="W99" s="110" t="s">
        <v>1517</v>
      </c>
      <c r="X99" s="113" t="s">
        <v>13</v>
      </c>
      <c r="Y99" s="113" t="s">
        <v>160</v>
      </c>
      <c r="Z99" s="113" t="s">
        <v>161</v>
      </c>
      <c r="AA99" s="113" t="s">
        <v>13</v>
      </c>
      <c r="AB99" s="113" t="s">
        <v>161</v>
      </c>
      <c r="AC99" s="113" t="s">
        <v>13</v>
      </c>
      <c r="AD99" s="114" t="s">
        <v>1518</v>
      </c>
      <c r="AE99" s="114">
        <v>4.0</v>
      </c>
      <c r="AF99" s="114">
        <v>36.0</v>
      </c>
      <c r="AG99" s="115" t="s">
        <v>12</v>
      </c>
      <c r="AH99" s="114" t="s">
        <v>1518</v>
      </c>
      <c r="AI99" s="114" t="s">
        <v>1518</v>
      </c>
      <c r="AJ99" s="114" t="s">
        <v>12</v>
      </c>
      <c r="AK99" s="114" t="str">
        <f t="shared" ref="AK99:AK104" si="116">IF(AI99="-",AJ99,AI99)</f>
        <v>29456, 384, 366, 408</v>
      </c>
      <c r="AL99" s="114" t="s">
        <v>12</v>
      </c>
      <c r="AM99" s="114" t="s">
        <v>1518</v>
      </c>
      <c r="AN99" s="114" t="s">
        <v>12</v>
      </c>
      <c r="AO99" s="114" t="s">
        <v>12</v>
      </c>
      <c r="AP99" s="116">
        <v>1.0</v>
      </c>
      <c r="AQ99" s="116">
        <v>0.0</v>
      </c>
      <c r="AR99" s="116">
        <v>14.0</v>
      </c>
      <c r="AS99" s="116">
        <v>56.0</v>
      </c>
      <c r="AT99" s="116">
        <v>0.0</v>
      </c>
      <c r="AU99" s="116">
        <v>0.0</v>
      </c>
      <c r="AV99" s="116">
        <v>0.0</v>
      </c>
      <c r="AW99" s="116">
        <v>0.0</v>
      </c>
      <c r="AX99" s="116">
        <v>14.0</v>
      </c>
      <c r="AY99" s="116">
        <v>56.0</v>
      </c>
      <c r="AZ99" s="117">
        <f t="shared" si="71"/>
        <v>0</v>
      </c>
      <c r="BA99" s="117">
        <f t="shared" si="72"/>
        <v>0</v>
      </c>
      <c r="BB99" s="117">
        <f t="shared" si="73"/>
        <v>0</v>
      </c>
      <c r="BC99" s="117">
        <f t="shared" si="74"/>
        <v>14</v>
      </c>
      <c r="BD99" s="117">
        <f t="shared" si="75"/>
        <v>14</v>
      </c>
      <c r="BE99" s="117">
        <f t="shared" si="76"/>
        <v>0</v>
      </c>
      <c r="BF99" s="117">
        <f t="shared" si="77"/>
        <v>56</v>
      </c>
      <c r="BG99" s="117">
        <f t="shared" si="78"/>
        <v>56</v>
      </c>
      <c r="BH99" s="117">
        <f t="shared" si="79"/>
        <v>0</v>
      </c>
      <c r="BI99" s="118" t="s">
        <v>1519</v>
      </c>
      <c r="BJ99" s="118">
        <v>5.0</v>
      </c>
      <c r="BK99" s="118">
        <v>70.0</v>
      </c>
      <c r="BL99" s="115">
        <v>2100366.0</v>
      </c>
      <c r="BM99" s="118" t="s">
        <v>1518</v>
      </c>
      <c r="BN99" s="118" t="s">
        <v>1519</v>
      </c>
      <c r="BO99" s="118">
        <v>2100366.0</v>
      </c>
      <c r="BP99" s="118" t="str">
        <f t="shared" ref="BP99:BP101" si="117">IF(BN99="-",BO99,BN99)</f>
        <v>2100366, 29456, 384, 366, 408</v>
      </c>
      <c r="BQ99" s="119" t="s">
        <v>12</v>
      </c>
      <c r="BR99" s="118" t="s">
        <v>1519</v>
      </c>
      <c r="BS99" s="119" t="s">
        <v>12</v>
      </c>
      <c r="BT99" s="119" t="s">
        <v>12</v>
      </c>
      <c r="BU99" s="119">
        <v>0.0</v>
      </c>
      <c r="BV99" s="119">
        <v>0.0</v>
      </c>
      <c r="BW99" s="119">
        <v>14.0</v>
      </c>
      <c r="BX99" s="119">
        <v>56.0</v>
      </c>
      <c r="BY99" s="119">
        <v>14.0</v>
      </c>
      <c r="BZ99" s="119">
        <v>56.0</v>
      </c>
      <c r="CA99" s="119">
        <v>0.0</v>
      </c>
      <c r="CB99" s="119">
        <v>0.0</v>
      </c>
      <c r="CC99" s="119">
        <v>0.0</v>
      </c>
      <c r="CD99" s="119">
        <v>0.0</v>
      </c>
      <c r="CE99" s="119">
        <v>14.0</v>
      </c>
      <c r="CF99" s="119">
        <v>56.0</v>
      </c>
      <c r="CG99" s="119">
        <v>0.0</v>
      </c>
      <c r="CH99" s="119">
        <v>56.0</v>
      </c>
      <c r="CI99" s="120">
        <f t="shared" si="81"/>
        <v>0</v>
      </c>
      <c r="CJ99" s="120">
        <f t="shared" si="82"/>
        <v>0</v>
      </c>
      <c r="CK99" s="120">
        <f t="shared" si="83"/>
        <v>0</v>
      </c>
      <c r="CL99" s="120">
        <f t="shared" si="84"/>
        <v>14</v>
      </c>
      <c r="CM99" s="120">
        <f t="shared" si="85"/>
        <v>14</v>
      </c>
      <c r="CN99" s="120">
        <f t="shared" si="18"/>
        <v>0</v>
      </c>
      <c r="CO99" s="120">
        <f t="shared" si="86"/>
        <v>56</v>
      </c>
      <c r="CP99" s="120">
        <f t="shared" si="87"/>
        <v>56</v>
      </c>
      <c r="CQ99" s="120">
        <f t="shared" si="88"/>
        <v>0</v>
      </c>
      <c r="CR99" s="121" t="s">
        <v>1519</v>
      </c>
      <c r="CS99" s="121">
        <v>5.0</v>
      </c>
      <c r="CT99" s="121">
        <v>70.0</v>
      </c>
      <c r="CU99" s="115">
        <v>2100366.0</v>
      </c>
      <c r="CV99" s="121" t="s">
        <v>1518</v>
      </c>
      <c r="CW99" s="121" t="s">
        <v>1519</v>
      </c>
      <c r="CX99" s="121">
        <v>2100366.0</v>
      </c>
      <c r="CY99" s="121" t="str">
        <f t="shared" si="110"/>
        <v>2100366, 29456, 384, 366, 408</v>
      </c>
      <c r="CZ99" s="121" t="s">
        <v>12</v>
      </c>
      <c r="DA99" s="121" t="s">
        <v>1519</v>
      </c>
      <c r="DB99" s="121" t="s">
        <v>12</v>
      </c>
      <c r="DC99" s="121" t="s">
        <v>12</v>
      </c>
      <c r="DD99" s="122">
        <v>1.0</v>
      </c>
      <c r="DE99" s="122">
        <v>0.0</v>
      </c>
      <c r="DF99" s="122">
        <v>14.0</v>
      </c>
      <c r="DG99" s="122">
        <v>56.0</v>
      </c>
      <c r="DH99" s="122">
        <v>14.0</v>
      </c>
      <c r="DI99" s="122">
        <v>56.0</v>
      </c>
      <c r="DJ99" s="122">
        <v>0.0</v>
      </c>
      <c r="DK99" s="122">
        <v>0.0</v>
      </c>
      <c r="DL99" s="122">
        <v>0.0</v>
      </c>
      <c r="DM99" s="122">
        <v>0.0</v>
      </c>
      <c r="DN99" s="122">
        <v>14.0</v>
      </c>
      <c r="DO99" s="122">
        <v>56.0</v>
      </c>
      <c r="DP99" s="122">
        <v>0.0</v>
      </c>
      <c r="DQ99" s="122">
        <v>56.0</v>
      </c>
      <c r="DR99" s="123">
        <f t="shared" si="89"/>
        <v>0</v>
      </c>
      <c r="DS99" s="123">
        <f t="shared" si="90"/>
        <v>0</v>
      </c>
      <c r="DT99" s="123">
        <f t="shared" si="91"/>
        <v>0</v>
      </c>
      <c r="DU99" s="123">
        <f t="shared" si="92"/>
        <v>14</v>
      </c>
      <c r="DV99" s="123">
        <f t="shared" si="93"/>
        <v>14</v>
      </c>
      <c r="DW99" s="123">
        <f t="shared" si="94"/>
        <v>0</v>
      </c>
      <c r="DX99" s="123">
        <f t="shared" si="95"/>
        <v>56</v>
      </c>
      <c r="DY99" s="123">
        <f t="shared" si="96"/>
        <v>56</v>
      </c>
      <c r="DZ99" s="123">
        <f t="shared" si="97"/>
        <v>0</v>
      </c>
      <c r="EA99" s="124" t="s">
        <v>1520</v>
      </c>
      <c r="EB99" s="124">
        <v>9.0</v>
      </c>
      <c r="EC99" s="124">
        <v>102.0</v>
      </c>
      <c r="ED99" s="115" t="s">
        <v>1521</v>
      </c>
      <c r="EE99" s="124" t="s">
        <v>1518</v>
      </c>
      <c r="EF99" s="124" t="s">
        <v>1520</v>
      </c>
      <c r="EG99" s="124" t="s">
        <v>1521</v>
      </c>
      <c r="EH99" s="124" t="str">
        <f t="shared" si="111"/>
        <v>29456, 384, 366, 408, 2100366, 2100384, 2002752, 2002749, 2100408</v>
      </c>
      <c r="EI99" s="124" t="s">
        <v>12</v>
      </c>
      <c r="EJ99" s="124" t="s">
        <v>1520</v>
      </c>
      <c r="EK99" s="124" t="s">
        <v>12</v>
      </c>
      <c r="EL99" s="124" t="s">
        <v>12</v>
      </c>
      <c r="EM99" s="125">
        <v>0.0</v>
      </c>
      <c r="EN99" s="125">
        <v>0.0</v>
      </c>
      <c r="EO99" s="125">
        <v>14.0</v>
      </c>
      <c r="EP99" s="125">
        <v>56.0</v>
      </c>
      <c r="EQ99" s="125">
        <v>46.0</v>
      </c>
      <c r="ER99" s="125">
        <v>60.0</v>
      </c>
      <c r="ES99" s="125">
        <v>0.0</v>
      </c>
      <c r="ET99" s="125">
        <v>0.0</v>
      </c>
      <c r="EU99" s="125">
        <v>0.0</v>
      </c>
      <c r="EV99" s="125">
        <v>0.0</v>
      </c>
      <c r="EW99" s="125">
        <v>14.0</v>
      </c>
      <c r="EX99" s="125">
        <v>56.0</v>
      </c>
      <c r="EY99" s="125">
        <v>0.0</v>
      </c>
      <c r="EZ99" s="125">
        <v>56.0</v>
      </c>
      <c r="FA99" s="126">
        <f t="shared" si="98"/>
        <v>0</v>
      </c>
      <c r="FB99" s="126">
        <f t="shared" si="99"/>
        <v>0</v>
      </c>
      <c r="FC99" s="126">
        <f t="shared" si="100"/>
        <v>0</v>
      </c>
      <c r="FD99" s="126">
        <f t="shared" si="101"/>
        <v>14</v>
      </c>
      <c r="FE99" s="126">
        <f t="shared" si="102"/>
        <v>14</v>
      </c>
      <c r="FF99" s="126">
        <f t="shared" si="103"/>
        <v>0</v>
      </c>
      <c r="FG99" s="126">
        <f t="shared" si="104"/>
        <v>60</v>
      </c>
      <c r="FH99" s="126">
        <f t="shared" si="105"/>
        <v>56</v>
      </c>
      <c r="FI99" s="126">
        <f t="shared" si="106"/>
        <v>0</v>
      </c>
      <c r="FJ99" s="127" t="s">
        <v>13</v>
      </c>
      <c r="FK99" s="128" t="s">
        <v>1522</v>
      </c>
      <c r="FL99" s="129" t="s">
        <v>12</v>
      </c>
      <c r="FM99" s="129" t="s">
        <v>12</v>
      </c>
      <c r="FN99" s="129" t="s">
        <v>12</v>
      </c>
      <c r="FO99" s="130" t="s">
        <v>12</v>
      </c>
      <c r="FP99" s="130" t="s">
        <v>12</v>
      </c>
      <c r="FQ99" s="130" t="s">
        <v>12</v>
      </c>
      <c r="FR99" s="130" t="s">
        <v>12</v>
      </c>
      <c r="FS99" s="130" t="s">
        <v>12</v>
      </c>
      <c r="FT99" s="130" t="s">
        <v>12</v>
      </c>
      <c r="FU99" s="130" t="s">
        <v>12</v>
      </c>
      <c r="FV99" s="130" t="s">
        <v>12</v>
      </c>
      <c r="FW99" s="130" t="str">
        <f t="shared" si="48"/>
        <v>-</v>
      </c>
      <c r="FX99" s="130" t="s">
        <v>12</v>
      </c>
      <c r="FY99" s="108" t="s">
        <v>12</v>
      </c>
      <c r="FZ99" s="108">
        <v>1.0</v>
      </c>
      <c r="GA99" s="108">
        <v>0.0</v>
      </c>
      <c r="GB99" s="131">
        <f t="shared" si="43"/>
        <v>0</v>
      </c>
      <c r="GC99" s="132" t="s">
        <v>12</v>
      </c>
      <c r="GD99" s="132" t="s">
        <v>12</v>
      </c>
      <c r="GE99" s="132" t="s">
        <v>12</v>
      </c>
      <c r="GF99" s="133" t="s">
        <v>12</v>
      </c>
      <c r="GG99" s="133" t="s">
        <v>12</v>
      </c>
      <c r="GH99" s="133" t="s">
        <v>12</v>
      </c>
      <c r="GI99" s="133" t="s">
        <v>12</v>
      </c>
      <c r="GJ99" s="133" t="s">
        <v>12</v>
      </c>
      <c r="GK99" s="133" t="s">
        <v>12</v>
      </c>
      <c r="GL99" s="133" t="s">
        <v>12</v>
      </c>
      <c r="GM99" s="133" t="s">
        <v>12</v>
      </c>
      <c r="GN99" s="134" t="s">
        <v>12</v>
      </c>
      <c r="GO99" s="134">
        <v>1.0</v>
      </c>
      <c r="GP99" s="134">
        <v>0.0</v>
      </c>
      <c r="GQ99" s="135">
        <f t="shared" si="44"/>
        <v>0</v>
      </c>
      <c r="GR99" s="136" t="s">
        <v>161</v>
      </c>
      <c r="GS99" s="137"/>
      <c r="GT99" s="137"/>
      <c r="GU99" s="137"/>
      <c r="GV99" s="137"/>
      <c r="GW99" s="137"/>
      <c r="GX99" s="137"/>
      <c r="GY99" s="137"/>
      <c r="GZ99" s="137"/>
      <c r="HA99" s="137"/>
      <c r="HB99" s="137"/>
      <c r="HC99" s="137"/>
      <c r="HD99" s="137"/>
      <c r="HE99" s="137"/>
      <c r="HF99" s="137"/>
      <c r="HG99" s="137"/>
      <c r="HH99" s="137"/>
      <c r="HI99" s="137"/>
      <c r="HJ99" s="137"/>
      <c r="HK99" s="137"/>
      <c r="HL99" s="137"/>
      <c r="HM99" s="137"/>
      <c r="HN99" s="137"/>
      <c r="HO99" s="137"/>
      <c r="HP99" s="137"/>
      <c r="HQ99" s="137"/>
      <c r="HR99" s="137"/>
      <c r="HS99" s="137"/>
      <c r="HT99" s="137"/>
      <c r="HU99" s="137"/>
      <c r="HV99" s="137"/>
      <c r="HW99" s="137"/>
      <c r="HX99" s="137"/>
      <c r="HY99" s="137"/>
      <c r="HZ99" s="137"/>
      <c r="IA99" s="137"/>
      <c r="IB99" s="137"/>
      <c r="IC99" s="137"/>
      <c r="ID99" s="137"/>
      <c r="IE99" s="137"/>
      <c r="IF99" s="137"/>
      <c r="IG99" s="137"/>
      <c r="IH99" s="137"/>
      <c r="II99" s="137"/>
      <c r="IJ99" s="137"/>
      <c r="IK99" s="137"/>
      <c r="IL99" s="137"/>
      <c r="IM99" s="137"/>
      <c r="IN99" s="137"/>
      <c r="IO99" s="137"/>
      <c r="IP99" s="137"/>
      <c r="IQ99" s="137"/>
      <c r="IR99" s="137"/>
      <c r="IS99" s="137"/>
      <c r="IT99" s="137"/>
      <c r="IU99" s="137"/>
      <c r="IV99" s="137"/>
      <c r="IW99" s="137"/>
      <c r="IX99" s="137"/>
      <c r="IY99" s="137"/>
      <c r="IZ99" s="137"/>
      <c r="JA99" s="137"/>
      <c r="JB99" s="137"/>
      <c r="JC99" s="137"/>
      <c r="JD99" s="137"/>
      <c r="JE99" s="137"/>
      <c r="JF99" s="137"/>
      <c r="JG99" s="137"/>
      <c r="JH99" s="137"/>
      <c r="JI99" s="137"/>
      <c r="JJ99" s="137"/>
      <c r="JK99" s="137"/>
      <c r="JL99" s="137"/>
      <c r="JM99" s="137"/>
      <c r="JN99" s="137"/>
      <c r="JO99" s="137"/>
      <c r="JP99" s="137"/>
      <c r="JQ99" s="137"/>
      <c r="JR99" s="137"/>
      <c r="JS99" s="137"/>
      <c r="JT99" s="137"/>
      <c r="JU99" s="137"/>
      <c r="JV99" s="137"/>
      <c r="JW99" s="137"/>
      <c r="JX99" s="137"/>
      <c r="JY99" s="137"/>
      <c r="JZ99" s="137"/>
      <c r="KA99" s="137"/>
      <c r="KB99" s="137"/>
      <c r="KC99" s="137"/>
      <c r="KD99" s="137"/>
      <c r="KE99" s="137"/>
      <c r="KF99" s="137"/>
      <c r="KG99" s="137"/>
      <c r="KH99" s="137"/>
      <c r="KI99" s="137"/>
      <c r="KJ99" s="137"/>
      <c r="KK99" s="137"/>
      <c r="KL99" s="137"/>
      <c r="KM99" s="137"/>
      <c r="KN99" s="137"/>
      <c r="KO99" s="137"/>
      <c r="KP99" s="137"/>
      <c r="KQ99" s="137"/>
      <c r="KR99" s="137"/>
      <c r="KS99" s="137"/>
      <c r="KT99" s="137"/>
      <c r="KU99" s="137"/>
      <c r="KV99" s="137"/>
      <c r="KW99" s="137"/>
      <c r="KX99" s="137"/>
      <c r="KY99" s="137"/>
      <c r="KZ99" s="137"/>
      <c r="LA99" s="137"/>
      <c r="LB99" s="137"/>
      <c r="LC99" s="137"/>
      <c r="LD99" s="137"/>
      <c r="LE99" s="137"/>
      <c r="LF99" s="137"/>
      <c r="LG99" s="137"/>
      <c r="LH99" s="137"/>
      <c r="LI99" s="137"/>
      <c r="LJ99" s="137"/>
      <c r="LK99" s="137"/>
      <c r="LL99" s="137"/>
      <c r="LM99" s="137"/>
      <c r="LN99" s="137"/>
      <c r="LO99" s="137"/>
      <c r="LP99" s="137"/>
      <c r="LQ99" s="137"/>
      <c r="LR99" s="137"/>
      <c r="LS99" s="137"/>
      <c r="LT99" s="137"/>
      <c r="LU99" s="137"/>
      <c r="LV99" s="137"/>
      <c r="LW99" s="137"/>
      <c r="LX99" s="137"/>
    </row>
    <row r="100" ht="153.75" customHeight="1">
      <c r="B100" s="104" t="s">
        <v>174</v>
      </c>
      <c r="C100" s="105" t="s">
        <v>329</v>
      </c>
      <c r="D100" s="105" t="s">
        <v>175</v>
      </c>
      <c r="E100" s="105" t="s">
        <v>1509</v>
      </c>
      <c r="F100" s="105" t="s">
        <v>1510</v>
      </c>
      <c r="G100" s="106" t="s">
        <v>12</v>
      </c>
      <c r="H100" s="105" t="s">
        <v>12</v>
      </c>
      <c r="I100" s="107" t="s">
        <v>1523</v>
      </c>
      <c r="J100" s="107" t="s">
        <v>1524</v>
      </c>
      <c r="K100" s="107" t="s">
        <v>1525</v>
      </c>
      <c r="L100" s="108">
        <v>2.0</v>
      </c>
      <c r="M100" s="108">
        <v>1.0</v>
      </c>
      <c r="N100" s="108">
        <v>1.0</v>
      </c>
      <c r="O100" s="108">
        <f t="shared" si="115"/>
        <v>1</v>
      </c>
      <c r="P100" s="108">
        <v>1.0</v>
      </c>
      <c r="Q100" s="108">
        <v>0.0</v>
      </c>
      <c r="R100" s="113" t="s">
        <v>305</v>
      </c>
      <c r="S100" s="111" t="s">
        <v>1526</v>
      </c>
      <c r="T100" s="111" t="s">
        <v>12</v>
      </c>
      <c r="U100" s="112" t="s">
        <v>1527</v>
      </c>
      <c r="V100" s="111" t="s">
        <v>1528</v>
      </c>
      <c r="W100" s="110" t="s">
        <v>1517</v>
      </c>
      <c r="X100" s="113" t="s">
        <v>13</v>
      </c>
      <c r="Y100" s="113" t="s">
        <v>160</v>
      </c>
      <c r="Z100" s="113" t="s">
        <v>161</v>
      </c>
      <c r="AA100" s="113" t="s">
        <v>13</v>
      </c>
      <c r="AB100" s="113" t="s">
        <v>161</v>
      </c>
      <c r="AC100" s="113" t="s">
        <v>13</v>
      </c>
      <c r="AD100" s="114" t="s">
        <v>1518</v>
      </c>
      <c r="AE100" s="114">
        <v>4.0</v>
      </c>
      <c r="AF100" s="114">
        <v>108.0</v>
      </c>
      <c r="AG100" s="115" t="s">
        <v>12</v>
      </c>
      <c r="AH100" s="114" t="s">
        <v>1518</v>
      </c>
      <c r="AI100" s="114" t="s">
        <v>1518</v>
      </c>
      <c r="AJ100" s="114" t="s">
        <v>12</v>
      </c>
      <c r="AK100" s="114" t="str">
        <f t="shared" si="116"/>
        <v>29456, 384, 366, 408</v>
      </c>
      <c r="AL100" s="114" t="s">
        <v>12</v>
      </c>
      <c r="AM100" s="114" t="s">
        <v>1518</v>
      </c>
      <c r="AN100" s="114" t="s">
        <v>12</v>
      </c>
      <c r="AO100" s="114" t="s">
        <v>12</v>
      </c>
      <c r="AP100" s="116">
        <v>4.0</v>
      </c>
      <c r="AQ100" s="116">
        <v>0.0</v>
      </c>
      <c r="AR100" s="116">
        <v>23.0</v>
      </c>
      <c r="AS100" s="116">
        <v>108.0</v>
      </c>
      <c r="AT100" s="116">
        <v>0.0</v>
      </c>
      <c r="AU100" s="116">
        <v>0.0</v>
      </c>
      <c r="AV100" s="116">
        <v>0.0</v>
      </c>
      <c r="AW100" s="116">
        <v>0.0</v>
      </c>
      <c r="AX100" s="116">
        <v>23.0</v>
      </c>
      <c r="AY100" s="116">
        <v>108.0</v>
      </c>
      <c r="AZ100" s="117">
        <f t="shared" si="71"/>
        <v>0</v>
      </c>
      <c r="BA100" s="117">
        <f t="shared" si="72"/>
        <v>0</v>
      </c>
      <c r="BB100" s="117">
        <f t="shared" si="73"/>
        <v>0</v>
      </c>
      <c r="BC100" s="117">
        <f t="shared" si="74"/>
        <v>23</v>
      </c>
      <c r="BD100" s="117">
        <f t="shared" si="75"/>
        <v>23</v>
      </c>
      <c r="BE100" s="117">
        <f t="shared" si="76"/>
        <v>0</v>
      </c>
      <c r="BF100" s="117">
        <f t="shared" si="77"/>
        <v>108</v>
      </c>
      <c r="BG100" s="117">
        <f t="shared" si="78"/>
        <v>108</v>
      </c>
      <c r="BH100" s="117">
        <f t="shared" si="79"/>
        <v>0</v>
      </c>
      <c r="BI100" s="118" t="s">
        <v>1519</v>
      </c>
      <c r="BJ100" s="118">
        <v>5.0</v>
      </c>
      <c r="BK100" s="118">
        <v>138.0</v>
      </c>
      <c r="BL100" s="115">
        <v>2100366.0</v>
      </c>
      <c r="BM100" s="118" t="s">
        <v>1518</v>
      </c>
      <c r="BN100" s="118" t="s">
        <v>1519</v>
      </c>
      <c r="BO100" s="118">
        <v>2100366.0</v>
      </c>
      <c r="BP100" s="118" t="str">
        <f t="shared" si="117"/>
        <v>2100366, 29456, 384, 366, 408</v>
      </c>
      <c r="BQ100" s="119" t="s">
        <v>12</v>
      </c>
      <c r="BR100" s="118" t="s">
        <v>1519</v>
      </c>
      <c r="BS100" s="119" t="s">
        <v>12</v>
      </c>
      <c r="BT100" s="119" t="s">
        <v>12</v>
      </c>
      <c r="BU100" s="119">
        <v>0.0</v>
      </c>
      <c r="BV100" s="119">
        <v>0.0</v>
      </c>
      <c r="BW100" s="119">
        <v>23.0</v>
      </c>
      <c r="BX100" s="119">
        <v>108.0</v>
      </c>
      <c r="BY100" s="119">
        <v>30.0</v>
      </c>
      <c r="BZ100" s="119">
        <v>108.0</v>
      </c>
      <c r="CA100" s="119">
        <v>0.0</v>
      </c>
      <c r="CB100" s="119">
        <v>0.0</v>
      </c>
      <c r="CC100" s="119">
        <v>0.0</v>
      </c>
      <c r="CD100" s="119">
        <v>0.0</v>
      </c>
      <c r="CE100" s="119">
        <v>23.0</v>
      </c>
      <c r="CF100" s="119">
        <v>108.0</v>
      </c>
      <c r="CG100" s="119">
        <v>0.0</v>
      </c>
      <c r="CH100" s="119">
        <v>108.0</v>
      </c>
      <c r="CI100" s="120">
        <f t="shared" si="81"/>
        <v>0</v>
      </c>
      <c r="CJ100" s="120">
        <f t="shared" si="82"/>
        <v>0</v>
      </c>
      <c r="CK100" s="120">
        <f t="shared" si="83"/>
        <v>0</v>
      </c>
      <c r="CL100" s="120">
        <f t="shared" si="84"/>
        <v>23</v>
      </c>
      <c r="CM100" s="120">
        <f t="shared" si="85"/>
        <v>23</v>
      </c>
      <c r="CN100" s="120">
        <f t="shared" si="18"/>
        <v>0</v>
      </c>
      <c r="CO100" s="120">
        <f t="shared" si="86"/>
        <v>108</v>
      </c>
      <c r="CP100" s="120">
        <f t="shared" si="87"/>
        <v>108</v>
      </c>
      <c r="CQ100" s="120">
        <f t="shared" si="88"/>
        <v>0</v>
      </c>
      <c r="CR100" s="121" t="s">
        <v>1519</v>
      </c>
      <c r="CS100" s="121">
        <v>5.0</v>
      </c>
      <c r="CT100" s="121">
        <v>138.0</v>
      </c>
      <c r="CU100" s="115">
        <v>2100366.0</v>
      </c>
      <c r="CV100" s="121" t="s">
        <v>1518</v>
      </c>
      <c r="CW100" s="121" t="s">
        <v>1519</v>
      </c>
      <c r="CX100" s="121">
        <v>2100366.0</v>
      </c>
      <c r="CY100" s="121" t="str">
        <f t="shared" si="110"/>
        <v>2100366, 29456, 384, 366, 408</v>
      </c>
      <c r="CZ100" s="121" t="s">
        <v>12</v>
      </c>
      <c r="DA100" s="121" t="s">
        <v>1519</v>
      </c>
      <c r="DB100" s="121" t="s">
        <v>12</v>
      </c>
      <c r="DC100" s="121" t="s">
        <v>12</v>
      </c>
      <c r="DD100" s="122">
        <v>4.0</v>
      </c>
      <c r="DE100" s="122">
        <v>0.0</v>
      </c>
      <c r="DF100" s="122">
        <v>23.0</v>
      </c>
      <c r="DG100" s="122">
        <v>108.0</v>
      </c>
      <c r="DH100" s="122">
        <v>30.0</v>
      </c>
      <c r="DI100" s="122">
        <v>108.0</v>
      </c>
      <c r="DJ100" s="122">
        <v>0.0</v>
      </c>
      <c r="DK100" s="122">
        <v>0.0</v>
      </c>
      <c r="DL100" s="122">
        <v>0.0</v>
      </c>
      <c r="DM100" s="122">
        <v>0.0</v>
      </c>
      <c r="DN100" s="122">
        <v>23.0</v>
      </c>
      <c r="DO100" s="122">
        <v>108.0</v>
      </c>
      <c r="DP100" s="122">
        <v>0.0</v>
      </c>
      <c r="DQ100" s="122">
        <v>108.0</v>
      </c>
      <c r="DR100" s="123">
        <f t="shared" si="89"/>
        <v>0</v>
      </c>
      <c r="DS100" s="123">
        <f t="shared" si="90"/>
        <v>0</v>
      </c>
      <c r="DT100" s="123">
        <f t="shared" si="91"/>
        <v>0</v>
      </c>
      <c r="DU100" s="123">
        <f t="shared" si="92"/>
        <v>23</v>
      </c>
      <c r="DV100" s="123">
        <f t="shared" si="93"/>
        <v>23</v>
      </c>
      <c r="DW100" s="123">
        <f t="shared" si="94"/>
        <v>0</v>
      </c>
      <c r="DX100" s="123">
        <f t="shared" si="95"/>
        <v>108</v>
      </c>
      <c r="DY100" s="123">
        <f t="shared" si="96"/>
        <v>108</v>
      </c>
      <c r="DZ100" s="123">
        <f t="shared" si="97"/>
        <v>0</v>
      </c>
      <c r="EA100" s="124" t="s">
        <v>1529</v>
      </c>
      <c r="EB100" s="124">
        <v>11.0</v>
      </c>
      <c r="EC100" s="124">
        <v>204.0</v>
      </c>
      <c r="ED100" s="115" t="s">
        <v>1530</v>
      </c>
      <c r="EE100" s="124" t="s">
        <v>1518</v>
      </c>
      <c r="EF100" s="124" t="s">
        <v>1529</v>
      </c>
      <c r="EG100" s="124" t="s">
        <v>1530</v>
      </c>
      <c r="EH100" s="124" t="str">
        <f t="shared" si="111"/>
        <v>29456, 384, 366, 408, 2100469, 2100472, 2100366, 2100384, 2002752, 2002749, 2100408</v>
      </c>
      <c r="EI100" s="124" t="s">
        <v>12</v>
      </c>
      <c r="EJ100" s="124" t="s">
        <v>1529</v>
      </c>
      <c r="EK100" s="124" t="s">
        <v>12</v>
      </c>
      <c r="EL100" s="124" t="s">
        <v>12</v>
      </c>
      <c r="EM100" s="125">
        <v>0.0</v>
      </c>
      <c r="EN100" s="125">
        <v>0.0</v>
      </c>
      <c r="EO100" s="125">
        <v>35.0</v>
      </c>
      <c r="EP100" s="125">
        <v>108.0</v>
      </c>
      <c r="EQ100" s="125">
        <v>96.0</v>
      </c>
      <c r="ER100" s="125">
        <v>114.0</v>
      </c>
      <c r="ES100" s="125">
        <v>0.0</v>
      </c>
      <c r="ET100" s="125">
        <v>0.0</v>
      </c>
      <c r="EU100" s="125">
        <v>0.0</v>
      </c>
      <c r="EV100" s="125">
        <v>0.0</v>
      </c>
      <c r="EW100" s="125">
        <v>23.0</v>
      </c>
      <c r="EX100" s="125">
        <v>108.0</v>
      </c>
      <c r="EY100" s="125">
        <v>0.0</v>
      </c>
      <c r="EZ100" s="125">
        <v>108.0</v>
      </c>
      <c r="FA100" s="126">
        <f t="shared" si="98"/>
        <v>0</v>
      </c>
      <c r="FB100" s="126">
        <f t="shared" si="99"/>
        <v>0</v>
      </c>
      <c r="FC100" s="126">
        <f t="shared" si="100"/>
        <v>0</v>
      </c>
      <c r="FD100" s="126">
        <f t="shared" si="101"/>
        <v>35</v>
      </c>
      <c r="FE100" s="126">
        <f t="shared" si="102"/>
        <v>23</v>
      </c>
      <c r="FF100" s="126">
        <f t="shared" si="103"/>
        <v>0</v>
      </c>
      <c r="FG100" s="126">
        <f t="shared" si="104"/>
        <v>114</v>
      </c>
      <c r="FH100" s="126">
        <f t="shared" si="105"/>
        <v>108</v>
      </c>
      <c r="FI100" s="126">
        <f t="shared" si="106"/>
        <v>0</v>
      </c>
      <c r="FJ100" s="127" t="s">
        <v>13</v>
      </c>
      <c r="FK100" s="128"/>
      <c r="FL100" s="129" t="s">
        <v>12</v>
      </c>
      <c r="FM100" s="129" t="s">
        <v>12</v>
      </c>
      <c r="FN100" s="129" t="s">
        <v>12</v>
      </c>
      <c r="FO100" s="130" t="s">
        <v>12</v>
      </c>
      <c r="FP100" s="130" t="s">
        <v>12</v>
      </c>
      <c r="FQ100" s="130" t="s">
        <v>12</v>
      </c>
      <c r="FR100" s="130" t="s">
        <v>12</v>
      </c>
      <c r="FS100" s="130" t="s">
        <v>12</v>
      </c>
      <c r="FT100" s="130" t="s">
        <v>12</v>
      </c>
      <c r="FU100" s="130" t="s">
        <v>12</v>
      </c>
      <c r="FV100" s="130" t="s">
        <v>12</v>
      </c>
      <c r="FW100" s="130" t="str">
        <f t="shared" si="48"/>
        <v>-</v>
      </c>
      <c r="FX100" s="130" t="s">
        <v>12</v>
      </c>
      <c r="FY100" s="108" t="s">
        <v>12</v>
      </c>
      <c r="FZ100" s="108">
        <v>4.0</v>
      </c>
      <c r="GA100" s="108">
        <v>0.0</v>
      </c>
      <c r="GB100" s="131">
        <f t="shared" si="43"/>
        <v>0</v>
      </c>
      <c r="GC100" s="132" t="s">
        <v>12</v>
      </c>
      <c r="GD100" s="132" t="s">
        <v>12</v>
      </c>
      <c r="GE100" s="132" t="s">
        <v>12</v>
      </c>
      <c r="GF100" s="133" t="s">
        <v>12</v>
      </c>
      <c r="GG100" s="133" t="s">
        <v>12</v>
      </c>
      <c r="GH100" s="133" t="s">
        <v>12</v>
      </c>
      <c r="GI100" s="133" t="s">
        <v>12</v>
      </c>
      <c r="GJ100" s="133" t="s">
        <v>12</v>
      </c>
      <c r="GK100" s="133" t="s">
        <v>12</v>
      </c>
      <c r="GL100" s="133" t="s">
        <v>12</v>
      </c>
      <c r="GM100" s="133" t="s">
        <v>12</v>
      </c>
      <c r="GN100" s="134" t="s">
        <v>12</v>
      </c>
      <c r="GO100" s="134">
        <v>3.0</v>
      </c>
      <c r="GP100" s="134">
        <v>0.0</v>
      </c>
      <c r="GQ100" s="135">
        <f t="shared" si="44"/>
        <v>0</v>
      </c>
      <c r="GR100" s="136" t="s">
        <v>161</v>
      </c>
      <c r="GS100" s="137"/>
      <c r="GT100" s="137"/>
      <c r="GU100" s="137"/>
      <c r="GV100" s="137"/>
      <c r="GW100" s="137"/>
      <c r="GX100" s="137"/>
      <c r="GY100" s="137"/>
      <c r="GZ100" s="137"/>
      <c r="HA100" s="137"/>
      <c r="HB100" s="137"/>
      <c r="HC100" s="137"/>
      <c r="HD100" s="137"/>
      <c r="HE100" s="137"/>
      <c r="HF100" s="137"/>
      <c r="HG100" s="137"/>
      <c r="HH100" s="137"/>
      <c r="HI100" s="137"/>
      <c r="HJ100" s="137"/>
      <c r="HK100" s="137"/>
      <c r="HL100" s="137"/>
      <c r="HM100" s="137"/>
      <c r="HN100" s="137"/>
      <c r="HO100" s="137"/>
      <c r="HP100" s="137"/>
      <c r="HQ100" s="137"/>
      <c r="HR100" s="137"/>
      <c r="HS100" s="137"/>
      <c r="HT100" s="137"/>
      <c r="HU100" s="137"/>
      <c r="HV100" s="137"/>
      <c r="HW100" s="137"/>
      <c r="HX100" s="137"/>
      <c r="HY100" s="137"/>
      <c r="HZ100" s="137"/>
      <c r="IA100" s="137"/>
      <c r="IB100" s="137"/>
      <c r="IC100" s="137"/>
      <c r="ID100" s="137"/>
      <c r="IE100" s="137"/>
      <c r="IF100" s="137"/>
      <c r="IG100" s="137"/>
      <c r="IH100" s="137"/>
      <c r="II100" s="137"/>
      <c r="IJ100" s="137"/>
      <c r="IK100" s="137"/>
      <c r="IL100" s="137"/>
      <c r="IM100" s="137"/>
      <c r="IN100" s="137"/>
      <c r="IO100" s="137"/>
      <c r="IP100" s="137"/>
      <c r="IQ100" s="137"/>
      <c r="IR100" s="137"/>
      <c r="IS100" s="137"/>
      <c r="IT100" s="137"/>
      <c r="IU100" s="137"/>
      <c r="IV100" s="137"/>
      <c r="IW100" s="137"/>
      <c r="IX100" s="137"/>
      <c r="IY100" s="137"/>
      <c r="IZ100" s="137"/>
      <c r="JA100" s="137"/>
      <c r="JB100" s="137"/>
      <c r="JC100" s="137"/>
      <c r="JD100" s="137"/>
      <c r="JE100" s="137"/>
      <c r="JF100" s="137"/>
      <c r="JG100" s="137"/>
      <c r="JH100" s="137"/>
      <c r="JI100" s="137"/>
      <c r="JJ100" s="137"/>
      <c r="JK100" s="137"/>
      <c r="JL100" s="137"/>
      <c r="JM100" s="137"/>
      <c r="JN100" s="137"/>
      <c r="JO100" s="137"/>
      <c r="JP100" s="137"/>
      <c r="JQ100" s="137"/>
      <c r="JR100" s="137"/>
      <c r="JS100" s="137"/>
      <c r="JT100" s="137"/>
      <c r="JU100" s="137"/>
      <c r="JV100" s="137"/>
      <c r="JW100" s="137"/>
      <c r="JX100" s="137"/>
      <c r="JY100" s="137"/>
      <c r="JZ100" s="137"/>
      <c r="KA100" s="137"/>
      <c r="KB100" s="137"/>
      <c r="KC100" s="137"/>
      <c r="KD100" s="137"/>
      <c r="KE100" s="137"/>
      <c r="KF100" s="137"/>
      <c r="KG100" s="137"/>
      <c r="KH100" s="137"/>
      <c r="KI100" s="137"/>
      <c r="KJ100" s="137"/>
      <c r="KK100" s="137"/>
      <c r="KL100" s="137"/>
      <c r="KM100" s="137"/>
      <c r="KN100" s="137"/>
      <c r="KO100" s="137"/>
      <c r="KP100" s="137"/>
      <c r="KQ100" s="137"/>
      <c r="KR100" s="137"/>
      <c r="KS100" s="137"/>
      <c r="KT100" s="137"/>
      <c r="KU100" s="137"/>
      <c r="KV100" s="137"/>
      <c r="KW100" s="137"/>
      <c r="KX100" s="137"/>
      <c r="KY100" s="137"/>
      <c r="KZ100" s="137"/>
      <c r="LA100" s="137"/>
      <c r="LB100" s="137"/>
      <c r="LC100" s="137"/>
      <c r="LD100" s="137"/>
      <c r="LE100" s="137"/>
      <c r="LF100" s="137"/>
      <c r="LG100" s="137"/>
      <c r="LH100" s="137"/>
      <c r="LI100" s="137"/>
      <c r="LJ100" s="137"/>
      <c r="LK100" s="137"/>
      <c r="LL100" s="137"/>
      <c r="LM100" s="137"/>
      <c r="LN100" s="137"/>
      <c r="LO100" s="137"/>
      <c r="LP100" s="137"/>
      <c r="LQ100" s="137"/>
      <c r="LR100" s="137"/>
      <c r="LS100" s="137"/>
      <c r="LT100" s="137"/>
      <c r="LU100" s="137"/>
      <c r="LV100" s="137"/>
      <c r="LW100" s="137"/>
      <c r="LX100" s="137"/>
    </row>
    <row r="101" ht="153.75" customHeight="1">
      <c r="B101" s="104" t="s">
        <v>174</v>
      </c>
      <c r="C101" s="105" t="s">
        <v>329</v>
      </c>
      <c r="D101" s="105" t="s">
        <v>175</v>
      </c>
      <c r="E101" s="105" t="s">
        <v>1509</v>
      </c>
      <c r="F101" s="105" t="s">
        <v>1510</v>
      </c>
      <c r="G101" s="106" t="s">
        <v>1531</v>
      </c>
      <c r="H101" s="105" t="s">
        <v>1532</v>
      </c>
      <c r="I101" s="107" t="s">
        <v>1533</v>
      </c>
      <c r="J101" s="107" t="s">
        <v>1534</v>
      </c>
      <c r="K101" s="107" t="s">
        <v>1535</v>
      </c>
      <c r="L101" s="108">
        <v>13.0</v>
      </c>
      <c r="M101" s="108">
        <v>1.0</v>
      </c>
      <c r="N101" s="108">
        <v>1.0</v>
      </c>
      <c r="O101" s="108">
        <f t="shared" si="115"/>
        <v>1</v>
      </c>
      <c r="P101" s="108">
        <v>1.0</v>
      </c>
      <c r="Q101" s="108">
        <v>0.0</v>
      </c>
      <c r="R101" s="113" t="s">
        <v>155</v>
      </c>
      <c r="S101" s="111" t="s">
        <v>12</v>
      </c>
      <c r="T101" s="111" t="s">
        <v>1536</v>
      </c>
      <c r="U101" s="112" t="s">
        <v>1537</v>
      </c>
      <c r="V101" s="110" t="s">
        <v>1538</v>
      </c>
      <c r="W101" s="110" t="s">
        <v>1517</v>
      </c>
      <c r="X101" s="113" t="s">
        <v>13</v>
      </c>
      <c r="Y101" s="113" t="s">
        <v>160</v>
      </c>
      <c r="Z101" s="113" t="s">
        <v>161</v>
      </c>
      <c r="AA101" s="113" t="s">
        <v>13</v>
      </c>
      <c r="AB101" s="113" t="s">
        <v>161</v>
      </c>
      <c r="AC101" s="113" t="s">
        <v>13</v>
      </c>
      <c r="AD101" s="114" t="s">
        <v>12</v>
      </c>
      <c r="AE101" s="114" t="s">
        <v>12</v>
      </c>
      <c r="AF101" s="114" t="s">
        <v>12</v>
      </c>
      <c r="AG101" s="115" t="s">
        <v>12</v>
      </c>
      <c r="AH101" s="114" t="s">
        <v>12</v>
      </c>
      <c r="AI101" s="114" t="s">
        <v>12</v>
      </c>
      <c r="AJ101" s="114" t="s">
        <v>12</v>
      </c>
      <c r="AK101" s="114" t="str">
        <f t="shared" si="116"/>
        <v>-</v>
      </c>
      <c r="AL101" s="114" t="s">
        <v>12</v>
      </c>
      <c r="AM101" s="114" t="s">
        <v>12</v>
      </c>
      <c r="AN101" s="114" t="s">
        <v>12</v>
      </c>
      <c r="AO101" s="114" t="s">
        <v>12</v>
      </c>
      <c r="AP101" s="116">
        <v>13.0</v>
      </c>
      <c r="AQ101" s="116">
        <v>0.0</v>
      </c>
      <c r="AR101" s="116">
        <v>0.0</v>
      </c>
      <c r="AS101" s="116">
        <v>0.0</v>
      </c>
      <c r="AT101" s="116">
        <v>0.0</v>
      </c>
      <c r="AU101" s="116">
        <v>0.0</v>
      </c>
      <c r="AV101" s="116">
        <v>0.0</v>
      </c>
      <c r="AW101" s="116">
        <v>0.0</v>
      </c>
      <c r="AX101" s="116">
        <v>0.0</v>
      </c>
      <c r="AY101" s="116">
        <v>0.0</v>
      </c>
      <c r="AZ101" s="117">
        <f t="shared" si="71"/>
        <v>0</v>
      </c>
      <c r="BA101" s="117">
        <f t="shared" si="72"/>
        <v>0</v>
      </c>
      <c r="BB101" s="117">
        <f t="shared" si="73"/>
        <v>0</v>
      </c>
      <c r="BC101" s="117">
        <f t="shared" si="74"/>
        <v>0</v>
      </c>
      <c r="BD101" s="117">
        <f t="shared" si="75"/>
        <v>0</v>
      </c>
      <c r="BE101" s="117">
        <f t="shared" si="76"/>
        <v>0</v>
      </c>
      <c r="BF101" s="117">
        <f t="shared" si="77"/>
        <v>0</v>
      </c>
      <c r="BG101" s="117">
        <f t="shared" si="78"/>
        <v>0</v>
      </c>
      <c r="BH101" s="117">
        <f t="shared" si="79"/>
        <v>0</v>
      </c>
      <c r="BI101" s="118" t="s">
        <v>12</v>
      </c>
      <c r="BJ101" s="118" t="s">
        <v>12</v>
      </c>
      <c r="BK101" s="118" t="s">
        <v>12</v>
      </c>
      <c r="BL101" s="115" t="s">
        <v>12</v>
      </c>
      <c r="BM101" s="118" t="s">
        <v>12</v>
      </c>
      <c r="BN101" s="118" t="s">
        <v>12</v>
      </c>
      <c r="BO101" s="118" t="s">
        <v>12</v>
      </c>
      <c r="BP101" s="118" t="str">
        <f t="shared" si="117"/>
        <v>-</v>
      </c>
      <c r="BQ101" s="118" t="s">
        <v>12</v>
      </c>
      <c r="BR101" s="118" t="s">
        <v>12</v>
      </c>
      <c r="BS101" s="118" t="s">
        <v>12</v>
      </c>
      <c r="BT101" s="118" t="s">
        <v>12</v>
      </c>
      <c r="BU101" s="119">
        <v>12.0</v>
      </c>
      <c r="BV101" s="119">
        <v>0.0</v>
      </c>
      <c r="BW101" s="119">
        <v>0.0</v>
      </c>
      <c r="BX101" s="119">
        <v>0.0</v>
      </c>
      <c r="BY101" s="119">
        <v>0.0</v>
      </c>
      <c r="BZ101" s="119">
        <v>0.0</v>
      </c>
      <c r="CA101" s="119">
        <v>0.0</v>
      </c>
      <c r="CB101" s="119">
        <v>0.0</v>
      </c>
      <c r="CC101" s="119">
        <v>0.0</v>
      </c>
      <c r="CD101" s="119">
        <v>0.0</v>
      </c>
      <c r="CE101" s="119">
        <v>0.0</v>
      </c>
      <c r="CF101" s="119">
        <v>0.0</v>
      </c>
      <c r="CG101" s="119">
        <v>0.0</v>
      </c>
      <c r="CH101" s="119">
        <v>0.0</v>
      </c>
      <c r="CI101" s="120">
        <f t="shared" si="81"/>
        <v>0</v>
      </c>
      <c r="CJ101" s="120">
        <f t="shared" si="82"/>
        <v>0</v>
      </c>
      <c r="CK101" s="120">
        <f t="shared" si="83"/>
        <v>0</v>
      </c>
      <c r="CL101" s="120">
        <f t="shared" si="84"/>
        <v>0</v>
      </c>
      <c r="CM101" s="120">
        <f t="shared" si="85"/>
        <v>0</v>
      </c>
      <c r="CN101" s="120">
        <f t="shared" si="18"/>
        <v>0</v>
      </c>
      <c r="CO101" s="120">
        <f t="shared" si="86"/>
        <v>0</v>
      </c>
      <c r="CP101" s="120">
        <f t="shared" si="87"/>
        <v>0</v>
      </c>
      <c r="CQ101" s="120">
        <f t="shared" si="88"/>
        <v>0</v>
      </c>
      <c r="CR101" s="121" t="s">
        <v>12</v>
      </c>
      <c r="CS101" s="121" t="s">
        <v>12</v>
      </c>
      <c r="CT101" s="121" t="s">
        <v>12</v>
      </c>
      <c r="CU101" s="115" t="s">
        <v>12</v>
      </c>
      <c r="CV101" s="121" t="s">
        <v>12</v>
      </c>
      <c r="CW101" s="121" t="s">
        <v>12</v>
      </c>
      <c r="CX101" s="121" t="s">
        <v>12</v>
      </c>
      <c r="CY101" s="121" t="str">
        <f t="shared" si="110"/>
        <v>-</v>
      </c>
      <c r="CZ101" s="121" t="s">
        <v>12</v>
      </c>
      <c r="DA101" s="121" t="s">
        <v>12</v>
      </c>
      <c r="DB101" s="121" t="s">
        <v>12</v>
      </c>
      <c r="DC101" s="121" t="s">
        <v>12</v>
      </c>
      <c r="DD101" s="122">
        <v>13.0</v>
      </c>
      <c r="DE101" s="122">
        <v>0.0</v>
      </c>
      <c r="DF101" s="122">
        <v>0.0</v>
      </c>
      <c r="DG101" s="122">
        <v>0.0</v>
      </c>
      <c r="DH101" s="122">
        <v>0.0</v>
      </c>
      <c r="DI101" s="122">
        <v>0.0</v>
      </c>
      <c r="DJ101" s="122">
        <v>0.0</v>
      </c>
      <c r="DK101" s="122">
        <v>0.0</v>
      </c>
      <c r="DL101" s="122">
        <v>0.0</v>
      </c>
      <c r="DM101" s="122">
        <v>0.0</v>
      </c>
      <c r="DN101" s="122">
        <v>0.0</v>
      </c>
      <c r="DO101" s="122">
        <v>0.0</v>
      </c>
      <c r="DP101" s="122">
        <v>0.0</v>
      </c>
      <c r="DQ101" s="122">
        <v>0.0</v>
      </c>
      <c r="DR101" s="123">
        <f t="shared" si="89"/>
        <v>0</v>
      </c>
      <c r="DS101" s="123">
        <f t="shared" si="90"/>
        <v>0</v>
      </c>
      <c r="DT101" s="123">
        <f t="shared" si="91"/>
        <v>0</v>
      </c>
      <c r="DU101" s="123">
        <f t="shared" si="92"/>
        <v>0</v>
      </c>
      <c r="DV101" s="123">
        <f t="shared" si="93"/>
        <v>0</v>
      </c>
      <c r="DW101" s="123">
        <f t="shared" si="94"/>
        <v>0</v>
      </c>
      <c r="DX101" s="123">
        <f t="shared" si="95"/>
        <v>0</v>
      </c>
      <c r="DY101" s="123">
        <f t="shared" si="96"/>
        <v>0</v>
      </c>
      <c r="DZ101" s="123">
        <f t="shared" si="97"/>
        <v>0</v>
      </c>
      <c r="EA101" s="124" t="s">
        <v>502</v>
      </c>
      <c r="EB101" s="124">
        <v>3.0</v>
      </c>
      <c r="EC101" s="124">
        <v>10.0</v>
      </c>
      <c r="ED101" s="115" t="s">
        <v>1539</v>
      </c>
      <c r="EE101" s="124" t="s">
        <v>12</v>
      </c>
      <c r="EF101" s="124" t="s">
        <v>502</v>
      </c>
      <c r="EG101" s="124" t="s">
        <v>502</v>
      </c>
      <c r="EH101" s="124" t="str">
        <f t="shared" si="111"/>
        <v>2002752, 2002749, 2100472</v>
      </c>
      <c r="EI101" s="124" t="s">
        <v>12</v>
      </c>
      <c r="EJ101" s="124" t="s">
        <v>502</v>
      </c>
      <c r="EK101" s="124" t="s">
        <v>12</v>
      </c>
      <c r="EL101" s="124" t="s">
        <v>12</v>
      </c>
      <c r="EM101" s="125">
        <v>12.0</v>
      </c>
      <c r="EN101" s="125">
        <v>4.0</v>
      </c>
      <c r="EO101" s="125">
        <v>7.0</v>
      </c>
      <c r="EP101" s="125">
        <v>0.0</v>
      </c>
      <c r="EQ101" s="125">
        <v>10.0</v>
      </c>
      <c r="ER101" s="125">
        <v>10.0</v>
      </c>
      <c r="ES101" s="125">
        <v>0.0</v>
      </c>
      <c r="ET101" s="125">
        <v>0.0</v>
      </c>
      <c r="EU101" s="125">
        <v>0.0</v>
      </c>
      <c r="EV101" s="125">
        <v>0.0</v>
      </c>
      <c r="EW101" s="125">
        <v>0.0</v>
      </c>
      <c r="EX101" s="125">
        <v>0.0</v>
      </c>
      <c r="EY101" s="125">
        <v>0.0</v>
      </c>
      <c r="EZ101" s="125">
        <v>0.0</v>
      </c>
      <c r="FA101" s="126">
        <f t="shared" si="98"/>
        <v>4</v>
      </c>
      <c r="FB101" s="126">
        <f t="shared" si="99"/>
        <v>0</v>
      </c>
      <c r="FC101" s="126">
        <f t="shared" si="100"/>
        <v>0</v>
      </c>
      <c r="FD101" s="126">
        <f t="shared" si="101"/>
        <v>7</v>
      </c>
      <c r="FE101" s="126">
        <f t="shared" si="102"/>
        <v>0</v>
      </c>
      <c r="FF101" s="126">
        <f t="shared" si="103"/>
        <v>0</v>
      </c>
      <c r="FG101" s="126">
        <f t="shared" si="104"/>
        <v>10</v>
      </c>
      <c r="FH101" s="126">
        <f t="shared" si="105"/>
        <v>0</v>
      </c>
      <c r="FI101" s="126">
        <f t="shared" si="106"/>
        <v>0</v>
      </c>
      <c r="FJ101" s="127" t="s">
        <v>13</v>
      </c>
      <c r="FK101" s="128" t="s">
        <v>1540</v>
      </c>
      <c r="FL101" s="129" t="s">
        <v>12</v>
      </c>
      <c r="FM101" s="129" t="s">
        <v>12</v>
      </c>
      <c r="FN101" s="129" t="s">
        <v>12</v>
      </c>
      <c r="FO101" s="130" t="s">
        <v>12</v>
      </c>
      <c r="FP101" s="130" t="s">
        <v>12</v>
      </c>
      <c r="FQ101" s="130" t="s">
        <v>12</v>
      </c>
      <c r="FR101" s="130" t="s">
        <v>12</v>
      </c>
      <c r="FS101" s="130" t="s">
        <v>12</v>
      </c>
      <c r="FT101" s="130" t="s">
        <v>12</v>
      </c>
      <c r="FU101" s="130" t="s">
        <v>12</v>
      </c>
      <c r="FV101" s="130" t="s">
        <v>12</v>
      </c>
      <c r="FW101" s="130" t="str">
        <f t="shared" si="48"/>
        <v>-</v>
      </c>
      <c r="FX101" s="130" t="s">
        <v>12</v>
      </c>
      <c r="FY101" s="108" t="s">
        <v>12</v>
      </c>
      <c r="FZ101" s="108">
        <v>13.0</v>
      </c>
      <c r="GA101" s="108">
        <v>0.0</v>
      </c>
      <c r="GB101" s="131">
        <f t="shared" si="43"/>
        <v>0</v>
      </c>
      <c r="GC101" s="132" t="s">
        <v>12</v>
      </c>
      <c r="GD101" s="132" t="s">
        <v>12</v>
      </c>
      <c r="GE101" s="132" t="s">
        <v>12</v>
      </c>
      <c r="GF101" s="133" t="s">
        <v>12</v>
      </c>
      <c r="GG101" s="133" t="s">
        <v>12</v>
      </c>
      <c r="GH101" s="133" t="s">
        <v>12</v>
      </c>
      <c r="GI101" s="133" t="s">
        <v>12</v>
      </c>
      <c r="GJ101" s="133" t="s">
        <v>12</v>
      </c>
      <c r="GK101" s="133" t="s">
        <v>12</v>
      </c>
      <c r="GL101" s="133" t="s">
        <v>12</v>
      </c>
      <c r="GM101" s="133" t="s">
        <v>12</v>
      </c>
      <c r="GN101" s="134" t="s">
        <v>12</v>
      </c>
      <c r="GO101" s="134">
        <v>12.0</v>
      </c>
      <c r="GP101" s="134">
        <v>0.0</v>
      </c>
      <c r="GQ101" s="135">
        <f t="shared" si="44"/>
        <v>0</v>
      </c>
      <c r="GR101" s="136" t="s">
        <v>161</v>
      </c>
      <c r="GS101" s="137"/>
      <c r="GT101" s="137"/>
      <c r="GU101" s="137"/>
      <c r="GV101" s="137"/>
      <c r="GW101" s="137"/>
      <c r="GX101" s="137"/>
      <c r="GY101" s="137"/>
      <c r="GZ101" s="137"/>
      <c r="HA101" s="137"/>
      <c r="HB101" s="137"/>
      <c r="HC101" s="137"/>
      <c r="HD101" s="137"/>
      <c r="HE101" s="137"/>
      <c r="HF101" s="137"/>
      <c r="HG101" s="137"/>
      <c r="HH101" s="137"/>
      <c r="HI101" s="137"/>
      <c r="HJ101" s="137"/>
      <c r="HK101" s="137"/>
      <c r="HL101" s="137"/>
      <c r="HM101" s="137"/>
      <c r="HN101" s="137"/>
      <c r="HO101" s="137"/>
      <c r="HP101" s="137"/>
      <c r="HQ101" s="137"/>
      <c r="HR101" s="137"/>
      <c r="HS101" s="137"/>
      <c r="HT101" s="137"/>
      <c r="HU101" s="137"/>
      <c r="HV101" s="137"/>
      <c r="HW101" s="137"/>
      <c r="HX101" s="137"/>
      <c r="HY101" s="137"/>
      <c r="HZ101" s="137"/>
      <c r="IA101" s="137"/>
      <c r="IB101" s="137"/>
      <c r="IC101" s="137"/>
      <c r="ID101" s="137"/>
      <c r="IE101" s="137"/>
      <c r="IF101" s="137"/>
      <c r="IG101" s="137"/>
      <c r="IH101" s="137"/>
      <c r="II101" s="137"/>
      <c r="IJ101" s="137"/>
      <c r="IK101" s="137"/>
      <c r="IL101" s="137"/>
      <c r="IM101" s="137"/>
      <c r="IN101" s="137"/>
      <c r="IO101" s="137"/>
      <c r="IP101" s="137"/>
      <c r="IQ101" s="137"/>
      <c r="IR101" s="137"/>
      <c r="IS101" s="137"/>
      <c r="IT101" s="137"/>
      <c r="IU101" s="137"/>
      <c r="IV101" s="137"/>
      <c r="IW101" s="137"/>
      <c r="IX101" s="137"/>
      <c r="IY101" s="137"/>
      <c r="IZ101" s="137"/>
      <c r="JA101" s="137"/>
      <c r="JB101" s="137"/>
      <c r="JC101" s="137"/>
      <c r="JD101" s="137"/>
      <c r="JE101" s="137"/>
      <c r="JF101" s="137"/>
      <c r="JG101" s="137"/>
      <c r="JH101" s="137"/>
      <c r="JI101" s="137"/>
      <c r="JJ101" s="137"/>
      <c r="JK101" s="137"/>
      <c r="JL101" s="137"/>
      <c r="JM101" s="137"/>
      <c r="JN101" s="137"/>
      <c r="JO101" s="137"/>
      <c r="JP101" s="137"/>
      <c r="JQ101" s="137"/>
      <c r="JR101" s="137"/>
      <c r="JS101" s="137"/>
      <c r="JT101" s="137"/>
      <c r="JU101" s="137"/>
      <c r="JV101" s="137"/>
      <c r="JW101" s="137"/>
      <c r="JX101" s="137"/>
      <c r="JY101" s="137"/>
      <c r="JZ101" s="137"/>
      <c r="KA101" s="137"/>
      <c r="KB101" s="137"/>
      <c r="KC101" s="137"/>
      <c r="KD101" s="137"/>
      <c r="KE101" s="137"/>
      <c r="KF101" s="137"/>
      <c r="KG101" s="137"/>
      <c r="KH101" s="137"/>
      <c r="KI101" s="137"/>
      <c r="KJ101" s="137"/>
      <c r="KK101" s="137"/>
      <c r="KL101" s="137"/>
      <c r="KM101" s="137"/>
      <c r="KN101" s="137"/>
      <c r="KO101" s="137"/>
      <c r="KP101" s="137"/>
      <c r="KQ101" s="137"/>
      <c r="KR101" s="137"/>
      <c r="KS101" s="137"/>
      <c r="KT101" s="137"/>
      <c r="KU101" s="137"/>
      <c r="KV101" s="137"/>
      <c r="KW101" s="137"/>
      <c r="KX101" s="137"/>
      <c r="KY101" s="137"/>
      <c r="KZ101" s="137"/>
      <c r="LA101" s="137"/>
      <c r="LB101" s="137"/>
      <c r="LC101" s="137"/>
      <c r="LD101" s="137"/>
      <c r="LE101" s="137"/>
      <c r="LF101" s="137"/>
      <c r="LG101" s="137"/>
      <c r="LH101" s="137"/>
      <c r="LI101" s="137"/>
      <c r="LJ101" s="137"/>
      <c r="LK101" s="137"/>
      <c r="LL101" s="137"/>
      <c r="LM101" s="137"/>
      <c r="LN101" s="137"/>
      <c r="LO101" s="137"/>
      <c r="LP101" s="137"/>
      <c r="LQ101" s="137"/>
      <c r="LR101" s="137"/>
      <c r="LS101" s="137"/>
      <c r="LT101" s="137"/>
      <c r="LU101" s="137"/>
      <c r="LV101" s="137"/>
      <c r="LW101" s="137"/>
      <c r="LX101" s="137"/>
    </row>
    <row r="102" ht="153.75" customHeight="1">
      <c r="B102" s="104" t="s">
        <v>174</v>
      </c>
      <c r="C102" s="105" t="s">
        <v>329</v>
      </c>
      <c r="D102" s="105" t="s">
        <v>175</v>
      </c>
      <c r="E102" s="105" t="s">
        <v>1509</v>
      </c>
      <c r="F102" s="105" t="s">
        <v>1510</v>
      </c>
      <c r="G102" s="106" t="s">
        <v>1531</v>
      </c>
      <c r="H102" s="105" t="s">
        <v>1532</v>
      </c>
      <c r="I102" s="107" t="s">
        <v>1533</v>
      </c>
      <c r="J102" s="107" t="s">
        <v>446</v>
      </c>
      <c r="K102" s="107" t="s">
        <v>1541</v>
      </c>
      <c r="L102" s="108">
        <v>0.0</v>
      </c>
      <c r="M102" s="108">
        <v>1.0</v>
      </c>
      <c r="N102" s="108">
        <v>2.0</v>
      </c>
      <c r="O102" s="108">
        <f t="shared" si="115"/>
        <v>2</v>
      </c>
      <c r="P102" s="108">
        <v>2.0</v>
      </c>
      <c r="Q102" s="108">
        <v>0.0</v>
      </c>
      <c r="R102" s="113" t="s">
        <v>155</v>
      </c>
      <c r="S102" s="111" t="s">
        <v>12</v>
      </c>
      <c r="T102" s="111" t="s">
        <v>1542</v>
      </c>
      <c r="U102" s="112" t="s">
        <v>1543</v>
      </c>
      <c r="V102" s="110" t="s">
        <v>1544</v>
      </c>
      <c r="W102" s="110" t="s">
        <v>1545</v>
      </c>
      <c r="X102" s="113" t="s">
        <v>13</v>
      </c>
      <c r="Y102" s="113" t="s">
        <v>160</v>
      </c>
      <c r="Z102" s="113" t="s">
        <v>161</v>
      </c>
      <c r="AA102" s="113" t="s">
        <v>13</v>
      </c>
      <c r="AB102" s="113" t="s">
        <v>354</v>
      </c>
      <c r="AC102" s="113" t="s">
        <v>13</v>
      </c>
      <c r="AD102" s="114" t="s">
        <v>12</v>
      </c>
      <c r="AE102" s="114" t="s">
        <v>12</v>
      </c>
      <c r="AF102" s="114" t="s">
        <v>12</v>
      </c>
      <c r="AG102" s="115" t="s">
        <v>12</v>
      </c>
      <c r="AH102" s="114" t="s">
        <v>12</v>
      </c>
      <c r="AI102" s="114" t="s">
        <v>12</v>
      </c>
      <c r="AJ102" s="114" t="s">
        <v>12</v>
      </c>
      <c r="AK102" s="114" t="str">
        <f t="shared" si="116"/>
        <v>-</v>
      </c>
      <c r="AL102" s="114" t="s">
        <v>12</v>
      </c>
      <c r="AM102" s="114" t="s">
        <v>12</v>
      </c>
      <c r="AN102" s="114" t="s">
        <v>12</v>
      </c>
      <c r="AO102" s="114" t="s">
        <v>12</v>
      </c>
      <c r="AP102" s="116">
        <v>0.0</v>
      </c>
      <c r="AQ102" s="116">
        <v>0.0</v>
      </c>
      <c r="AR102" s="116">
        <v>0.0</v>
      </c>
      <c r="AS102" s="116">
        <v>0.0</v>
      </c>
      <c r="AT102" s="116">
        <v>0.0</v>
      </c>
      <c r="AU102" s="116">
        <v>0.0</v>
      </c>
      <c r="AV102" s="116">
        <v>0.0</v>
      </c>
      <c r="AW102" s="116">
        <v>0.0</v>
      </c>
      <c r="AX102" s="116">
        <v>0.0</v>
      </c>
      <c r="AY102" s="116">
        <v>0.0</v>
      </c>
      <c r="AZ102" s="117">
        <f t="shared" si="71"/>
        <v>0</v>
      </c>
      <c r="BA102" s="117">
        <f t="shared" si="72"/>
        <v>0</v>
      </c>
      <c r="BB102" s="117">
        <f t="shared" si="73"/>
        <v>0</v>
      </c>
      <c r="BC102" s="117">
        <f t="shared" si="74"/>
        <v>0</v>
      </c>
      <c r="BD102" s="117">
        <f t="shared" si="75"/>
        <v>0</v>
      </c>
      <c r="BE102" s="117">
        <f t="shared" si="76"/>
        <v>0</v>
      </c>
      <c r="BF102" s="117">
        <f t="shared" si="77"/>
        <v>0</v>
      </c>
      <c r="BG102" s="117">
        <f t="shared" si="78"/>
        <v>0</v>
      </c>
      <c r="BH102" s="117">
        <f t="shared" si="79"/>
        <v>0</v>
      </c>
      <c r="BI102" s="118" t="s">
        <v>12</v>
      </c>
      <c r="BJ102" s="118" t="s">
        <v>12</v>
      </c>
      <c r="BK102" s="118" t="s">
        <v>12</v>
      </c>
      <c r="BL102" s="115" t="s">
        <v>12</v>
      </c>
      <c r="BM102" s="118" t="s">
        <v>12</v>
      </c>
      <c r="BN102" s="118" t="s">
        <v>12</v>
      </c>
      <c r="BO102" s="118" t="s">
        <v>12</v>
      </c>
      <c r="BP102" s="118" t="s">
        <v>12</v>
      </c>
      <c r="BQ102" s="118" t="s">
        <v>12</v>
      </c>
      <c r="BR102" s="118" t="s">
        <v>12</v>
      </c>
      <c r="BS102" s="118" t="s">
        <v>12</v>
      </c>
      <c r="BT102" s="118" t="s">
        <v>12</v>
      </c>
      <c r="BU102" s="119">
        <v>0.0</v>
      </c>
      <c r="BV102" s="119">
        <v>0.0</v>
      </c>
      <c r="BW102" s="119">
        <v>0.0</v>
      </c>
      <c r="BX102" s="119">
        <v>0.0</v>
      </c>
      <c r="BY102" s="119">
        <v>0.0</v>
      </c>
      <c r="BZ102" s="119">
        <v>0.0</v>
      </c>
      <c r="CA102" s="119">
        <v>0.0</v>
      </c>
      <c r="CB102" s="119">
        <v>0.0</v>
      </c>
      <c r="CC102" s="119">
        <v>0.0</v>
      </c>
      <c r="CD102" s="119">
        <v>0.0</v>
      </c>
      <c r="CE102" s="119">
        <v>0.0</v>
      </c>
      <c r="CF102" s="119">
        <v>0.0</v>
      </c>
      <c r="CG102" s="119">
        <v>0.0</v>
      </c>
      <c r="CH102" s="119">
        <v>0.0</v>
      </c>
      <c r="CI102" s="120">
        <f t="shared" si="81"/>
        <v>0</v>
      </c>
      <c r="CJ102" s="120">
        <f t="shared" si="82"/>
        <v>0</v>
      </c>
      <c r="CK102" s="120">
        <f t="shared" si="83"/>
        <v>0</v>
      </c>
      <c r="CL102" s="120">
        <f t="shared" si="84"/>
        <v>0</v>
      </c>
      <c r="CM102" s="120">
        <f t="shared" si="85"/>
        <v>0</v>
      </c>
      <c r="CN102" s="120">
        <f t="shared" si="18"/>
        <v>0</v>
      </c>
      <c r="CO102" s="120">
        <f t="shared" si="86"/>
        <v>0</v>
      </c>
      <c r="CP102" s="120">
        <f t="shared" si="87"/>
        <v>0</v>
      </c>
      <c r="CQ102" s="120">
        <f t="shared" si="88"/>
        <v>0</v>
      </c>
      <c r="CR102" s="121" t="s">
        <v>12</v>
      </c>
      <c r="CS102" s="121" t="s">
        <v>12</v>
      </c>
      <c r="CT102" s="121" t="s">
        <v>12</v>
      </c>
      <c r="CU102" s="115" t="s">
        <v>12</v>
      </c>
      <c r="CV102" s="121" t="s">
        <v>12</v>
      </c>
      <c r="CW102" s="121" t="s">
        <v>12</v>
      </c>
      <c r="CX102" s="121" t="s">
        <v>12</v>
      </c>
      <c r="CY102" s="121" t="s">
        <v>12</v>
      </c>
      <c r="CZ102" s="121" t="s">
        <v>12</v>
      </c>
      <c r="DA102" s="121" t="s">
        <v>12</v>
      </c>
      <c r="DB102" s="121" t="s">
        <v>12</v>
      </c>
      <c r="DC102" s="121" t="s">
        <v>12</v>
      </c>
      <c r="DD102" s="122">
        <v>0.0</v>
      </c>
      <c r="DE102" s="122">
        <v>0.0</v>
      </c>
      <c r="DF102" s="122">
        <v>0.0</v>
      </c>
      <c r="DG102" s="122">
        <v>0.0</v>
      </c>
      <c r="DH102" s="122">
        <v>0.0</v>
      </c>
      <c r="DI102" s="122">
        <v>0.0</v>
      </c>
      <c r="DJ102" s="122">
        <v>0.0</v>
      </c>
      <c r="DK102" s="122">
        <v>0.0</v>
      </c>
      <c r="DL102" s="122">
        <v>0.0</v>
      </c>
      <c r="DM102" s="122">
        <v>0.0</v>
      </c>
      <c r="DN102" s="122">
        <v>0.0</v>
      </c>
      <c r="DO102" s="122">
        <v>0.0</v>
      </c>
      <c r="DP102" s="122">
        <v>0.0</v>
      </c>
      <c r="DQ102" s="122">
        <v>0.0</v>
      </c>
      <c r="DR102" s="123">
        <f t="shared" si="89"/>
        <v>0</v>
      </c>
      <c r="DS102" s="123">
        <f t="shared" si="90"/>
        <v>0</v>
      </c>
      <c r="DT102" s="123">
        <f t="shared" si="91"/>
        <v>0</v>
      </c>
      <c r="DU102" s="123">
        <f t="shared" si="92"/>
        <v>0</v>
      </c>
      <c r="DV102" s="123">
        <f t="shared" si="93"/>
        <v>0</v>
      </c>
      <c r="DW102" s="123">
        <f t="shared" si="94"/>
        <v>0</v>
      </c>
      <c r="DX102" s="123">
        <f t="shared" si="95"/>
        <v>0</v>
      </c>
      <c r="DY102" s="123">
        <f t="shared" si="96"/>
        <v>0</v>
      </c>
      <c r="DZ102" s="123">
        <f t="shared" si="97"/>
        <v>0</v>
      </c>
      <c r="EA102" s="124" t="s">
        <v>12</v>
      </c>
      <c r="EB102" s="124" t="s">
        <v>12</v>
      </c>
      <c r="EC102" s="124" t="s">
        <v>12</v>
      </c>
      <c r="ED102" s="115" t="s">
        <v>12</v>
      </c>
      <c r="EE102" s="124" t="s">
        <v>12</v>
      </c>
      <c r="EF102" s="124" t="s">
        <v>12</v>
      </c>
      <c r="EG102" s="124" t="s">
        <v>12</v>
      </c>
      <c r="EH102" s="124" t="str">
        <f t="shared" si="111"/>
        <v>-</v>
      </c>
      <c r="EI102" s="124" t="s">
        <v>12</v>
      </c>
      <c r="EJ102" s="124" t="s">
        <v>12</v>
      </c>
      <c r="EK102" s="124" t="s">
        <v>12</v>
      </c>
      <c r="EL102" s="124" t="s">
        <v>12</v>
      </c>
      <c r="EM102" s="125">
        <v>0.0</v>
      </c>
      <c r="EN102" s="125">
        <v>0.0</v>
      </c>
      <c r="EO102" s="125">
        <v>0.0</v>
      </c>
      <c r="EP102" s="125">
        <v>0.0</v>
      </c>
      <c r="EQ102" s="125">
        <v>0.0</v>
      </c>
      <c r="ER102" s="125">
        <v>0.0</v>
      </c>
      <c r="ES102" s="125">
        <v>0.0</v>
      </c>
      <c r="ET102" s="125">
        <v>0.0</v>
      </c>
      <c r="EU102" s="125">
        <v>0.0</v>
      </c>
      <c r="EV102" s="125">
        <v>0.0</v>
      </c>
      <c r="EW102" s="125">
        <v>0.0</v>
      </c>
      <c r="EX102" s="125">
        <v>0.0</v>
      </c>
      <c r="EY102" s="125">
        <v>0.0</v>
      </c>
      <c r="EZ102" s="125">
        <v>0.0</v>
      </c>
      <c r="FA102" s="126">
        <f t="shared" si="98"/>
        <v>0</v>
      </c>
      <c r="FB102" s="126">
        <f t="shared" si="99"/>
        <v>0</v>
      </c>
      <c r="FC102" s="126">
        <f t="shared" si="100"/>
        <v>0</v>
      </c>
      <c r="FD102" s="126">
        <f t="shared" si="101"/>
        <v>0</v>
      </c>
      <c r="FE102" s="126">
        <f t="shared" si="102"/>
        <v>0</v>
      </c>
      <c r="FF102" s="126">
        <f t="shared" si="103"/>
        <v>0</v>
      </c>
      <c r="FG102" s="126">
        <f t="shared" si="104"/>
        <v>0</v>
      </c>
      <c r="FH102" s="126">
        <f t="shared" si="105"/>
        <v>0</v>
      </c>
      <c r="FI102" s="126">
        <f t="shared" si="106"/>
        <v>0</v>
      </c>
      <c r="FJ102" s="127" t="s">
        <v>13</v>
      </c>
      <c r="FK102" s="128"/>
      <c r="FL102" s="129" t="s">
        <v>12</v>
      </c>
      <c r="FM102" s="129" t="s">
        <v>12</v>
      </c>
      <c r="FN102" s="129" t="s">
        <v>12</v>
      </c>
      <c r="FO102" s="130" t="s">
        <v>12</v>
      </c>
      <c r="FP102" s="130" t="s">
        <v>12</v>
      </c>
      <c r="FQ102" s="130" t="s">
        <v>12</v>
      </c>
      <c r="FR102" s="130" t="s">
        <v>12</v>
      </c>
      <c r="FS102" s="130" t="s">
        <v>12</v>
      </c>
      <c r="FT102" s="130" t="s">
        <v>12</v>
      </c>
      <c r="FU102" s="130" t="s">
        <v>12</v>
      </c>
      <c r="FV102" s="130" t="s">
        <v>12</v>
      </c>
      <c r="FW102" s="130" t="str">
        <f t="shared" si="48"/>
        <v>-</v>
      </c>
      <c r="FX102" s="130" t="s">
        <v>12</v>
      </c>
      <c r="FY102" s="108" t="s">
        <v>12</v>
      </c>
      <c r="FZ102" s="108">
        <v>0.0</v>
      </c>
      <c r="GA102" s="108">
        <v>0.0</v>
      </c>
      <c r="GB102" s="131">
        <f t="shared" si="43"/>
        <v>0</v>
      </c>
      <c r="GC102" s="132" t="s">
        <v>12</v>
      </c>
      <c r="GD102" s="132" t="s">
        <v>12</v>
      </c>
      <c r="GE102" s="132" t="s">
        <v>12</v>
      </c>
      <c r="GF102" s="133" t="s">
        <v>12</v>
      </c>
      <c r="GG102" s="133" t="s">
        <v>12</v>
      </c>
      <c r="GH102" s="133" t="s">
        <v>12</v>
      </c>
      <c r="GI102" s="133" t="s">
        <v>12</v>
      </c>
      <c r="GJ102" s="133" t="s">
        <v>12</v>
      </c>
      <c r="GK102" s="133" t="s">
        <v>12</v>
      </c>
      <c r="GL102" s="133" t="s">
        <v>12</v>
      </c>
      <c r="GM102" s="133" t="s">
        <v>12</v>
      </c>
      <c r="GN102" s="134" t="s">
        <v>12</v>
      </c>
      <c r="GO102" s="134">
        <v>150.0</v>
      </c>
      <c r="GP102" s="134">
        <v>0.0</v>
      </c>
      <c r="GQ102" s="135">
        <f t="shared" si="44"/>
        <v>0</v>
      </c>
      <c r="GR102" s="136" t="s">
        <v>161</v>
      </c>
      <c r="GS102" s="137"/>
      <c r="GT102" s="137"/>
      <c r="GU102" s="137"/>
      <c r="GV102" s="137"/>
      <c r="GW102" s="137"/>
      <c r="GX102" s="137"/>
      <c r="GY102" s="137"/>
      <c r="GZ102" s="137"/>
      <c r="HA102" s="137"/>
      <c r="HB102" s="137"/>
      <c r="HC102" s="137"/>
      <c r="HD102" s="137"/>
      <c r="HE102" s="137"/>
      <c r="HF102" s="137"/>
      <c r="HG102" s="137"/>
      <c r="HH102" s="137"/>
      <c r="HI102" s="137"/>
      <c r="HJ102" s="137"/>
      <c r="HK102" s="137"/>
      <c r="HL102" s="137"/>
      <c r="HM102" s="137"/>
      <c r="HN102" s="137"/>
      <c r="HO102" s="137"/>
      <c r="HP102" s="137"/>
      <c r="HQ102" s="137"/>
      <c r="HR102" s="137"/>
      <c r="HS102" s="137"/>
      <c r="HT102" s="137"/>
      <c r="HU102" s="137"/>
      <c r="HV102" s="137"/>
      <c r="HW102" s="137"/>
      <c r="HX102" s="137"/>
      <c r="HY102" s="137"/>
      <c r="HZ102" s="137"/>
      <c r="IA102" s="137"/>
      <c r="IB102" s="137"/>
      <c r="IC102" s="137"/>
      <c r="ID102" s="137"/>
      <c r="IE102" s="137"/>
      <c r="IF102" s="137"/>
      <c r="IG102" s="137"/>
      <c r="IH102" s="137"/>
      <c r="II102" s="137"/>
      <c r="IJ102" s="137"/>
      <c r="IK102" s="137"/>
      <c r="IL102" s="137"/>
      <c r="IM102" s="137"/>
      <c r="IN102" s="137"/>
      <c r="IO102" s="137"/>
      <c r="IP102" s="137"/>
      <c r="IQ102" s="137"/>
      <c r="IR102" s="137"/>
      <c r="IS102" s="137"/>
      <c r="IT102" s="137"/>
      <c r="IU102" s="137"/>
      <c r="IV102" s="137"/>
      <c r="IW102" s="137"/>
      <c r="IX102" s="137"/>
      <c r="IY102" s="137"/>
      <c r="IZ102" s="137"/>
      <c r="JA102" s="137"/>
      <c r="JB102" s="137"/>
      <c r="JC102" s="137"/>
      <c r="JD102" s="137"/>
      <c r="JE102" s="137"/>
      <c r="JF102" s="137"/>
      <c r="JG102" s="137"/>
      <c r="JH102" s="137"/>
      <c r="JI102" s="137"/>
      <c r="JJ102" s="137"/>
      <c r="JK102" s="137"/>
      <c r="JL102" s="137"/>
      <c r="JM102" s="137"/>
      <c r="JN102" s="137"/>
      <c r="JO102" s="137"/>
      <c r="JP102" s="137"/>
      <c r="JQ102" s="137"/>
      <c r="JR102" s="137"/>
      <c r="JS102" s="137"/>
      <c r="JT102" s="137"/>
      <c r="JU102" s="137"/>
      <c r="JV102" s="137"/>
      <c r="JW102" s="137"/>
      <c r="JX102" s="137"/>
      <c r="JY102" s="137"/>
      <c r="JZ102" s="137"/>
      <c r="KA102" s="137"/>
      <c r="KB102" s="137"/>
      <c r="KC102" s="137"/>
      <c r="KD102" s="137"/>
      <c r="KE102" s="137"/>
      <c r="KF102" s="137"/>
      <c r="KG102" s="137"/>
      <c r="KH102" s="137"/>
      <c r="KI102" s="137"/>
      <c r="KJ102" s="137"/>
      <c r="KK102" s="137"/>
      <c r="KL102" s="137"/>
      <c r="KM102" s="137"/>
      <c r="KN102" s="137"/>
      <c r="KO102" s="137"/>
      <c r="KP102" s="137"/>
      <c r="KQ102" s="137"/>
      <c r="KR102" s="137"/>
      <c r="KS102" s="137"/>
      <c r="KT102" s="137"/>
      <c r="KU102" s="137"/>
      <c r="KV102" s="137"/>
      <c r="KW102" s="137"/>
      <c r="KX102" s="137"/>
      <c r="KY102" s="137"/>
      <c r="KZ102" s="137"/>
      <c r="LA102" s="137"/>
      <c r="LB102" s="137"/>
      <c r="LC102" s="137"/>
      <c r="LD102" s="137"/>
      <c r="LE102" s="137"/>
      <c r="LF102" s="137"/>
      <c r="LG102" s="137"/>
      <c r="LH102" s="137"/>
      <c r="LI102" s="137"/>
      <c r="LJ102" s="137"/>
      <c r="LK102" s="137"/>
      <c r="LL102" s="137"/>
      <c r="LM102" s="137"/>
      <c r="LN102" s="137"/>
      <c r="LO102" s="137"/>
      <c r="LP102" s="137"/>
      <c r="LQ102" s="137"/>
      <c r="LR102" s="137"/>
      <c r="LS102" s="137"/>
      <c r="LT102" s="137"/>
      <c r="LU102" s="137"/>
      <c r="LV102" s="137"/>
      <c r="LW102" s="137"/>
      <c r="LX102" s="137"/>
    </row>
    <row r="103" ht="153.75" customHeight="1">
      <c r="B103" s="104" t="s">
        <v>174</v>
      </c>
      <c r="C103" s="105" t="s">
        <v>329</v>
      </c>
      <c r="D103" s="105" t="s">
        <v>175</v>
      </c>
      <c r="E103" s="105" t="s">
        <v>1509</v>
      </c>
      <c r="F103" s="105" t="s">
        <v>1510</v>
      </c>
      <c r="G103" s="106" t="s">
        <v>1531</v>
      </c>
      <c r="H103" s="105" t="s">
        <v>1532</v>
      </c>
      <c r="I103" s="107" t="s">
        <v>1546</v>
      </c>
      <c r="J103" s="107" t="s">
        <v>1547</v>
      </c>
      <c r="K103" s="107" t="s">
        <v>1548</v>
      </c>
      <c r="L103" s="108">
        <v>2.0</v>
      </c>
      <c r="M103" s="108">
        <v>1.0</v>
      </c>
      <c r="N103" s="108">
        <v>1.0</v>
      </c>
      <c r="O103" s="108">
        <f t="shared" si="115"/>
        <v>1</v>
      </c>
      <c r="P103" s="108">
        <v>1.0</v>
      </c>
      <c r="Q103" s="108">
        <v>0.0</v>
      </c>
      <c r="R103" s="109" t="s">
        <v>194</v>
      </c>
      <c r="S103" s="111" t="s">
        <v>1392</v>
      </c>
      <c r="T103" s="111" t="s">
        <v>12</v>
      </c>
      <c r="U103" s="112" t="s">
        <v>371</v>
      </c>
      <c r="V103" s="111" t="s">
        <v>1549</v>
      </c>
      <c r="W103" s="110" t="s">
        <v>1517</v>
      </c>
      <c r="X103" s="113" t="s">
        <v>13</v>
      </c>
      <c r="Y103" s="113" t="s">
        <v>160</v>
      </c>
      <c r="Z103" s="113" t="s">
        <v>161</v>
      </c>
      <c r="AA103" s="113" t="s">
        <v>13</v>
      </c>
      <c r="AB103" s="113" t="s">
        <v>161</v>
      </c>
      <c r="AC103" s="113" t="s">
        <v>13</v>
      </c>
      <c r="AD103" s="114" t="s">
        <v>1518</v>
      </c>
      <c r="AE103" s="114">
        <v>4.0</v>
      </c>
      <c r="AF103" s="114">
        <v>44.0</v>
      </c>
      <c r="AG103" s="115" t="s">
        <v>12</v>
      </c>
      <c r="AH103" s="114" t="s">
        <v>1518</v>
      </c>
      <c r="AI103" s="114" t="s">
        <v>1518</v>
      </c>
      <c r="AJ103" s="114" t="s">
        <v>12</v>
      </c>
      <c r="AK103" s="114" t="str">
        <f t="shared" si="116"/>
        <v>29456, 384, 366, 408</v>
      </c>
      <c r="AL103" s="114" t="s">
        <v>12</v>
      </c>
      <c r="AM103" s="114" t="s">
        <v>1518</v>
      </c>
      <c r="AN103" s="114" t="s">
        <v>12</v>
      </c>
      <c r="AO103" s="114" t="s">
        <v>12</v>
      </c>
      <c r="AP103" s="116">
        <v>2.0</v>
      </c>
      <c r="AQ103" s="116">
        <v>0.0</v>
      </c>
      <c r="AR103" s="116">
        <v>11.0</v>
      </c>
      <c r="AS103" s="116">
        <v>44.0</v>
      </c>
      <c r="AT103" s="116">
        <v>0.0</v>
      </c>
      <c r="AU103" s="116">
        <v>0.0</v>
      </c>
      <c r="AV103" s="116">
        <v>0.0</v>
      </c>
      <c r="AW103" s="116">
        <v>0.0</v>
      </c>
      <c r="AX103" s="116">
        <v>11.0</v>
      </c>
      <c r="AY103" s="116">
        <v>44.0</v>
      </c>
      <c r="AZ103" s="117">
        <f t="shared" si="71"/>
        <v>0</v>
      </c>
      <c r="BA103" s="117">
        <f t="shared" si="72"/>
        <v>0</v>
      </c>
      <c r="BB103" s="117">
        <f t="shared" si="73"/>
        <v>0</v>
      </c>
      <c r="BC103" s="117">
        <f t="shared" si="74"/>
        <v>11</v>
      </c>
      <c r="BD103" s="117">
        <f t="shared" si="75"/>
        <v>11</v>
      </c>
      <c r="BE103" s="117">
        <f t="shared" si="76"/>
        <v>0</v>
      </c>
      <c r="BF103" s="117">
        <f t="shared" si="77"/>
        <v>44</v>
      </c>
      <c r="BG103" s="117">
        <f t="shared" si="78"/>
        <v>44</v>
      </c>
      <c r="BH103" s="117">
        <f t="shared" si="79"/>
        <v>0</v>
      </c>
      <c r="BI103" s="118" t="s">
        <v>1550</v>
      </c>
      <c r="BJ103" s="118">
        <v>5.0</v>
      </c>
      <c r="BK103" s="118">
        <v>54.0</v>
      </c>
      <c r="BL103" s="115">
        <v>2100366.0</v>
      </c>
      <c r="BM103" s="118" t="s">
        <v>1518</v>
      </c>
      <c r="BN103" s="118" t="s">
        <v>1550</v>
      </c>
      <c r="BO103" s="118">
        <v>2100366.0</v>
      </c>
      <c r="BP103" s="118" t="str">
        <f t="shared" ref="BP103:BP112" si="118">IF(BN103="-",BO103,BN103)</f>
        <v>29456, 384, 366, 408, 2100366</v>
      </c>
      <c r="BQ103" s="119" t="s">
        <v>12</v>
      </c>
      <c r="BR103" s="118" t="s">
        <v>1550</v>
      </c>
      <c r="BS103" s="118" t="s">
        <v>12</v>
      </c>
      <c r="BT103" s="119" t="s">
        <v>12</v>
      </c>
      <c r="BU103" s="119">
        <v>0.0</v>
      </c>
      <c r="BV103" s="119">
        <v>0.0</v>
      </c>
      <c r="BW103" s="119">
        <v>11.0</v>
      </c>
      <c r="BX103" s="119">
        <v>44.0</v>
      </c>
      <c r="BY103" s="119">
        <v>10.0</v>
      </c>
      <c r="BZ103" s="119">
        <v>44.0</v>
      </c>
      <c r="CA103" s="119">
        <v>0.0</v>
      </c>
      <c r="CB103" s="119">
        <v>0.0</v>
      </c>
      <c r="CC103" s="119">
        <v>0.0</v>
      </c>
      <c r="CD103" s="119">
        <v>0.0</v>
      </c>
      <c r="CE103" s="119">
        <v>11.0</v>
      </c>
      <c r="CF103" s="119">
        <v>44.0</v>
      </c>
      <c r="CG103" s="119">
        <v>0.0</v>
      </c>
      <c r="CH103" s="119">
        <v>44.0</v>
      </c>
      <c r="CI103" s="120">
        <f t="shared" si="81"/>
        <v>0</v>
      </c>
      <c r="CJ103" s="120">
        <f t="shared" si="82"/>
        <v>0</v>
      </c>
      <c r="CK103" s="120">
        <f t="shared" si="83"/>
        <v>0</v>
      </c>
      <c r="CL103" s="120">
        <f t="shared" si="84"/>
        <v>11</v>
      </c>
      <c r="CM103" s="120">
        <f t="shared" si="85"/>
        <v>11</v>
      </c>
      <c r="CN103" s="120">
        <f t="shared" si="18"/>
        <v>0</v>
      </c>
      <c r="CO103" s="120">
        <f t="shared" si="86"/>
        <v>44</v>
      </c>
      <c r="CP103" s="120">
        <f t="shared" si="87"/>
        <v>44</v>
      </c>
      <c r="CQ103" s="120">
        <f t="shared" si="88"/>
        <v>0</v>
      </c>
      <c r="CR103" s="121" t="s">
        <v>1550</v>
      </c>
      <c r="CS103" s="121">
        <v>5.0</v>
      </c>
      <c r="CT103" s="121">
        <v>54.0</v>
      </c>
      <c r="CU103" s="115">
        <v>2100366.0</v>
      </c>
      <c r="CV103" s="121" t="s">
        <v>1518</v>
      </c>
      <c r="CW103" s="121" t="s">
        <v>1550</v>
      </c>
      <c r="CX103" s="121">
        <v>2100366.0</v>
      </c>
      <c r="CY103" s="121" t="str">
        <f t="shared" ref="CY103:CY124" si="119">IF(CW103="-",CX103,CW103)</f>
        <v>29456, 384, 366, 408, 2100366</v>
      </c>
      <c r="CZ103" s="121" t="s">
        <v>12</v>
      </c>
      <c r="DA103" s="121" t="s">
        <v>1550</v>
      </c>
      <c r="DB103" s="121" t="s">
        <v>12</v>
      </c>
      <c r="DC103" s="121" t="s">
        <v>12</v>
      </c>
      <c r="DD103" s="122">
        <v>2.0</v>
      </c>
      <c r="DE103" s="122">
        <v>0.0</v>
      </c>
      <c r="DF103" s="122">
        <v>11.0</v>
      </c>
      <c r="DG103" s="122">
        <v>44.0</v>
      </c>
      <c r="DH103" s="122">
        <v>10.0</v>
      </c>
      <c r="DI103" s="122">
        <v>44.0</v>
      </c>
      <c r="DJ103" s="122">
        <v>0.0</v>
      </c>
      <c r="DK103" s="122">
        <v>0.0</v>
      </c>
      <c r="DL103" s="122">
        <v>0.0</v>
      </c>
      <c r="DM103" s="122">
        <v>0.0</v>
      </c>
      <c r="DN103" s="122">
        <v>11.0</v>
      </c>
      <c r="DO103" s="122">
        <v>44.0</v>
      </c>
      <c r="DP103" s="122">
        <v>0.0</v>
      </c>
      <c r="DQ103" s="122">
        <v>44.0</v>
      </c>
      <c r="DR103" s="123">
        <f t="shared" si="89"/>
        <v>0</v>
      </c>
      <c r="DS103" s="123">
        <f t="shared" si="90"/>
        <v>0</v>
      </c>
      <c r="DT103" s="123">
        <f t="shared" si="91"/>
        <v>0</v>
      </c>
      <c r="DU103" s="123">
        <f t="shared" si="92"/>
        <v>11</v>
      </c>
      <c r="DV103" s="123">
        <f t="shared" si="93"/>
        <v>11</v>
      </c>
      <c r="DW103" s="123">
        <f t="shared" si="94"/>
        <v>0</v>
      </c>
      <c r="DX103" s="123">
        <f t="shared" si="95"/>
        <v>44</v>
      </c>
      <c r="DY103" s="123">
        <f t="shared" si="96"/>
        <v>44</v>
      </c>
      <c r="DZ103" s="123">
        <f t="shared" si="97"/>
        <v>0</v>
      </c>
      <c r="EA103" s="124" t="s">
        <v>1551</v>
      </c>
      <c r="EB103" s="124">
        <v>10.0</v>
      </c>
      <c r="EC103" s="124">
        <v>82.0</v>
      </c>
      <c r="ED103" s="115" t="s">
        <v>1552</v>
      </c>
      <c r="EE103" s="124" t="s">
        <v>12</v>
      </c>
      <c r="EF103" s="124" t="s">
        <v>1551</v>
      </c>
      <c r="EG103" s="124" t="s">
        <v>1552</v>
      </c>
      <c r="EH103" s="124" t="str">
        <f t="shared" si="111"/>
        <v>29456, 384, 366, 408, 2100469, 2100384, 2002752, 2002749, 2100366, 2100408</v>
      </c>
      <c r="EI103" s="124"/>
      <c r="EJ103" s="124"/>
      <c r="EK103" s="124" t="s">
        <v>12</v>
      </c>
      <c r="EL103" s="124" t="s">
        <v>12</v>
      </c>
      <c r="EM103" s="125">
        <v>0.0</v>
      </c>
      <c r="EN103" s="125">
        <v>0.0</v>
      </c>
      <c r="EO103" s="125">
        <v>11.0</v>
      </c>
      <c r="EP103" s="125">
        <v>44.0</v>
      </c>
      <c r="EQ103" s="125">
        <v>38.0</v>
      </c>
      <c r="ER103" s="125">
        <v>50.0</v>
      </c>
      <c r="ES103" s="125">
        <v>0.0</v>
      </c>
      <c r="ET103" s="125">
        <v>0.0</v>
      </c>
      <c r="EU103" s="125">
        <v>0.0</v>
      </c>
      <c r="EV103" s="125">
        <v>0.0</v>
      </c>
      <c r="EW103" s="125">
        <v>11.0</v>
      </c>
      <c r="EX103" s="125">
        <v>44.0</v>
      </c>
      <c r="EY103" s="125">
        <v>0.0</v>
      </c>
      <c r="EZ103" s="125">
        <v>44.0</v>
      </c>
      <c r="FA103" s="126">
        <f t="shared" si="98"/>
        <v>0</v>
      </c>
      <c r="FB103" s="126">
        <f t="shared" si="99"/>
        <v>0</v>
      </c>
      <c r="FC103" s="126">
        <f t="shared" si="100"/>
        <v>0</v>
      </c>
      <c r="FD103" s="126">
        <f t="shared" si="101"/>
        <v>11</v>
      </c>
      <c r="FE103" s="126">
        <f t="shared" si="102"/>
        <v>11</v>
      </c>
      <c r="FF103" s="126">
        <f t="shared" si="103"/>
        <v>0</v>
      </c>
      <c r="FG103" s="126">
        <f t="shared" si="104"/>
        <v>50</v>
      </c>
      <c r="FH103" s="126">
        <f t="shared" si="105"/>
        <v>44</v>
      </c>
      <c r="FI103" s="126">
        <f t="shared" si="106"/>
        <v>0</v>
      </c>
      <c r="FJ103" s="127" t="s">
        <v>13</v>
      </c>
      <c r="FK103" s="128" t="s">
        <v>1553</v>
      </c>
      <c r="FL103" s="129" t="s">
        <v>12</v>
      </c>
      <c r="FM103" s="129" t="s">
        <v>12</v>
      </c>
      <c r="FN103" s="129" t="s">
        <v>12</v>
      </c>
      <c r="FO103" s="130" t="s">
        <v>12</v>
      </c>
      <c r="FP103" s="130" t="s">
        <v>12</v>
      </c>
      <c r="FQ103" s="130" t="s">
        <v>12</v>
      </c>
      <c r="FR103" s="130" t="s">
        <v>12</v>
      </c>
      <c r="FS103" s="130" t="s">
        <v>12</v>
      </c>
      <c r="FT103" s="130" t="s">
        <v>12</v>
      </c>
      <c r="FU103" s="130" t="s">
        <v>12</v>
      </c>
      <c r="FV103" s="130" t="s">
        <v>12</v>
      </c>
      <c r="FW103" s="130" t="str">
        <f t="shared" si="48"/>
        <v>-</v>
      </c>
      <c r="FX103" s="130" t="s">
        <v>12</v>
      </c>
      <c r="FY103" s="108" t="s">
        <v>12</v>
      </c>
      <c r="FZ103" s="108">
        <v>3.0</v>
      </c>
      <c r="GA103" s="108">
        <v>0.0</v>
      </c>
      <c r="GB103" s="131">
        <f t="shared" si="43"/>
        <v>0</v>
      </c>
      <c r="GC103" s="132" t="s">
        <v>12</v>
      </c>
      <c r="GD103" s="132" t="s">
        <v>12</v>
      </c>
      <c r="GE103" s="132" t="s">
        <v>12</v>
      </c>
      <c r="GF103" s="133" t="s">
        <v>12</v>
      </c>
      <c r="GG103" s="133" t="s">
        <v>12</v>
      </c>
      <c r="GH103" s="133" t="s">
        <v>12</v>
      </c>
      <c r="GI103" s="133" t="s">
        <v>12</v>
      </c>
      <c r="GJ103" s="133" t="s">
        <v>12</v>
      </c>
      <c r="GK103" s="133" t="s">
        <v>12</v>
      </c>
      <c r="GL103" s="133" t="s">
        <v>12</v>
      </c>
      <c r="GM103" s="133" t="s">
        <v>12</v>
      </c>
      <c r="GN103" s="134" t="s">
        <v>12</v>
      </c>
      <c r="GO103" s="134">
        <v>2.0</v>
      </c>
      <c r="GP103" s="134">
        <v>0.0</v>
      </c>
      <c r="GQ103" s="135">
        <f t="shared" si="44"/>
        <v>0</v>
      </c>
      <c r="GR103" s="136" t="s">
        <v>161</v>
      </c>
      <c r="GS103" s="137"/>
      <c r="GT103" s="137"/>
      <c r="GU103" s="137"/>
      <c r="GV103" s="137"/>
      <c r="GW103" s="137"/>
      <c r="GX103" s="137"/>
      <c r="GY103" s="137"/>
      <c r="GZ103" s="137"/>
      <c r="HA103" s="137"/>
      <c r="HB103" s="137"/>
      <c r="HC103" s="137"/>
      <c r="HD103" s="137"/>
      <c r="HE103" s="137"/>
      <c r="HF103" s="137"/>
      <c r="HG103" s="137"/>
      <c r="HH103" s="137"/>
      <c r="HI103" s="137"/>
      <c r="HJ103" s="137"/>
      <c r="HK103" s="137"/>
      <c r="HL103" s="137"/>
      <c r="HM103" s="137"/>
      <c r="HN103" s="137"/>
      <c r="HO103" s="137"/>
      <c r="HP103" s="137"/>
      <c r="HQ103" s="137"/>
      <c r="HR103" s="137"/>
      <c r="HS103" s="137"/>
      <c r="HT103" s="137"/>
      <c r="HU103" s="137"/>
      <c r="HV103" s="137"/>
      <c r="HW103" s="137"/>
      <c r="HX103" s="137"/>
      <c r="HY103" s="137"/>
      <c r="HZ103" s="137"/>
      <c r="IA103" s="137"/>
      <c r="IB103" s="137"/>
      <c r="IC103" s="137"/>
      <c r="ID103" s="137"/>
      <c r="IE103" s="137"/>
      <c r="IF103" s="137"/>
      <c r="IG103" s="137"/>
      <c r="IH103" s="137"/>
      <c r="II103" s="137"/>
      <c r="IJ103" s="137"/>
      <c r="IK103" s="137"/>
      <c r="IL103" s="137"/>
      <c r="IM103" s="137"/>
      <c r="IN103" s="137"/>
      <c r="IO103" s="137"/>
      <c r="IP103" s="137"/>
      <c r="IQ103" s="137"/>
      <c r="IR103" s="137"/>
      <c r="IS103" s="137"/>
      <c r="IT103" s="137"/>
      <c r="IU103" s="137"/>
      <c r="IV103" s="137"/>
      <c r="IW103" s="137"/>
      <c r="IX103" s="137"/>
      <c r="IY103" s="137"/>
      <c r="IZ103" s="137"/>
      <c r="JA103" s="137"/>
      <c r="JB103" s="137"/>
      <c r="JC103" s="137"/>
      <c r="JD103" s="137"/>
      <c r="JE103" s="137"/>
      <c r="JF103" s="137"/>
      <c r="JG103" s="137"/>
      <c r="JH103" s="137"/>
      <c r="JI103" s="137"/>
      <c r="JJ103" s="137"/>
      <c r="JK103" s="137"/>
      <c r="JL103" s="137"/>
      <c r="JM103" s="137"/>
      <c r="JN103" s="137"/>
      <c r="JO103" s="137"/>
      <c r="JP103" s="137"/>
      <c r="JQ103" s="137"/>
      <c r="JR103" s="137"/>
      <c r="JS103" s="137"/>
      <c r="JT103" s="137"/>
      <c r="JU103" s="137"/>
      <c r="JV103" s="137"/>
      <c r="JW103" s="137"/>
      <c r="JX103" s="137"/>
      <c r="JY103" s="137"/>
      <c r="JZ103" s="137"/>
      <c r="KA103" s="137"/>
      <c r="KB103" s="137"/>
      <c r="KC103" s="137"/>
      <c r="KD103" s="137"/>
      <c r="KE103" s="137"/>
      <c r="KF103" s="137"/>
      <c r="KG103" s="137"/>
      <c r="KH103" s="137"/>
      <c r="KI103" s="137"/>
      <c r="KJ103" s="137"/>
      <c r="KK103" s="137"/>
      <c r="KL103" s="137"/>
      <c r="KM103" s="137"/>
      <c r="KN103" s="137"/>
      <c r="KO103" s="137"/>
      <c r="KP103" s="137"/>
      <c r="KQ103" s="137"/>
      <c r="KR103" s="137"/>
      <c r="KS103" s="137"/>
      <c r="KT103" s="137"/>
      <c r="KU103" s="137"/>
      <c r="KV103" s="137"/>
      <c r="KW103" s="137"/>
      <c r="KX103" s="137"/>
      <c r="KY103" s="137"/>
      <c r="KZ103" s="137"/>
      <c r="LA103" s="137"/>
      <c r="LB103" s="137"/>
      <c r="LC103" s="137"/>
      <c r="LD103" s="137"/>
      <c r="LE103" s="137"/>
      <c r="LF103" s="137"/>
      <c r="LG103" s="137"/>
      <c r="LH103" s="137"/>
      <c r="LI103" s="137"/>
      <c r="LJ103" s="137"/>
      <c r="LK103" s="137"/>
      <c r="LL103" s="137"/>
      <c r="LM103" s="137"/>
      <c r="LN103" s="137"/>
      <c r="LO103" s="137"/>
      <c r="LP103" s="137"/>
      <c r="LQ103" s="137"/>
      <c r="LR103" s="137"/>
      <c r="LS103" s="137"/>
      <c r="LT103" s="137"/>
      <c r="LU103" s="137"/>
      <c r="LV103" s="137"/>
      <c r="LW103" s="137"/>
      <c r="LX103" s="137"/>
    </row>
    <row r="104" ht="170.25" customHeight="1">
      <c r="B104" s="104" t="s">
        <v>174</v>
      </c>
      <c r="C104" s="105" t="s">
        <v>329</v>
      </c>
      <c r="D104" s="105" t="s">
        <v>175</v>
      </c>
      <c r="E104" s="105" t="s">
        <v>1509</v>
      </c>
      <c r="F104" s="105" t="s">
        <v>1510</v>
      </c>
      <c r="G104" s="106" t="s">
        <v>1531</v>
      </c>
      <c r="H104" s="105" t="s">
        <v>1532</v>
      </c>
      <c r="I104" s="107" t="s">
        <v>1554</v>
      </c>
      <c r="J104" s="107" t="s">
        <v>1555</v>
      </c>
      <c r="K104" s="107" t="s">
        <v>1556</v>
      </c>
      <c r="L104" s="108">
        <v>3.0</v>
      </c>
      <c r="M104" s="108">
        <v>1.0</v>
      </c>
      <c r="N104" s="108">
        <v>1.0</v>
      </c>
      <c r="O104" s="108">
        <f t="shared" si="115"/>
        <v>1</v>
      </c>
      <c r="P104" s="108">
        <v>1.0</v>
      </c>
      <c r="Q104" s="108">
        <v>0.0</v>
      </c>
      <c r="R104" s="113" t="s">
        <v>160</v>
      </c>
      <c r="S104" s="111" t="s">
        <v>1392</v>
      </c>
      <c r="T104" s="111" t="s">
        <v>12</v>
      </c>
      <c r="U104" s="112" t="s">
        <v>1557</v>
      </c>
      <c r="V104" s="111" t="s">
        <v>1558</v>
      </c>
      <c r="W104" s="110" t="s">
        <v>1517</v>
      </c>
      <c r="X104" s="113" t="s">
        <v>13</v>
      </c>
      <c r="Y104" s="113" t="s">
        <v>160</v>
      </c>
      <c r="Z104" s="113" t="s">
        <v>161</v>
      </c>
      <c r="AA104" s="113" t="s">
        <v>13</v>
      </c>
      <c r="AB104" s="113" t="s">
        <v>161</v>
      </c>
      <c r="AC104" s="113" t="s">
        <v>13</v>
      </c>
      <c r="AD104" s="114" t="s">
        <v>1518</v>
      </c>
      <c r="AE104" s="114">
        <v>4.0</v>
      </c>
      <c r="AF104" s="114">
        <v>36.0</v>
      </c>
      <c r="AG104" s="115" t="s">
        <v>12</v>
      </c>
      <c r="AH104" s="114" t="s">
        <v>1518</v>
      </c>
      <c r="AI104" s="114" t="s">
        <v>1518</v>
      </c>
      <c r="AJ104" s="114" t="s">
        <v>12</v>
      </c>
      <c r="AK104" s="114" t="str">
        <f t="shared" si="116"/>
        <v>29456, 384, 366, 408</v>
      </c>
      <c r="AL104" s="114" t="s">
        <v>12</v>
      </c>
      <c r="AM104" s="114" t="s">
        <v>1518</v>
      </c>
      <c r="AN104" s="114" t="s">
        <v>12</v>
      </c>
      <c r="AO104" s="114" t="s">
        <v>12</v>
      </c>
      <c r="AP104" s="116">
        <v>3.0</v>
      </c>
      <c r="AQ104" s="116">
        <v>0.0</v>
      </c>
      <c r="AR104" s="116">
        <v>7.0</v>
      </c>
      <c r="AS104" s="116">
        <v>36.0</v>
      </c>
      <c r="AT104" s="116">
        <v>0.0</v>
      </c>
      <c r="AU104" s="116">
        <v>0.0</v>
      </c>
      <c r="AV104" s="116">
        <v>0.0</v>
      </c>
      <c r="AW104" s="116">
        <v>0.0</v>
      </c>
      <c r="AX104" s="116">
        <v>7.0</v>
      </c>
      <c r="AY104" s="116">
        <v>36.0</v>
      </c>
      <c r="AZ104" s="117">
        <f t="shared" si="71"/>
        <v>0</v>
      </c>
      <c r="BA104" s="117">
        <f t="shared" si="72"/>
        <v>0</v>
      </c>
      <c r="BB104" s="117">
        <f t="shared" si="73"/>
        <v>0</v>
      </c>
      <c r="BC104" s="117">
        <f t="shared" si="74"/>
        <v>7</v>
      </c>
      <c r="BD104" s="117">
        <f t="shared" si="75"/>
        <v>7</v>
      </c>
      <c r="BE104" s="117">
        <f t="shared" si="76"/>
        <v>0</v>
      </c>
      <c r="BF104" s="117">
        <f t="shared" si="77"/>
        <v>36</v>
      </c>
      <c r="BG104" s="117">
        <f t="shared" si="78"/>
        <v>36</v>
      </c>
      <c r="BH104" s="117">
        <f t="shared" si="79"/>
        <v>0</v>
      </c>
      <c r="BI104" s="118" t="s">
        <v>1519</v>
      </c>
      <c r="BJ104" s="118">
        <v>5.0</v>
      </c>
      <c r="BK104" s="118">
        <v>46.0</v>
      </c>
      <c r="BL104" s="115">
        <v>2100366.0</v>
      </c>
      <c r="BM104" s="118" t="s">
        <v>1518</v>
      </c>
      <c r="BN104" s="118" t="s">
        <v>1519</v>
      </c>
      <c r="BO104" s="118">
        <v>2100366.0</v>
      </c>
      <c r="BP104" s="118" t="str">
        <f t="shared" si="118"/>
        <v>2100366, 29456, 384, 366, 408</v>
      </c>
      <c r="BQ104" s="119" t="s">
        <v>12</v>
      </c>
      <c r="BR104" s="118" t="s">
        <v>1519</v>
      </c>
      <c r="BS104" s="119" t="s">
        <v>12</v>
      </c>
      <c r="BT104" s="119" t="s">
        <v>12</v>
      </c>
      <c r="BU104" s="119">
        <v>1.0</v>
      </c>
      <c r="BV104" s="119">
        <v>0.0</v>
      </c>
      <c r="BW104" s="119">
        <v>7.0</v>
      </c>
      <c r="BX104" s="119">
        <v>36.0</v>
      </c>
      <c r="BY104" s="119">
        <v>10.0</v>
      </c>
      <c r="BZ104" s="119">
        <v>36.0</v>
      </c>
      <c r="CA104" s="119">
        <v>0.0</v>
      </c>
      <c r="CB104" s="119">
        <v>0.0</v>
      </c>
      <c r="CC104" s="119">
        <v>0.0</v>
      </c>
      <c r="CD104" s="119">
        <v>0.0</v>
      </c>
      <c r="CE104" s="119">
        <v>7.0</v>
      </c>
      <c r="CF104" s="119">
        <v>36.0</v>
      </c>
      <c r="CG104" s="119">
        <v>0.0</v>
      </c>
      <c r="CH104" s="119">
        <v>36.0</v>
      </c>
      <c r="CI104" s="120">
        <f t="shared" si="81"/>
        <v>0</v>
      </c>
      <c r="CJ104" s="120">
        <f t="shared" si="82"/>
        <v>0</v>
      </c>
      <c r="CK104" s="120">
        <f t="shared" si="83"/>
        <v>0</v>
      </c>
      <c r="CL104" s="120">
        <f t="shared" si="84"/>
        <v>7</v>
      </c>
      <c r="CM104" s="120">
        <f t="shared" si="85"/>
        <v>7</v>
      </c>
      <c r="CN104" s="120">
        <f t="shared" si="18"/>
        <v>0</v>
      </c>
      <c r="CO104" s="120">
        <f t="shared" si="86"/>
        <v>36</v>
      </c>
      <c r="CP104" s="120">
        <f t="shared" si="87"/>
        <v>36</v>
      </c>
      <c r="CQ104" s="120">
        <f t="shared" si="88"/>
        <v>0</v>
      </c>
      <c r="CR104" s="121" t="s">
        <v>1519</v>
      </c>
      <c r="CS104" s="121">
        <v>5.0</v>
      </c>
      <c r="CT104" s="121">
        <v>46.0</v>
      </c>
      <c r="CU104" s="115">
        <v>2100366.0</v>
      </c>
      <c r="CV104" s="121" t="s">
        <v>1518</v>
      </c>
      <c r="CW104" s="121" t="s">
        <v>1519</v>
      </c>
      <c r="CX104" s="121">
        <v>2100366.0</v>
      </c>
      <c r="CY104" s="121" t="str">
        <f t="shared" si="119"/>
        <v>2100366, 29456, 384, 366, 408</v>
      </c>
      <c r="CZ104" s="121" t="s">
        <v>12</v>
      </c>
      <c r="DA104" s="121" t="s">
        <v>1519</v>
      </c>
      <c r="DB104" s="121" t="s">
        <v>12</v>
      </c>
      <c r="DC104" s="121" t="s">
        <v>12</v>
      </c>
      <c r="DD104" s="122">
        <v>6.0</v>
      </c>
      <c r="DE104" s="122">
        <v>0.0</v>
      </c>
      <c r="DF104" s="122">
        <v>7.0</v>
      </c>
      <c r="DG104" s="122">
        <v>36.0</v>
      </c>
      <c r="DH104" s="122">
        <v>10.0</v>
      </c>
      <c r="DI104" s="122">
        <v>36.0</v>
      </c>
      <c r="DJ104" s="122">
        <v>0.0</v>
      </c>
      <c r="DK104" s="122">
        <v>0.0</v>
      </c>
      <c r="DL104" s="122">
        <v>0.0</v>
      </c>
      <c r="DM104" s="122">
        <v>0.0</v>
      </c>
      <c r="DN104" s="122">
        <v>7.0</v>
      </c>
      <c r="DO104" s="122">
        <v>36.0</v>
      </c>
      <c r="DP104" s="122">
        <v>0.0</v>
      </c>
      <c r="DQ104" s="122">
        <v>36.0</v>
      </c>
      <c r="DR104" s="123">
        <f t="shared" si="89"/>
        <v>0</v>
      </c>
      <c r="DS104" s="123">
        <f t="shared" si="90"/>
        <v>0</v>
      </c>
      <c r="DT104" s="123">
        <f t="shared" si="91"/>
        <v>0</v>
      </c>
      <c r="DU104" s="123">
        <f t="shared" si="92"/>
        <v>7</v>
      </c>
      <c r="DV104" s="123">
        <f t="shared" si="93"/>
        <v>7</v>
      </c>
      <c r="DW104" s="123">
        <f t="shared" si="94"/>
        <v>0</v>
      </c>
      <c r="DX104" s="123">
        <f t="shared" si="95"/>
        <v>36</v>
      </c>
      <c r="DY104" s="123">
        <f t="shared" si="96"/>
        <v>36</v>
      </c>
      <c r="DZ104" s="123">
        <f t="shared" si="97"/>
        <v>0</v>
      </c>
      <c r="EA104" s="124" t="s">
        <v>1520</v>
      </c>
      <c r="EB104" s="124">
        <v>9.0</v>
      </c>
      <c r="EC104" s="124">
        <v>46.0</v>
      </c>
      <c r="ED104" s="115" t="s">
        <v>1521</v>
      </c>
      <c r="EE104" s="124" t="s">
        <v>1518</v>
      </c>
      <c r="EF104" s="124" t="s">
        <v>1520</v>
      </c>
      <c r="EG104" s="124" t="s">
        <v>1521</v>
      </c>
      <c r="EH104" s="124" t="str">
        <f t="shared" si="111"/>
        <v>29456, 384, 366, 408, 2100366, 2100384, 2002752, 2002749, 2100408</v>
      </c>
      <c r="EI104" s="124" t="s">
        <v>12</v>
      </c>
      <c r="EJ104" s="124" t="s">
        <v>1520</v>
      </c>
      <c r="EK104" s="124" t="s">
        <v>12</v>
      </c>
      <c r="EL104" s="124" t="s">
        <v>12</v>
      </c>
      <c r="EM104" s="125">
        <v>5.0</v>
      </c>
      <c r="EN104" s="125">
        <v>0.0</v>
      </c>
      <c r="EO104" s="125">
        <v>7.0</v>
      </c>
      <c r="EP104" s="125">
        <v>36.0</v>
      </c>
      <c r="EQ104" s="125">
        <v>30.0</v>
      </c>
      <c r="ER104" s="125">
        <v>40.0</v>
      </c>
      <c r="ES104" s="125">
        <v>0.0</v>
      </c>
      <c r="ET104" s="125">
        <v>0.0</v>
      </c>
      <c r="EU104" s="125">
        <v>0.0</v>
      </c>
      <c r="EV104" s="125">
        <v>0.0</v>
      </c>
      <c r="EW104" s="125">
        <v>7.0</v>
      </c>
      <c r="EX104" s="125">
        <v>36.0</v>
      </c>
      <c r="EY104" s="125">
        <v>0.0</v>
      </c>
      <c r="EZ104" s="125">
        <v>36.0</v>
      </c>
      <c r="FA104" s="126">
        <f t="shared" si="98"/>
        <v>0</v>
      </c>
      <c r="FB104" s="126">
        <f t="shared" si="99"/>
        <v>0</v>
      </c>
      <c r="FC104" s="126">
        <f t="shared" si="100"/>
        <v>0</v>
      </c>
      <c r="FD104" s="126">
        <f t="shared" si="101"/>
        <v>7</v>
      </c>
      <c r="FE104" s="126">
        <f t="shared" si="102"/>
        <v>7</v>
      </c>
      <c r="FF104" s="126">
        <f t="shared" si="103"/>
        <v>0</v>
      </c>
      <c r="FG104" s="126">
        <f t="shared" si="104"/>
        <v>40</v>
      </c>
      <c r="FH104" s="126">
        <f t="shared" si="105"/>
        <v>36</v>
      </c>
      <c r="FI104" s="126">
        <f t="shared" si="106"/>
        <v>0</v>
      </c>
      <c r="FJ104" s="127" t="s">
        <v>13</v>
      </c>
      <c r="FK104" s="128" t="s">
        <v>1559</v>
      </c>
      <c r="FL104" s="129" t="s">
        <v>12</v>
      </c>
      <c r="FM104" s="129" t="s">
        <v>12</v>
      </c>
      <c r="FN104" s="129" t="s">
        <v>12</v>
      </c>
      <c r="FO104" s="130" t="s">
        <v>12</v>
      </c>
      <c r="FP104" s="130" t="s">
        <v>12</v>
      </c>
      <c r="FQ104" s="130" t="s">
        <v>12</v>
      </c>
      <c r="FR104" s="130" t="s">
        <v>12</v>
      </c>
      <c r="FS104" s="130" t="s">
        <v>12</v>
      </c>
      <c r="FT104" s="130" t="s">
        <v>12</v>
      </c>
      <c r="FU104" s="130" t="s">
        <v>12</v>
      </c>
      <c r="FV104" s="130" t="s">
        <v>12</v>
      </c>
      <c r="FW104" s="130" t="str">
        <f t="shared" si="48"/>
        <v>-</v>
      </c>
      <c r="FX104" s="130" t="s">
        <v>12</v>
      </c>
      <c r="FY104" s="108" t="s">
        <v>12</v>
      </c>
      <c r="FZ104" s="108">
        <v>4.0</v>
      </c>
      <c r="GA104" s="108">
        <v>0.0</v>
      </c>
      <c r="GB104" s="131">
        <f t="shared" si="43"/>
        <v>0</v>
      </c>
      <c r="GC104" s="132" t="s">
        <v>12</v>
      </c>
      <c r="GD104" s="132" t="s">
        <v>12</v>
      </c>
      <c r="GE104" s="132" t="s">
        <v>12</v>
      </c>
      <c r="GF104" s="133" t="s">
        <v>12</v>
      </c>
      <c r="GG104" s="133" t="s">
        <v>12</v>
      </c>
      <c r="GH104" s="133" t="s">
        <v>12</v>
      </c>
      <c r="GI104" s="133" t="s">
        <v>12</v>
      </c>
      <c r="GJ104" s="133" t="s">
        <v>12</v>
      </c>
      <c r="GK104" s="133" t="s">
        <v>12</v>
      </c>
      <c r="GL104" s="133" t="s">
        <v>12</v>
      </c>
      <c r="GM104" s="133" t="s">
        <v>12</v>
      </c>
      <c r="GN104" s="134" t="s">
        <v>12</v>
      </c>
      <c r="GO104" s="134">
        <v>3.0</v>
      </c>
      <c r="GP104" s="134">
        <v>0.0</v>
      </c>
      <c r="GQ104" s="135">
        <f t="shared" si="44"/>
        <v>0</v>
      </c>
      <c r="GR104" s="136" t="s">
        <v>161</v>
      </c>
      <c r="GS104" s="137"/>
      <c r="GT104" s="137"/>
      <c r="GU104" s="137"/>
      <c r="GV104" s="137"/>
      <c r="GW104" s="137"/>
      <c r="GX104" s="137"/>
      <c r="GY104" s="137"/>
      <c r="GZ104" s="137"/>
      <c r="HA104" s="137"/>
      <c r="HB104" s="137"/>
      <c r="HC104" s="137"/>
      <c r="HD104" s="137"/>
      <c r="HE104" s="137"/>
      <c r="HF104" s="137"/>
      <c r="HG104" s="137"/>
      <c r="HH104" s="137"/>
      <c r="HI104" s="137"/>
      <c r="HJ104" s="137"/>
      <c r="HK104" s="137"/>
      <c r="HL104" s="137"/>
      <c r="HM104" s="137"/>
      <c r="HN104" s="137"/>
      <c r="HO104" s="137"/>
      <c r="HP104" s="137"/>
      <c r="HQ104" s="137"/>
      <c r="HR104" s="137"/>
      <c r="HS104" s="137"/>
      <c r="HT104" s="137"/>
      <c r="HU104" s="137"/>
      <c r="HV104" s="137"/>
      <c r="HW104" s="137"/>
      <c r="HX104" s="137"/>
      <c r="HY104" s="137"/>
      <c r="HZ104" s="137"/>
      <c r="IA104" s="137"/>
      <c r="IB104" s="137"/>
      <c r="IC104" s="137"/>
      <c r="ID104" s="137"/>
      <c r="IE104" s="137"/>
      <c r="IF104" s="137"/>
      <c r="IG104" s="137"/>
      <c r="IH104" s="137"/>
      <c r="II104" s="137"/>
      <c r="IJ104" s="137"/>
      <c r="IK104" s="137"/>
      <c r="IL104" s="137"/>
      <c r="IM104" s="137"/>
      <c r="IN104" s="137"/>
      <c r="IO104" s="137"/>
      <c r="IP104" s="137"/>
      <c r="IQ104" s="137"/>
      <c r="IR104" s="137"/>
      <c r="IS104" s="137"/>
      <c r="IT104" s="137"/>
      <c r="IU104" s="137"/>
      <c r="IV104" s="137"/>
      <c r="IW104" s="137"/>
      <c r="IX104" s="137"/>
      <c r="IY104" s="137"/>
      <c r="IZ104" s="137"/>
      <c r="JA104" s="137"/>
      <c r="JB104" s="137"/>
      <c r="JC104" s="137"/>
      <c r="JD104" s="137"/>
      <c r="JE104" s="137"/>
      <c r="JF104" s="137"/>
      <c r="JG104" s="137"/>
      <c r="JH104" s="137"/>
      <c r="JI104" s="137"/>
      <c r="JJ104" s="137"/>
      <c r="JK104" s="137"/>
      <c r="JL104" s="137"/>
      <c r="JM104" s="137"/>
      <c r="JN104" s="137"/>
      <c r="JO104" s="137"/>
      <c r="JP104" s="137"/>
      <c r="JQ104" s="137"/>
      <c r="JR104" s="137"/>
      <c r="JS104" s="137"/>
      <c r="JT104" s="137"/>
      <c r="JU104" s="137"/>
      <c r="JV104" s="137"/>
      <c r="JW104" s="137"/>
      <c r="JX104" s="137"/>
      <c r="JY104" s="137"/>
      <c r="JZ104" s="137"/>
      <c r="KA104" s="137"/>
      <c r="KB104" s="137"/>
      <c r="KC104" s="137"/>
      <c r="KD104" s="137"/>
      <c r="KE104" s="137"/>
      <c r="KF104" s="137"/>
      <c r="KG104" s="137"/>
      <c r="KH104" s="137"/>
      <c r="KI104" s="137"/>
      <c r="KJ104" s="137"/>
      <c r="KK104" s="137"/>
      <c r="KL104" s="137"/>
      <c r="KM104" s="137"/>
      <c r="KN104" s="137"/>
      <c r="KO104" s="137"/>
      <c r="KP104" s="137"/>
      <c r="KQ104" s="137"/>
      <c r="KR104" s="137"/>
      <c r="KS104" s="137"/>
      <c r="KT104" s="137"/>
      <c r="KU104" s="137"/>
      <c r="KV104" s="137"/>
      <c r="KW104" s="137"/>
      <c r="KX104" s="137"/>
      <c r="KY104" s="137"/>
      <c r="KZ104" s="137"/>
      <c r="LA104" s="137"/>
      <c r="LB104" s="137"/>
      <c r="LC104" s="137"/>
      <c r="LD104" s="137"/>
      <c r="LE104" s="137"/>
      <c r="LF104" s="137"/>
      <c r="LG104" s="137"/>
      <c r="LH104" s="137"/>
      <c r="LI104" s="137"/>
      <c r="LJ104" s="137"/>
      <c r="LK104" s="137"/>
      <c r="LL104" s="137"/>
      <c r="LM104" s="137"/>
      <c r="LN104" s="137"/>
      <c r="LO104" s="137"/>
      <c r="LP104" s="137"/>
      <c r="LQ104" s="137"/>
      <c r="LR104" s="137"/>
      <c r="LS104" s="137"/>
      <c r="LT104" s="137"/>
      <c r="LU104" s="137"/>
      <c r="LV104" s="137"/>
      <c r="LW104" s="137"/>
      <c r="LX104" s="137"/>
    </row>
    <row r="105" ht="153.75" customHeight="1">
      <c r="B105" s="104" t="s">
        <v>174</v>
      </c>
      <c r="C105" s="105" t="s">
        <v>329</v>
      </c>
      <c r="D105" s="105" t="s">
        <v>175</v>
      </c>
      <c r="E105" s="105" t="s">
        <v>1509</v>
      </c>
      <c r="F105" s="105" t="s">
        <v>1510</v>
      </c>
      <c r="G105" s="106" t="s">
        <v>1560</v>
      </c>
      <c r="H105" s="105" t="s">
        <v>1561</v>
      </c>
      <c r="I105" s="107" t="s">
        <v>1560</v>
      </c>
      <c r="J105" s="107" t="s">
        <v>1562</v>
      </c>
      <c r="K105" s="107" t="s">
        <v>1563</v>
      </c>
      <c r="L105" s="108">
        <v>7.0</v>
      </c>
      <c r="M105" s="108">
        <v>1.0</v>
      </c>
      <c r="N105" s="108">
        <v>1.0</v>
      </c>
      <c r="O105" s="108">
        <f t="shared" si="115"/>
        <v>1</v>
      </c>
      <c r="P105" s="108">
        <v>1.0</v>
      </c>
      <c r="Q105" s="108">
        <v>0.0</v>
      </c>
      <c r="R105" s="113" t="s">
        <v>160</v>
      </c>
      <c r="S105" s="111" t="s">
        <v>1564</v>
      </c>
      <c r="T105" s="111" t="s">
        <v>12</v>
      </c>
      <c r="U105" s="112" t="s">
        <v>1565</v>
      </c>
      <c r="V105" s="111" t="s">
        <v>1566</v>
      </c>
      <c r="W105" s="110" t="s">
        <v>1517</v>
      </c>
      <c r="X105" s="113" t="s">
        <v>13</v>
      </c>
      <c r="Y105" s="113" t="s">
        <v>160</v>
      </c>
      <c r="Z105" s="113" t="s">
        <v>161</v>
      </c>
      <c r="AA105" s="113" t="s">
        <v>13</v>
      </c>
      <c r="AB105" s="113" t="s">
        <v>161</v>
      </c>
      <c r="AC105" s="113" t="s">
        <v>13</v>
      </c>
      <c r="AD105" s="114" t="s">
        <v>12</v>
      </c>
      <c r="AE105" s="114" t="s">
        <v>12</v>
      </c>
      <c r="AF105" s="114" t="s">
        <v>12</v>
      </c>
      <c r="AG105" s="115" t="s">
        <v>12</v>
      </c>
      <c r="AH105" s="114" t="s">
        <v>12</v>
      </c>
      <c r="AI105" s="114" t="s">
        <v>12</v>
      </c>
      <c r="AJ105" s="114" t="s">
        <v>12</v>
      </c>
      <c r="AK105" s="114" t="s">
        <v>12</v>
      </c>
      <c r="AL105" s="114" t="s">
        <v>12</v>
      </c>
      <c r="AM105" s="114" t="s">
        <v>12</v>
      </c>
      <c r="AN105" s="114" t="s">
        <v>12</v>
      </c>
      <c r="AO105" s="114" t="s">
        <v>12</v>
      </c>
      <c r="AP105" s="116">
        <v>6.0</v>
      </c>
      <c r="AQ105" s="116">
        <v>0.0</v>
      </c>
      <c r="AR105" s="116">
        <v>0.0</v>
      </c>
      <c r="AS105" s="116">
        <v>0.0</v>
      </c>
      <c r="AT105" s="116">
        <v>0.0</v>
      </c>
      <c r="AU105" s="116">
        <v>0.0</v>
      </c>
      <c r="AV105" s="116">
        <v>0.0</v>
      </c>
      <c r="AW105" s="116">
        <v>0.0</v>
      </c>
      <c r="AX105" s="116">
        <v>0.0</v>
      </c>
      <c r="AY105" s="116">
        <v>0.0</v>
      </c>
      <c r="AZ105" s="117">
        <f t="shared" si="71"/>
        <v>0</v>
      </c>
      <c r="BA105" s="117">
        <f t="shared" si="72"/>
        <v>0</v>
      </c>
      <c r="BB105" s="117">
        <f t="shared" si="73"/>
        <v>0</v>
      </c>
      <c r="BC105" s="117">
        <f t="shared" si="74"/>
        <v>0</v>
      </c>
      <c r="BD105" s="117">
        <f t="shared" si="75"/>
        <v>0</v>
      </c>
      <c r="BE105" s="117">
        <f t="shared" si="76"/>
        <v>0</v>
      </c>
      <c r="BF105" s="117">
        <f t="shared" si="77"/>
        <v>0</v>
      </c>
      <c r="BG105" s="117">
        <f t="shared" si="78"/>
        <v>0</v>
      </c>
      <c r="BH105" s="117">
        <f t="shared" si="79"/>
        <v>0</v>
      </c>
      <c r="BI105" s="118" t="s">
        <v>12</v>
      </c>
      <c r="BJ105" s="118" t="s">
        <v>12</v>
      </c>
      <c r="BK105" s="118" t="s">
        <v>12</v>
      </c>
      <c r="BL105" s="115" t="s">
        <v>12</v>
      </c>
      <c r="BM105" s="119" t="s">
        <v>12</v>
      </c>
      <c r="BN105" s="119" t="s">
        <v>12</v>
      </c>
      <c r="BO105" s="119" t="s">
        <v>12</v>
      </c>
      <c r="BP105" s="118" t="str">
        <f t="shared" si="118"/>
        <v>-</v>
      </c>
      <c r="BQ105" s="119" t="s">
        <v>12</v>
      </c>
      <c r="BR105" s="119" t="s">
        <v>12</v>
      </c>
      <c r="BS105" s="119" t="s">
        <v>12</v>
      </c>
      <c r="BT105" s="119" t="s">
        <v>12</v>
      </c>
      <c r="BU105" s="119">
        <v>5.0</v>
      </c>
      <c r="BV105" s="119">
        <v>0.0</v>
      </c>
      <c r="BW105" s="119">
        <v>0.0</v>
      </c>
      <c r="BX105" s="119">
        <v>0.0</v>
      </c>
      <c r="BY105" s="119">
        <v>0.0</v>
      </c>
      <c r="BZ105" s="119">
        <v>0.0</v>
      </c>
      <c r="CA105" s="119">
        <v>0.0</v>
      </c>
      <c r="CB105" s="119">
        <v>0.0</v>
      </c>
      <c r="CC105" s="119">
        <v>0.0</v>
      </c>
      <c r="CD105" s="119">
        <v>0.0</v>
      </c>
      <c r="CE105" s="119">
        <v>0.0</v>
      </c>
      <c r="CF105" s="119">
        <v>0.0</v>
      </c>
      <c r="CG105" s="119">
        <v>0.0</v>
      </c>
      <c r="CH105" s="119">
        <v>0.0</v>
      </c>
      <c r="CI105" s="120">
        <f t="shared" si="81"/>
        <v>0</v>
      </c>
      <c r="CJ105" s="120">
        <f t="shared" si="82"/>
        <v>0</v>
      </c>
      <c r="CK105" s="120">
        <f t="shared" si="83"/>
        <v>0</v>
      </c>
      <c r="CL105" s="120">
        <f t="shared" si="84"/>
        <v>0</v>
      </c>
      <c r="CM105" s="120">
        <f t="shared" si="85"/>
        <v>0</v>
      </c>
      <c r="CN105" s="120">
        <f t="shared" si="18"/>
        <v>0</v>
      </c>
      <c r="CO105" s="120">
        <f t="shared" si="86"/>
        <v>0</v>
      </c>
      <c r="CP105" s="120">
        <f t="shared" si="87"/>
        <v>0</v>
      </c>
      <c r="CQ105" s="120">
        <f t="shared" si="88"/>
        <v>0</v>
      </c>
      <c r="CR105" s="121">
        <v>46533.0</v>
      </c>
      <c r="CS105" s="121">
        <v>1.0</v>
      </c>
      <c r="CT105" s="121">
        <v>2.0</v>
      </c>
      <c r="CU105" s="115" t="s">
        <v>12</v>
      </c>
      <c r="CV105" s="121" t="s">
        <v>12</v>
      </c>
      <c r="CW105" s="121" t="s">
        <v>12</v>
      </c>
      <c r="CX105" s="121" t="s">
        <v>12</v>
      </c>
      <c r="CY105" s="121" t="str">
        <f t="shared" si="119"/>
        <v>-</v>
      </c>
      <c r="CZ105" s="121" t="s">
        <v>12</v>
      </c>
      <c r="DA105" s="121" t="s">
        <v>12</v>
      </c>
      <c r="DB105" s="121">
        <v>46533.0</v>
      </c>
      <c r="DC105" s="121" t="s">
        <v>12</v>
      </c>
      <c r="DD105" s="122">
        <v>6.0</v>
      </c>
      <c r="DE105" s="122">
        <v>1.0</v>
      </c>
      <c r="DF105" s="122">
        <v>1.0</v>
      </c>
      <c r="DG105" s="122">
        <v>2.0</v>
      </c>
      <c r="DH105" s="122">
        <v>0.0</v>
      </c>
      <c r="DI105" s="122">
        <v>4.0</v>
      </c>
      <c r="DJ105" s="122">
        <v>1.0</v>
      </c>
      <c r="DK105" s="122">
        <v>1.0</v>
      </c>
      <c r="DL105" s="122">
        <v>1.0</v>
      </c>
      <c r="DM105" s="122">
        <v>1.0</v>
      </c>
      <c r="DN105" s="122">
        <v>1.0</v>
      </c>
      <c r="DO105" s="122">
        <v>2.0</v>
      </c>
      <c r="DP105" s="122">
        <v>0.0</v>
      </c>
      <c r="DQ105" s="122">
        <v>2.0</v>
      </c>
      <c r="DR105" s="123">
        <f t="shared" si="89"/>
        <v>1</v>
      </c>
      <c r="DS105" s="123">
        <f t="shared" si="90"/>
        <v>1</v>
      </c>
      <c r="DT105" s="123">
        <f t="shared" si="91"/>
        <v>1</v>
      </c>
      <c r="DU105" s="123">
        <f t="shared" si="92"/>
        <v>1</v>
      </c>
      <c r="DV105" s="123">
        <f t="shared" si="93"/>
        <v>1</v>
      </c>
      <c r="DW105" s="123">
        <f t="shared" si="94"/>
        <v>1</v>
      </c>
      <c r="DX105" s="123">
        <f t="shared" si="95"/>
        <v>4</v>
      </c>
      <c r="DY105" s="123">
        <f t="shared" si="96"/>
        <v>2</v>
      </c>
      <c r="DZ105" s="123">
        <f t="shared" si="97"/>
        <v>1</v>
      </c>
      <c r="EA105" s="124" t="s">
        <v>1567</v>
      </c>
      <c r="EB105" s="124">
        <v>4.0</v>
      </c>
      <c r="EC105" s="124">
        <v>77.0</v>
      </c>
      <c r="ED105" s="115" t="s">
        <v>563</v>
      </c>
      <c r="EE105" s="124" t="s">
        <v>12</v>
      </c>
      <c r="EF105" s="124" t="s">
        <v>563</v>
      </c>
      <c r="EG105" s="124" t="s">
        <v>563</v>
      </c>
      <c r="EH105" s="124" t="str">
        <f t="shared" si="111"/>
        <v>2002752, 2002749, 2100527</v>
      </c>
      <c r="EI105" s="124" t="s">
        <v>12</v>
      </c>
      <c r="EJ105" s="124" t="s">
        <v>563</v>
      </c>
      <c r="EK105" s="124">
        <v>46533.0</v>
      </c>
      <c r="EL105" s="124" t="s">
        <v>12</v>
      </c>
      <c r="EM105" s="125">
        <v>5.0</v>
      </c>
      <c r="EN105" s="125">
        <v>3.0</v>
      </c>
      <c r="EO105" s="125">
        <v>147.0</v>
      </c>
      <c r="EP105" s="125">
        <v>4.0</v>
      </c>
      <c r="EQ105" s="125">
        <v>150.0</v>
      </c>
      <c r="ER105" s="125">
        <v>154.0</v>
      </c>
      <c r="ES105" s="125">
        <v>1.0</v>
      </c>
      <c r="ET105" s="125">
        <v>1.0</v>
      </c>
      <c r="EU105" s="125">
        <v>1.0</v>
      </c>
      <c r="EV105" s="125">
        <v>1.0</v>
      </c>
      <c r="EW105" s="125">
        <v>1.0</v>
      </c>
      <c r="EX105" s="125">
        <v>2.0</v>
      </c>
      <c r="EY105" s="125">
        <v>0.0</v>
      </c>
      <c r="EZ105" s="125">
        <v>2.0</v>
      </c>
      <c r="FA105" s="126">
        <f t="shared" si="98"/>
        <v>3</v>
      </c>
      <c r="FB105" s="126">
        <f t="shared" si="99"/>
        <v>1</v>
      </c>
      <c r="FC105" s="126">
        <f t="shared" si="100"/>
        <v>1</v>
      </c>
      <c r="FD105" s="126">
        <f t="shared" si="101"/>
        <v>147</v>
      </c>
      <c r="FE105" s="126">
        <f t="shared" si="102"/>
        <v>1</v>
      </c>
      <c r="FF105" s="126">
        <f t="shared" si="103"/>
        <v>1</v>
      </c>
      <c r="FG105" s="126">
        <f t="shared" si="104"/>
        <v>154</v>
      </c>
      <c r="FH105" s="126">
        <f t="shared" si="105"/>
        <v>2</v>
      </c>
      <c r="FI105" s="126">
        <f t="shared" si="106"/>
        <v>1</v>
      </c>
      <c r="FJ105" s="127" t="s">
        <v>13</v>
      </c>
      <c r="FK105" s="128" t="s">
        <v>1568</v>
      </c>
      <c r="FL105" s="129" t="s">
        <v>12</v>
      </c>
      <c r="FM105" s="129" t="s">
        <v>12</v>
      </c>
      <c r="FN105" s="129" t="s">
        <v>12</v>
      </c>
      <c r="FO105" s="130" t="s">
        <v>12</v>
      </c>
      <c r="FP105" s="130" t="s">
        <v>12</v>
      </c>
      <c r="FQ105" s="130" t="s">
        <v>12</v>
      </c>
      <c r="FR105" s="130" t="s">
        <v>12</v>
      </c>
      <c r="FS105" s="130" t="s">
        <v>12</v>
      </c>
      <c r="FT105" s="130" t="s">
        <v>12</v>
      </c>
      <c r="FU105" s="130" t="s">
        <v>12</v>
      </c>
      <c r="FV105" s="130" t="s">
        <v>12</v>
      </c>
      <c r="FW105" s="130" t="str">
        <f t="shared" si="48"/>
        <v>-</v>
      </c>
      <c r="FX105" s="130" t="s">
        <v>12</v>
      </c>
      <c r="FY105" s="108" t="s">
        <v>12</v>
      </c>
      <c r="FZ105" s="108">
        <v>6.0</v>
      </c>
      <c r="GA105" s="108">
        <v>0.0</v>
      </c>
      <c r="GB105" s="131">
        <f t="shared" si="43"/>
        <v>0</v>
      </c>
      <c r="GC105" s="132" t="s">
        <v>12</v>
      </c>
      <c r="GD105" s="132" t="s">
        <v>12</v>
      </c>
      <c r="GE105" s="132" t="s">
        <v>12</v>
      </c>
      <c r="GF105" s="133" t="s">
        <v>12</v>
      </c>
      <c r="GG105" s="133" t="s">
        <v>12</v>
      </c>
      <c r="GH105" s="133" t="s">
        <v>12</v>
      </c>
      <c r="GI105" s="133" t="s">
        <v>12</v>
      </c>
      <c r="GJ105" s="133" t="s">
        <v>12</v>
      </c>
      <c r="GK105" s="133" t="s">
        <v>12</v>
      </c>
      <c r="GL105" s="133" t="s">
        <v>12</v>
      </c>
      <c r="GM105" s="133" t="s">
        <v>12</v>
      </c>
      <c r="GN105" s="134" t="s">
        <v>12</v>
      </c>
      <c r="GO105" s="134">
        <v>1.0</v>
      </c>
      <c r="GP105" s="134">
        <v>0.0</v>
      </c>
      <c r="GQ105" s="135">
        <f t="shared" si="44"/>
        <v>0</v>
      </c>
      <c r="GR105" s="136" t="s">
        <v>13</v>
      </c>
      <c r="GS105" s="137"/>
      <c r="GT105" s="137"/>
      <c r="GU105" s="137"/>
      <c r="GV105" s="137"/>
      <c r="GW105" s="137"/>
      <c r="GX105" s="137"/>
      <c r="GY105" s="137"/>
      <c r="GZ105" s="137"/>
      <c r="HA105" s="137"/>
      <c r="HB105" s="137"/>
      <c r="HC105" s="137"/>
      <c r="HD105" s="137"/>
      <c r="HE105" s="137"/>
      <c r="HF105" s="137"/>
      <c r="HG105" s="137"/>
      <c r="HH105" s="137"/>
      <c r="HI105" s="137"/>
      <c r="HJ105" s="137"/>
      <c r="HK105" s="137"/>
      <c r="HL105" s="137"/>
      <c r="HM105" s="137"/>
      <c r="HN105" s="137"/>
      <c r="HO105" s="137"/>
      <c r="HP105" s="137"/>
      <c r="HQ105" s="137"/>
      <c r="HR105" s="137"/>
      <c r="HS105" s="137"/>
      <c r="HT105" s="137"/>
      <c r="HU105" s="137"/>
      <c r="HV105" s="137"/>
      <c r="HW105" s="137"/>
      <c r="HX105" s="137"/>
      <c r="HY105" s="137"/>
      <c r="HZ105" s="137"/>
      <c r="IA105" s="137"/>
      <c r="IB105" s="137"/>
      <c r="IC105" s="137"/>
      <c r="ID105" s="137"/>
      <c r="IE105" s="137"/>
      <c r="IF105" s="137"/>
      <c r="IG105" s="137"/>
      <c r="IH105" s="137"/>
      <c r="II105" s="137"/>
      <c r="IJ105" s="137"/>
      <c r="IK105" s="137"/>
      <c r="IL105" s="137"/>
      <c r="IM105" s="137"/>
      <c r="IN105" s="137"/>
      <c r="IO105" s="137"/>
      <c r="IP105" s="137"/>
      <c r="IQ105" s="137"/>
      <c r="IR105" s="137"/>
      <c r="IS105" s="137"/>
      <c r="IT105" s="137"/>
      <c r="IU105" s="137"/>
      <c r="IV105" s="137"/>
      <c r="IW105" s="137"/>
      <c r="IX105" s="137"/>
      <c r="IY105" s="137"/>
      <c r="IZ105" s="137"/>
      <c r="JA105" s="137"/>
      <c r="JB105" s="137"/>
      <c r="JC105" s="137"/>
      <c r="JD105" s="137"/>
      <c r="JE105" s="137"/>
      <c r="JF105" s="137"/>
      <c r="JG105" s="137"/>
      <c r="JH105" s="137"/>
      <c r="JI105" s="137"/>
      <c r="JJ105" s="137"/>
      <c r="JK105" s="137"/>
      <c r="JL105" s="137"/>
      <c r="JM105" s="137"/>
      <c r="JN105" s="137"/>
      <c r="JO105" s="137"/>
      <c r="JP105" s="137"/>
      <c r="JQ105" s="137"/>
      <c r="JR105" s="137"/>
      <c r="JS105" s="137"/>
      <c r="JT105" s="137"/>
      <c r="JU105" s="137"/>
      <c r="JV105" s="137"/>
      <c r="JW105" s="137"/>
      <c r="JX105" s="137"/>
      <c r="JY105" s="137"/>
      <c r="JZ105" s="137"/>
      <c r="KA105" s="137"/>
      <c r="KB105" s="137"/>
      <c r="KC105" s="137"/>
      <c r="KD105" s="137"/>
      <c r="KE105" s="137"/>
      <c r="KF105" s="137"/>
      <c r="KG105" s="137"/>
      <c r="KH105" s="137"/>
      <c r="KI105" s="137"/>
      <c r="KJ105" s="137"/>
      <c r="KK105" s="137"/>
      <c r="KL105" s="137"/>
      <c r="KM105" s="137"/>
      <c r="KN105" s="137"/>
      <c r="KO105" s="137"/>
      <c r="KP105" s="137"/>
      <c r="KQ105" s="137"/>
      <c r="KR105" s="137"/>
      <c r="KS105" s="137"/>
      <c r="KT105" s="137"/>
      <c r="KU105" s="137"/>
      <c r="KV105" s="137"/>
      <c r="KW105" s="137"/>
      <c r="KX105" s="137"/>
      <c r="KY105" s="137"/>
      <c r="KZ105" s="137"/>
      <c r="LA105" s="137"/>
      <c r="LB105" s="137"/>
      <c r="LC105" s="137"/>
      <c r="LD105" s="137"/>
      <c r="LE105" s="137"/>
      <c r="LF105" s="137"/>
      <c r="LG105" s="137"/>
      <c r="LH105" s="137"/>
      <c r="LI105" s="137"/>
      <c r="LJ105" s="137"/>
      <c r="LK105" s="137"/>
      <c r="LL105" s="137"/>
      <c r="LM105" s="137"/>
      <c r="LN105" s="137"/>
      <c r="LO105" s="137"/>
      <c r="LP105" s="137"/>
      <c r="LQ105" s="137"/>
      <c r="LR105" s="137"/>
      <c r="LS105" s="137"/>
      <c r="LT105" s="137"/>
      <c r="LU105" s="137"/>
      <c r="LV105" s="137"/>
      <c r="LW105" s="137"/>
      <c r="LX105" s="137"/>
    </row>
    <row r="106" ht="153.75" customHeight="1">
      <c r="B106" s="104" t="s">
        <v>269</v>
      </c>
      <c r="C106" s="105" t="s">
        <v>12</v>
      </c>
      <c r="D106" s="105" t="s">
        <v>270</v>
      </c>
      <c r="E106" s="105" t="s">
        <v>1569</v>
      </c>
      <c r="F106" s="105" t="s">
        <v>1570</v>
      </c>
      <c r="G106" s="105" t="s">
        <v>1571</v>
      </c>
      <c r="H106" s="105" t="s">
        <v>1572</v>
      </c>
      <c r="I106" s="107" t="s">
        <v>1573</v>
      </c>
      <c r="J106" s="107" t="s">
        <v>1574</v>
      </c>
      <c r="K106" s="138" t="s">
        <v>1575</v>
      </c>
      <c r="L106" s="108">
        <v>113.0</v>
      </c>
      <c r="M106" s="108">
        <v>2.0</v>
      </c>
      <c r="N106" s="108">
        <v>2.0</v>
      </c>
      <c r="O106" s="108">
        <f t="shared" si="115"/>
        <v>2</v>
      </c>
      <c r="P106" s="108">
        <v>2.0</v>
      </c>
      <c r="Q106" s="108">
        <v>0.0</v>
      </c>
      <c r="R106" s="113" t="s">
        <v>160</v>
      </c>
      <c r="S106" s="162" t="s">
        <v>1576</v>
      </c>
      <c r="T106" s="111" t="s">
        <v>1577</v>
      </c>
      <c r="U106" s="142" t="s">
        <v>1578</v>
      </c>
      <c r="V106" s="110" t="s">
        <v>1579</v>
      </c>
      <c r="W106" s="142" t="s">
        <v>1580</v>
      </c>
      <c r="X106" s="113" t="s">
        <v>13</v>
      </c>
      <c r="Y106" s="113" t="s">
        <v>160</v>
      </c>
      <c r="Z106" s="113" t="s">
        <v>161</v>
      </c>
      <c r="AA106" s="113" t="s">
        <v>13</v>
      </c>
      <c r="AB106" s="113" t="s">
        <v>161</v>
      </c>
      <c r="AC106" s="113" t="s">
        <v>13</v>
      </c>
      <c r="AD106" s="114" t="s">
        <v>1581</v>
      </c>
      <c r="AE106" s="114">
        <v>2.0</v>
      </c>
      <c r="AF106" s="114">
        <v>23.0</v>
      </c>
      <c r="AG106" s="115" t="s">
        <v>12</v>
      </c>
      <c r="AH106" s="114" t="s">
        <v>1581</v>
      </c>
      <c r="AI106" s="114" t="s">
        <v>1581</v>
      </c>
      <c r="AJ106" s="114" t="s">
        <v>12</v>
      </c>
      <c r="AK106" s="114" t="str">
        <f t="shared" ref="AK106:AK120" si="120">IF(AI106="-",AJ106,AI106)</f>
        <v>1917, 1448</v>
      </c>
      <c r="AL106" s="114" t="s">
        <v>12</v>
      </c>
      <c r="AM106" s="114" t="s">
        <v>1581</v>
      </c>
      <c r="AN106" s="114" t="s">
        <v>12</v>
      </c>
      <c r="AO106" s="114" t="s">
        <v>12</v>
      </c>
      <c r="AP106" s="116">
        <v>112.0</v>
      </c>
      <c r="AQ106" s="116">
        <v>18.0</v>
      </c>
      <c r="AR106" s="116">
        <v>23.0</v>
      </c>
      <c r="AS106" s="116">
        <v>23.0</v>
      </c>
      <c r="AT106" s="116">
        <v>0.0</v>
      </c>
      <c r="AU106" s="116">
        <v>0.0</v>
      </c>
      <c r="AV106" s="116">
        <v>0.0</v>
      </c>
      <c r="AW106" s="116">
        <v>18.0</v>
      </c>
      <c r="AX106" s="116">
        <v>23.0</v>
      </c>
      <c r="AY106" s="116">
        <v>23.0</v>
      </c>
      <c r="AZ106" s="117">
        <f t="shared" si="71"/>
        <v>9</v>
      </c>
      <c r="BA106" s="117">
        <f t="shared" si="72"/>
        <v>9</v>
      </c>
      <c r="BB106" s="117">
        <f t="shared" si="73"/>
        <v>0</v>
      </c>
      <c r="BC106" s="117">
        <f t="shared" si="74"/>
        <v>11.5</v>
      </c>
      <c r="BD106" s="117">
        <f t="shared" si="75"/>
        <v>11.5</v>
      </c>
      <c r="BE106" s="117">
        <f t="shared" si="76"/>
        <v>0</v>
      </c>
      <c r="BF106" s="117">
        <f t="shared" si="77"/>
        <v>11.5</v>
      </c>
      <c r="BG106" s="117">
        <f t="shared" si="78"/>
        <v>11.5</v>
      </c>
      <c r="BH106" s="117">
        <f t="shared" si="79"/>
        <v>0</v>
      </c>
      <c r="BI106" s="118" t="s">
        <v>1582</v>
      </c>
      <c r="BJ106" s="118">
        <v>4.0</v>
      </c>
      <c r="BK106" s="118">
        <v>41.0</v>
      </c>
      <c r="BL106" s="115" t="s">
        <v>12</v>
      </c>
      <c r="BM106" s="118" t="s">
        <v>1582</v>
      </c>
      <c r="BN106" s="118" t="s">
        <v>1583</v>
      </c>
      <c r="BO106" s="118" t="s">
        <v>12</v>
      </c>
      <c r="BP106" s="118" t="str">
        <f t="shared" si="118"/>
        <v>1917, 1448, 2001330</v>
      </c>
      <c r="BQ106" s="118" t="s">
        <v>12</v>
      </c>
      <c r="BR106" s="118" t="s">
        <v>1583</v>
      </c>
      <c r="BS106" s="118">
        <v>2027413.0</v>
      </c>
      <c r="BT106" s="139" t="s">
        <v>12</v>
      </c>
      <c r="BU106" s="119">
        <v>110.0</v>
      </c>
      <c r="BV106" s="119">
        <v>18.0</v>
      </c>
      <c r="BW106" s="119">
        <v>40.0</v>
      </c>
      <c r="BX106" s="119">
        <v>23.0</v>
      </c>
      <c r="BY106" s="119">
        <v>18.0</v>
      </c>
      <c r="BZ106" s="119">
        <v>40.0</v>
      </c>
      <c r="CA106" s="119">
        <v>1.0</v>
      </c>
      <c r="CB106" s="119">
        <v>1.0</v>
      </c>
      <c r="CC106" s="119">
        <v>1.0</v>
      </c>
      <c r="CD106" s="119">
        <v>18.0</v>
      </c>
      <c r="CE106" s="119">
        <v>40.0</v>
      </c>
      <c r="CF106" s="119">
        <v>23.0</v>
      </c>
      <c r="CG106" s="119">
        <v>18.0</v>
      </c>
      <c r="CH106" s="119">
        <v>40.0</v>
      </c>
      <c r="CI106" s="120">
        <f t="shared" si="81"/>
        <v>9</v>
      </c>
      <c r="CJ106" s="120">
        <f t="shared" si="82"/>
        <v>9</v>
      </c>
      <c r="CK106" s="120">
        <f t="shared" si="83"/>
        <v>0.5</v>
      </c>
      <c r="CL106" s="120">
        <f t="shared" si="84"/>
        <v>20</v>
      </c>
      <c r="CM106" s="120">
        <f t="shared" si="85"/>
        <v>20</v>
      </c>
      <c r="CN106" s="120">
        <f t="shared" si="18"/>
        <v>0.5</v>
      </c>
      <c r="CO106" s="120">
        <f t="shared" si="86"/>
        <v>20</v>
      </c>
      <c r="CP106" s="120">
        <f t="shared" si="87"/>
        <v>20</v>
      </c>
      <c r="CQ106" s="120">
        <f t="shared" si="88"/>
        <v>0.5</v>
      </c>
      <c r="CR106" s="121" t="s">
        <v>1584</v>
      </c>
      <c r="CS106" s="121">
        <v>10.0</v>
      </c>
      <c r="CT106" s="121">
        <v>47.0</v>
      </c>
      <c r="CU106" s="115" t="s">
        <v>12</v>
      </c>
      <c r="CV106" s="121" t="s">
        <v>1584</v>
      </c>
      <c r="CW106" s="121" t="s">
        <v>1585</v>
      </c>
      <c r="CX106" s="121" t="s">
        <v>12</v>
      </c>
      <c r="CY106" s="121" t="str">
        <f t="shared" si="119"/>
        <v>2001330, 1917, 15935, 1448, 44486, 44484, 44488, 44487, 44485</v>
      </c>
      <c r="CZ106" s="121" t="s">
        <v>12</v>
      </c>
      <c r="DA106" s="121" t="s">
        <v>1585</v>
      </c>
      <c r="DB106" s="121">
        <v>2027413.0</v>
      </c>
      <c r="DC106" s="121" t="s">
        <v>12</v>
      </c>
      <c r="DD106" s="122">
        <v>112.0</v>
      </c>
      <c r="DE106" s="122">
        <v>20.0</v>
      </c>
      <c r="DF106" s="122">
        <v>43.0</v>
      </c>
      <c r="DG106" s="122">
        <v>29.0</v>
      </c>
      <c r="DH106" s="122">
        <v>18.0</v>
      </c>
      <c r="DI106" s="122">
        <v>46.0</v>
      </c>
      <c r="DJ106" s="122">
        <v>1.0</v>
      </c>
      <c r="DK106" s="122">
        <v>1.0</v>
      </c>
      <c r="DL106" s="122">
        <v>1.0</v>
      </c>
      <c r="DM106" s="122">
        <v>20.0</v>
      </c>
      <c r="DN106" s="122">
        <v>43.0</v>
      </c>
      <c r="DO106" s="122">
        <v>29.0</v>
      </c>
      <c r="DP106" s="122">
        <v>18.0</v>
      </c>
      <c r="DQ106" s="122">
        <v>46.0</v>
      </c>
      <c r="DR106" s="123">
        <f t="shared" si="89"/>
        <v>10</v>
      </c>
      <c r="DS106" s="123">
        <f t="shared" si="90"/>
        <v>10</v>
      </c>
      <c r="DT106" s="123">
        <f t="shared" si="91"/>
        <v>0.5</v>
      </c>
      <c r="DU106" s="123">
        <f t="shared" si="92"/>
        <v>21.5</v>
      </c>
      <c r="DV106" s="123">
        <f t="shared" si="93"/>
        <v>21.5</v>
      </c>
      <c r="DW106" s="123">
        <f t="shared" si="94"/>
        <v>0.5</v>
      </c>
      <c r="DX106" s="123">
        <f t="shared" si="95"/>
        <v>23</v>
      </c>
      <c r="DY106" s="123">
        <f t="shared" si="96"/>
        <v>23</v>
      </c>
      <c r="DZ106" s="123">
        <f t="shared" si="97"/>
        <v>0.5</v>
      </c>
      <c r="EA106" s="124" t="s">
        <v>1586</v>
      </c>
      <c r="EB106" s="124">
        <v>22.0</v>
      </c>
      <c r="EC106" s="124">
        <v>141.0</v>
      </c>
      <c r="ED106" s="115" t="s">
        <v>1587</v>
      </c>
      <c r="EE106" s="124" t="s">
        <v>1588</v>
      </c>
      <c r="EF106" s="124" t="s">
        <v>1589</v>
      </c>
      <c r="EG106" s="124" t="s">
        <v>1590</v>
      </c>
      <c r="EH106" s="124" t="str">
        <f t="shared" si="111"/>
        <v>1917, 15935, 1448, 44486, 44484, 44488, 44487, 44485, 2002752, 2002749, 2101620, 2101917, 2101448, 2101447, 2001329, 2001330, 2003012, 2003020, 2001117, 2044666</v>
      </c>
      <c r="EI106" s="124" t="s">
        <v>12</v>
      </c>
      <c r="EJ106" s="124" t="s">
        <v>1589</v>
      </c>
      <c r="EK106" s="124" t="s">
        <v>1591</v>
      </c>
      <c r="EL106" s="124" t="s">
        <v>12</v>
      </c>
      <c r="EM106" s="125">
        <v>110.0</v>
      </c>
      <c r="EN106" s="125">
        <v>27.0</v>
      </c>
      <c r="EO106" s="125">
        <v>65.0</v>
      </c>
      <c r="EP106" s="125">
        <v>29.0</v>
      </c>
      <c r="EQ106" s="125">
        <v>112.0</v>
      </c>
      <c r="ER106" s="125">
        <v>140.0</v>
      </c>
      <c r="ES106" s="125">
        <v>2.0</v>
      </c>
      <c r="ET106" s="125">
        <v>2.0</v>
      </c>
      <c r="EU106" s="125">
        <v>2.0</v>
      </c>
      <c r="EV106" s="125">
        <v>20.0</v>
      </c>
      <c r="EW106" s="125">
        <v>51.0</v>
      </c>
      <c r="EX106" s="125">
        <v>29.0</v>
      </c>
      <c r="EY106" s="125">
        <v>79.0</v>
      </c>
      <c r="EZ106" s="125">
        <v>108.0</v>
      </c>
      <c r="FA106" s="126">
        <f t="shared" si="98"/>
        <v>13.5</v>
      </c>
      <c r="FB106" s="126">
        <f t="shared" si="99"/>
        <v>10</v>
      </c>
      <c r="FC106" s="126">
        <f t="shared" si="100"/>
        <v>1</v>
      </c>
      <c r="FD106" s="126">
        <f t="shared" si="101"/>
        <v>32.5</v>
      </c>
      <c r="FE106" s="126">
        <f t="shared" si="102"/>
        <v>25.5</v>
      </c>
      <c r="FF106" s="126">
        <f t="shared" si="103"/>
        <v>1</v>
      </c>
      <c r="FG106" s="126">
        <f t="shared" si="104"/>
        <v>70</v>
      </c>
      <c r="FH106" s="126">
        <f t="shared" si="105"/>
        <v>54</v>
      </c>
      <c r="FI106" s="126">
        <f t="shared" si="106"/>
        <v>1</v>
      </c>
      <c r="FJ106" s="127" t="s">
        <v>13</v>
      </c>
      <c r="FK106" s="128" t="s">
        <v>1592</v>
      </c>
      <c r="FL106" s="129" t="s">
        <v>12</v>
      </c>
      <c r="FM106" s="129" t="s">
        <v>12</v>
      </c>
      <c r="FN106" s="129" t="s">
        <v>12</v>
      </c>
      <c r="FO106" s="130" t="s">
        <v>12</v>
      </c>
      <c r="FP106" s="130" t="s">
        <v>12</v>
      </c>
      <c r="FQ106" s="130" t="s">
        <v>12</v>
      </c>
      <c r="FR106" s="130" t="s">
        <v>12</v>
      </c>
      <c r="FS106" s="130" t="s">
        <v>12</v>
      </c>
      <c r="FT106" s="130" t="s">
        <v>12</v>
      </c>
      <c r="FU106" s="130" t="s">
        <v>12</v>
      </c>
      <c r="FV106" s="130" t="s">
        <v>12</v>
      </c>
      <c r="FW106" s="130" t="str">
        <f t="shared" si="48"/>
        <v>-</v>
      </c>
      <c r="FX106" s="130" t="s">
        <v>12</v>
      </c>
      <c r="FY106" s="108" t="s">
        <v>12</v>
      </c>
      <c r="FZ106" s="108">
        <v>14.0</v>
      </c>
      <c r="GA106" s="108">
        <v>0.0</v>
      </c>
      <c r="GB106" s="131">
        <f t="shared" si="43"/>
        <v>0</v>
      </c>
      <c r="GC106" s="132" t="s">
        <v>12</v>
      </c>
      <c r="GD106" s="132" t="s">
        <v>12</v>
      </c>
      <c r="GE106" s="132" t="s">
        <v>12</v>
      </c>
      <c r="GF106" s="133" t="s">
        <v>12</v>
      </c>
      <c r="GG106" s="133" t="s">
        <v>12</v>
      </c>
      <c r="GH106" s="133" t="s">
        <v>12</v>
      </c>
      <c r="GI106" s="133" t="s">
        <v>12</v>
      </c>
      <c r="GJ106" s="133" t="s">
        <v>12</v>
      </c>
      <c r="GK106" s="133" t="s">
        <v>12</v>
      </c>
      <c r="GL106" s="133" t="s">
        <v>12</v>
      </c>
      <c r="GM106" s="133" t="s">
        <v>12</v>
      </c>
      <c r="GN106" s="134" t="s">
        <v>12</v>
      </c>
      <c r="GO106" s="134">
        <v>3.0</v>
      </c>
      <c r="GP106" s="134">
        <v>0.0</v>
      </c>
      <c r="GQ106" s="135">
        <f t="shared" si="44"/>
        <v>0</v>
      </c>
      <c r="GR106" s="136" t="s">
        <v>13</v>
      </c>
      <c r="GS106" s="137"/>
      <c r="GT106" s="137"/>
      <c r="GU106" s="137"/>
      <c r="GV106" s="137"/>
      <c r="GW106" s="137"/>
      <c r="GX106" s="137"/>
      <c r="GY106" s="137"/>
      <c r="GZ106" s="137"/>
      <c r="HA106" s="137"/>
      <c r="HB106" s="137"/>
      <c r="HC106" s="137"/>
      <c r="HD106" s="137"/>
      <c r="HE106" s="137"/>
      <c r="HF106" s="137"/>
      <c r="HG106" s="137"/>
      <c r="HH106" s="137"/>
      <c r="HI106" s="137"/>
      <c r="HJ106" s="137"/>
      <c r="HK106" s="137"/>
      <c r="HL106" s="137"/>
      <c r="HM106" s="137"/>
      <c r="HN106" s="137"/>
      <c r="HO106" s="137"/>
      <c r="HP106" s="137"/>
      <c r="HQ106" s="137"/>
      <c r="HR106" s="137"/>
      <c r="HS106" s="137"/>
      <c r="HT106" s="137"/>
      <c r="HU106" s="137"/>
      <c r="HV106" s="137"/>
      <c r="HW106" s="137"/>
      <c r="HX106" s="137"/>
      <c r="HY106" s="137"/>
      <c r="HZ106" s="137"/>
      <c r="IA106" s="137"/>
      <c r="IB106" s="137"/>
      <c r="IC106" s="137"/>
      <c r="ID106" s="137"/>
      <c r="IE106" s="137"/>
      <c r="IF106" s="137"/>
      <c r="IG106" s="137"/>
      <c r="IH106" s="137"/>
      <c r="II106" s="137"/>
      <c r="IJ106" s="137"/>
      <c r="IK106" s="137"/>
      <c r="IL106" s="137"/>
      <c r="IM106" s="137"/>
      <c r="IN106" s="137"/>
      <c r="IO106" s="137"/>
      <c r="IP106" s="137"/>
      <c r="IQ106" s="137"/>
      <c r="IR106" s="137"/>
      <c r="IS106" s="137"/>
      <c r="IT106" s="137"/>
      <c r="IU106" s="137"/>
      <c r="IV106" s="137"/>
      <c r="IW106" s="137"/>
      <c r="IX106" s="137"/>
      <c r="IY106" s="137"/>
      <c r="IZ106" s="137"/>
      <c r="JA106" s="137"/>
      <c r="JB106" s="137"/>
      <c r="JC106" s="137"/>
      <c r="JD106" s="137"/>
      <c r="JE106" s="137"/>
      <c r="JF106" s="137"/>
      <c r="JG106" s="137"/>
      <c r="JH106" s="137"/>
      <c r="JI106" s="137"/>
      <c r="JJ106" s="137"/>
      <c r="JK106" s="137"/>
      <c r="JL106" s="137"/>
      <c r="JM106" s="137"/>
      <c r="JN106" s="137"/>
      <c r="JO106" s="137"/>
      <c r="JP106" s="137"/>
      <c r="JQ106" s="137"/>
      <c r="JR106" s="137"/>
      <c r="JS106" s="137"/>
      <c r="JT106" s="137"/>
      <c r="JU106" s="137"/>
      <c r="JV106" s="137"/>
      <c r="JW106" s="137"/>
      <c r="JX106" s="137"/>
      <c r="JY106" s="137"/>
      <c r="JZ106" s="137"/>
      <c r="KA106" s="137"/>
      <c r="KB106" s="137"/>
      <c r="KC106" s="137"/>
      <c r="KD106" s="137"/>
      <c r="KE106" s="137"/>
      <c r="KF106" s="137"/>
      <c r="KG106" s="137"/>
      <c r="KH106" s="137"/>
      <c r="KI106" s="137"/>
      <c r="KJ106" s="137"/>
      <c r="KK106" s="137"/>
      <c r="KL106" s="137"/>
      <c r="KM106" s="137"/>
      <c r="KN106" s="137"/>
      <c r="KO106" s="137"/>
      <c r="KP106" s="137"/>
      <c r="KQ106" s="137"/>
      <c r="KR106" s="137"/>
      <c r="KS106" s="137"/>
      <c r="KT106" s="137"/>
      <c r="KU106" s="137"/>
      <c r="KV106" s="137"/>
      <c r="KW106" s="137"/>
      <c r="KX106" s="137"/>
      <c r="KY106" s="137"/>
      <c r="KZ106" s="137"/>
      <c r="LA106" s="137"/>
      <c r="LB106" s="137"/>
      <c r="LC106" s="137"/>
      <c r="LD106" s="137"/>
      <c r="LE106" s="137"/>
      <c r="LF106" s="137"/>
      <c r="LG106" s="137"/>
      <c r="LH106" s="137"/>
      <c r="LI106" s="137"/>
      <c r="LJ106" s="137"/>
      <c r="LK106" s="137"/>
      <c r="LL106" s="137"/>
      <c r="LM106" s="137"/>
      <c r="LN106" s="137"/>
      <c r="LO106" s="137"/>
      <c r="LP106" s="137"/>
      <c r="LQ106" s="137"/>
      <c r="LR106" s="137"/>
      <c r="LS106" s="137"/>
      <c r="LT106" s="137"/>
      <c r="LU106" s="137"/>
      <c r="LV106" s="137"/>
      <c r="LW106" s="137"/>
      <c r="LX106" s="137"/>
    </row>
    <row r="107" ht="153.75" customHeight="1">
      <c r="B107" s="104" t="s">
        <v>1169</v>
      </c>
      <c r="C107" s="105" t="s">
        <v>12</v>
      </c>
      <c r="D107" s="105" t="s">
        <v>147</v>
      </c>
      <c r="E107" s="105" t="s">
        <v>1593</v>
      </c>
      <c r="F107" s="105" t="s">
        <v>1594</v>
      </c>
      <c r="G107" s="105" t="s">
        <v>1595</v>
      </c>
      <c r="H107" s="105" t="s">
        <v>1596</v>
      </c>
      <c r="I107" s="107" t="s">
        <v>879</v>
      </c>
      <c r="J107" s="107" t="s">
        <v>880</v>
      </c>
      <c r="K107" s="107" t="s">
        <v>1597</v>
      </c>
      <c r="L107" s="108">
        <v>11.0</v>
      </c>
      <c r="M107" s="108">
        <v>1.0</v>
      </c>
      <c r="N107" s="108">
        <v>1.0</v>
      </c>
      <c r="O107" s="108">
        <f t="shared" si="115"/>
        <v>1</v>
      </c>
      <c r="P107" s="108">
        <v>1.0</v>
      </c>
      <c r="Q107" s="108">
        <v>0.0</v>
      </c>
      <c r="R107" s="109" t="s">
        <v>160</v>
      </c>
      <c r="S107" s="110" t="s">
        <v>1091</v>
      </c>
      <c r="T107" s="110" t="s">
        <v>1598</v>
      </c>
      <c r="U107" s="112" t="s">
        <v>1599</v>
      </c>
      <c r="V107" s="110" t="s">
        <v>1600</v>
      </c>
      <c r="W107" s="110" t="s">
        <v>1601</v>
      </c>
      <c r="X107" s="113" t="s">
        <v>13</v>
      </c>
      <c r="Y107" s="113" t="s">
        <v>160</v>
      </c>
      <c r="Z107" s="113" t="s">
        <v>161</v>
      </c>
      <c r="AA107" s="113" t="s">
        <v>13</v>
      </c>
      <c r="AB107" s="113" t="s">
        <v>161</v>
      </c>
      <c r="AC107" s="113" t="s">
        <v>13</v>
      </c>
      <c r="AD107" s="114" t="s">
        <v>12</v>
      </c>
      <c r="AE107" s="114" t="s">
        <v>12</v>
      </c>
      <c r="AF107" s="114" t="s">
        <v>12</v>
      </c>
      <c r="AG107" s="115" t="s">
        <v>12</v>
      </c>
      <c r="AH107" s="114" t="s">
        <v>12</v>
      </c>
      <c r="AI107" s="114" t="s">
        <v>12</v>
      </c>
      <c r="AJ107" s="114" t="s">
        <v>12</v>
      </c>
      <c r="AK107" s="114" t="str">
        <f t="shared" si="120"/>
        <v>-</v>
      </c>
      <c r="AL107" s="114" t="s">
        <v>12</v>
      </c>
      <c r="AM107" s="114" t="s">
        <v>12</v>
      </c>
      <c r="AN107" s="114" t="s">
        <v>12</v>
      </c>
      <c r="AO107" s="114" t="s">
        <v>12</v>
      </c>
      <c r="AP107" s="116">
        <v>11.0</v>
      </c>
      <c r="AQ107" s="116">
        <v>0.0</v>
      </c>
      <c r="AR107" s="116">
        <v>0.0</v>
      </c>
      <c r="AS107" s="116">
        <v>0.0</v>
      </c>
      <c r="AT107" s="116">
        <v>0.0</v>
      </c>
      <c r="AU107" s="116">
        <v>0.0</v>
      </c>
      <c r="AV107" s="116">
        <v>0.0</v>
      </c>
      <c r="AW107" s="116">
        <v>0.0</v>
      </c>
      <c r="AX107" s="116">
        <v>0.0</v>
      </c>
      <c r="AY107" s="116">
        <v>0.0</v>
      </c>
      <c r="AZ107" s="117">
        <f>AQ107/M104</f>
        <v>0</v>
      </c>
      <c r="BA107" s="117">
        <f>AW107/M104</f>
        <v>0</v>
      </c>
      <c r="BB107" s="117">
        <f>IF(AT107="-","-",AT107/M104)</f>
        <v>0</v>
      </c>
      <c r="BC107" s="117">
        <f>AR107/N104</f>
        <v>0</v>
      </c>
      <c r="BD107" s="117">
        <f>AX107/N104</f>
        <v>0</v>
      </c>
      <c r="BE107" s="117">
        <f>IF(AU107="-","-",AU107/N104)</f>
        <v>0</v>
      </c>
      <c r="BF107" s="117">
        <f>AS107/P104</f>
        <v>0</v>
      </c>
      <c r="BG107" s="117">
        <f>AY107/P104</f>
        <v>0</v>
      </c>
      <c r="BH107" s="117">
        <f>IF(AV107="-","-",AV107/P104)</f>
        <v>0</v>
      </c>
      <c r="BI107" s="118">
        <v>2006443.0</v>
      </c>
      <c r="BJ107" s="118">
        <v>1.0</v>
      </c>
      <c r="BK107" s="118">
        <v>1.0</v>
      </c>
      <c r="BL107" s="115" t="s">
        <v>12</v>
      </c>
      <c r="BM107" s="118">
        <v>2006443.0</v>
      </c>
      <c r="BN107" s="118" t="s">
        <v>12</v>
      </c>
      <c r="BO107" s="118" t="s">
        <v>12</v>
      </c>
      <c r="BP107" s="118" t="str">
        <f t="shared" si="118"/>
        <v>-</v>
      </c>
      <c r="BQ107" s="118" t="s">
        <v>12</v>
      </c>
      <c r="BR107" s="118" t="s">
        <v>12</v>
      </c>
      <c r="BS107" s="118">
        <v>2006443.0</v>
      </c>
      <c r="BT107" s="118" t="s">
        <v>12</v>
      </c>
      <c r="BU107" s="119">
        <v>11.0</v>
      </c>
      <c r="BV107" s="119">
        <v>1.0</v>
      </c>
      <c r="BW107" s="119">
        <v>1.0</v>
      </c>
      <c r="BX107" s="119">
        <v>0.0</v>
      </c>
      <c r="BY107" s="119">
        <v>1.0</v>
      </c>
      <c r="BZ107" s="119">
        <v>1.0</v>
      </c>
      <c r="CA107" s="119">
        <v>1.0</v>
      </c>
      <c r="CB107" s="119">
        <v>1.0</v>
      </c>
      <c r="CC107" s="119">
        <v>1.0</v>
      </c>
      <c r="CD107" s="119">
        <v>1.0</v>
      </c>
      <c r="CE107" s="119">
        <v>1.0</v>
      </c>
      <c r="CF107" s="119">
        <v>0.0</v>
      </c>
      <c r="CG107" s="119">
        <v>1.0</v>
      </c>
      <c r="CH107" s="119">
        <v>1.0</v>
      </c>
      <c r="CI107" s="120">
        <f>BV107/M104</f>
        <v>1</v>
      </c>
      <c r="CJ107" s="120">
        <f>CD107/M104</f>
        <v>1</v>
      </c>
      <c r="CK107" s="120">
        <f>IF(CA107="-","-",CA107/M104)</f>
        <v>1</v>
      </c>
      <c r="CL107" s="120">
        <f>BW107/N104</f>
        <v>1</v>
      </c>
      <c r="CM107" s="120">
        <f>CE107/N104</f>
        <v>1</v>
      </c>
      <c r="CN107" s="120">
        <f t="shared" si="18"/>
        <v>1</v>
      </c>
      <c r="CO107" s="120">
        <f>IF(BZ107="-","-",BZ107/P104)</f>
        <v>1</v>
      </c>
      <c r="CP107" s="120">
        <f>IF(CH107="-","-",CH107/P104)</f>
        <v>1</v>
      </c>
      <c r="CQ107" s="120">
        <f>IF(CC107="-","-",CC107/P104)</f>
        <v>1</v>
      </c>
      <c r="CR107" s="121" t="s">
        <v>1602</v>
      </c>
      <c r="CS107" s="121">
        <v>1.0</v>
      </c>
      <c r="CT107" s="121">
        <v>3.0</v>
      </c>
      <c r="CU107" s="115" t="s">
        <v>12</v>
      </c>
      <c r="CV107" s="121" t="s">
        <v>1602</v>
      </c>
      <c r="CW107" s="121">
        <v>50447.0</v>
      </c>
      <c r="CX107" s="121" t="s">
        <v>12</v>
      </c>
      <c r="CY107" s="121">
        <f t="shared" si="119"/>
        <v>50447</v>
      </c>
      <c r="CZ107" s="121" t="s">
        <v>12</v>
      </c>
      <c r="DA107" s="121">
        <v>50447.0</v>
      </c>
      <c r="DB107" s="121">
        <v>2006443.0</v>
      </c>
      <c r="DC107" s="121" t="s">
        <v>12</v>
      </c>
      <c r="DD107" s="122">
        <v>11.0</v>
      </c>
      <c r="DE107" s="122">
        <v>1.0</v>
      </c>
      <c r="DF107" s="122">
        <v>2.0</v>
      </c>
      <c r="DG107" s="122">
        <v>1.0</v>
      </c>
      <c r="DH107" s="122">
        <v>1.0</v>
      </c>
      <c r="DI107" s="122">
        <v>2.0</v>
      </c>
      <c r="DJ107" s="122">
        <v>1.0</v>
      </c>
      <c r="DK107" s="122">
        <v>1.0</v>
      </c>
      <c r="DL107" s="122">
        <v>1.0</v>
      </c>
      <c r="DM107" s="122">
        <v>1.0</v>
      </c>
      <c r="DN107" s="122">
        <v>2.0</v>
      </c>
      <c r="DO107" s="122">
        <v>1.0</v>
      </c>
      <c r="DP107" s="122">
        <v>1.0</v>
      </c>
      <c r="DQ107" s="122">
        <v>2.0</v>
      </c>
      <c r="DR107" s="123">
        <f>DE107/M104</f>
        <v>1</v>
      </c>
      <c r="DS107" s="123">
        <f>DM107/M104</f>
        <v>1</v>
      </c>
      <c r="DT107" s="123">
        <f>IF(DJ107="-","-",DJ107/M104)</f>
        <v>1</v>
      </c>
      <c r="DU107" s="123">
        <f>DF107/N104</f>
        <v>2</v>
      </c>
      <c r="DV107" s="123">
        <f>DN107/N104</f>
        <v>2</v>
      </c>
      <c r="DW107" s="123">
        <f>IF(DK107="-","-",DK107/N104)</f>
        <v>1</v>
      </c>
      <c r="DX107" s="123">
        <f>IF(DI107="-","-",DI107/P104)</f>
        <v>2</v>
      </c>
      <c r="DY107" s="123">
        <f>IF(DQ107="-","-",DQ107/P104)</f>
        <v>2</v>
      </c>
      <c r="DZ107" s="123">
        <f>IF(DL107="-","-",DL107/P104)</f>
        <v>1</v>
      </c>
      <c r="EA107" s="124" t="s">
        <v>1603</v>
      </c>
      <c r="EB107" s="124">
        <v>4.0</v>
      </c>
      <c r="EC107" s="124">
        <v>6.0</v>
      </c>
      <c r="ED107" s="115" t="s">
        <v>162</v>
      </c>
      <c r="EE107" s="124" t="s">
        <v>1602</v>
      </c>
      <c r="EF107" s="124" t="s">
        <v>887</v>
      </c>
      <c r="EG107" s="124" t="s">
        <v>12</v>
      </c>
      <c r="EH107" s="124" t="str">
        <f t="shared" si="111"/>
        <v>2002752, 2002749, 50447</v>
      </c>
      <c r="EI107" s="124" t="s">
        <v>12</v>
      </c>
      <c r="EJ107" s="124" t="s">
        <v>887</v>
      </c>
      <c r="EK107" s="124">
        <v>2006443.0</v>
      </c>
      <c r="EL107" s="124" t="s">
        <v>12</v>
      </c>
      <c r="EM107" s="125">
        <v>11.0</v>
      </c>
      <c r="EN107" s="125">
        <v>2.0</v>
      </c>
      <c r="EO107" s="125">
        <v>4.0</v>
      </c>
      <c r="EP107" s="125">
        <v>1.0</v>
      </c>
      <c r="EQ107" s="125">
        <v>5.0</v>
      </c>
      <c r="ER107" s="125">
        <v>6.0</v>
      </c>
      <c r="ES107" s="125">
        <v>1.0</v>
      </c>
      <c r="ET107" s="125">
        <v>1.0</v>
      </c>
      <c r="EU107" s="125">
        <v>1.0</v>
      </c>
      <c r="EV107" s="125">
        <v>1.0</v>
      </c>
      <c r="EW107" s="125">
        <v>2.0</v>
      </c>
      <c r="EX107" s="125">
        <v>1.0</v>
      </c>
      <c r="EY107" s="125">
        <v>1.0</v>
      </c>
      <c r="EZ107" s="125">
        <v>2.0</v>
      </c>
      <c r="FA107" s="126">
        <f>EN107/M104</f>
        <v>2</v>
      </c>
      <c r="FB107" s="126">
        <f>EV107/M104</f>
        <v>1</v>
      </c>
      <c r="FC107" s="126">
        <f>IF(ES107="-","-",ES107/M104)</f>
        <v>1</v>
      </c>
      <c r="FD107" s="126">
        <f>EO107/N104</f>
        <v>4</v>
      </c>
      <c r="FE107" s="126">
        <f>EW107/N104</f>
        <v>2</v>
      </c>
      <c r="FF107" s="126">
        <f>IF(ET107="-","-",ET107/N104)</f>
        <v>1</v>
      </c>
      <c r="FG107" s="126">
        <f>IF(ER107="-","-",ER107/P104)</f>
        <v>6</v>
      </c>
      <c r="FH107" s="126">
        <f>IF(EZ107="-","-",EZ107/P104)</f>
        <v>2</v>
      </c>
      <c r="FI107" s="126">
        <f>IF(EU107="-","-",EU107/P104)</f>
        <v>1</v>
      </c>
      <c r="FJ107" s="127" t="s">
        <v>13</v>
      </c>
      <c r="FK107" s="128"/>
      <c r="FL107" s="129">
        <v>15621.0</v>
      </c>
      <c r="FM107" s="129">
        <v>1.0</v>
      </c>
      <c r="FN107" s="129">
        <v>1.0</v>
      </c>
      <c r="FO107" s="130" t="s">
        <v>12</v>
      </c>
      <c r="FP107" s="130" t="s">
        <v>12</v>
      </c>
      <c r="FQ107" s="130" t="s">
        <v>12</v>
      </c>
      <c r="FR107" s="130" t="s">
        <v>12</v>
      </c>
      <c r="FS107" s="130" t="s">
        <v>12</v>
      </c>
      <c r="FT107" s="130" t="s">
        <v>12</v>
      </c>
      <c r="FU107" s="141">
        <v>15621.0</v>
      </c>
      <c r="FV107" s="141">
        <v>15621.0</v>
      </c>
      <c r="FW107" s="130" t="str">
        <f t="shared" si="48"/>
        <v>-</v>
      </c>
      <c r="FX107" s="130" t="s">
        <v>12</v>
      </c>
      <c r="FY107" s="108" t="s">
        <v>12</v>
      </c>
      <c r="FZ107" s="108">
        <v>11.0</v>
      </c>
      <c r="GA107" s="108">
        <v>1.0</v>
      </c>
      <c r="GB107" s="131">
        <f t="shared" si="43"/>
        <v>1</v>
      </c>
      <c r="GC107" s="132" t="s">
        <v>12</v>
      </c>
      <c r="GD107" s="132" t="s">
        <v>12</v>
      </c>
      <c r="GE107" s="132" t="s">
        <v>12</v>
      </c>
      <c r="GF107" s="133" t="s">
        <v>12</v>
      </c>
      <c r="GG107" s="133" t="s">
        <v>12</v>
      </c>
      <c r="GH107" s="133" t="s">
        <v>12</v>
      </c>
      <c r="GI107" s="133" t="s">
        <v>12</v>
      </c>
      <c r="GJ107" s="133" t="s">
        <v>12</v>
      </c>
      <c r="GK107" s="133" t="s">
        <v>12</v>
      </c>
      <c r="GL107" s="133" t="s">
        <v>12</v>
      </c>
      <c r="GM107" s="133" t="s">
        <v>12</v>
      </c>
      <c r="GN107" s="134" t="s">
        <v>12</v>
      </c>
      <c r="GO107" s="134">
        <v>11.0</v>
      </c>
      <c r="GP107" s="134">
        <v>0.0</v>
      </c>
      <c r="GQ107" s="135">
        <f t="shared" si="44"/>
        <v>0</v>
      </c>
      <c r="GR107" s="136" t="s">
        <v>13</v>
      </c>
      <c r="GS107" s="137"/>
      <c r="GT107" s="137"/>
      <c r="GU107" s="137"/>
      <c r="GV107" s="137"/>
      <c r="GW107" s="137"/>
      <c r="GX107" s="137"/>
      <c r="GY107" s="137"/>
      <c r="GZ107" s="137"/>
      <c r="HA107" s="137"/>
      <c r="HB107" s="137"/>
      <c r="HC107" s="137"/>
      <c r="HD107" s="137"/>
      <c r="HE107" s="137"/>
      <c r="HF107" s="137"/>
      <c r="HG107" s="137"/>
      <c r="HH107" s="137"/>
      <c r="HI107" s="137"/>
      <c r="HJ107" s="137"/>
      <c r="HK107" s="137"/>
      <c r="HL107" s="137"/>
      <c r="HM107" s="137"/>
      <c r="HN107" s="137"/>
      <c r="HO107" s="137"/>
      <c r="HP107" s="137"/>
      <c r="HQ107" s="137"/>
      <c r="HR107" s="137"/>
      <c r="HS107" s="137"/>
      <c r="HT107" s="137"/>
      <c r="HU107" s="137"/>
      <c r="HV107" s="137"/>
      <c r="HW107" s="137"/>
      <c r="HX107" s="137"/>
      <c r="HY107" s="137"/>
      <c r="HZ107" s="137"/>
      <c r="IA107" s="137"/>
      <c r="IB107" s="137"/>
      <c r="IC107" s="137"/>
      <c r="ID107" s="137"/>
      <c r="IE107" s="137"/>
      <c r="IF107" s="137"/>
      <c r="IG107" s="137"/>
      <c r="IH107" s="137"/>
      <c r="II107" s="137"/>
      <c r="IJ107" s="137"/>
      <c r="IK107" s="137"/>
      <c r="IL107" s="137"/>
      <c r="IM107" s="137"/>
      <c r="IN107" s="137"/>
      <c r="IO107" s="137"/>
      <c r="IP107" s="137"/>
      <c r="IQ107" s="137"/>
      <c r="IR107" s="137"/>
      <c r="IS107" s="137"/>
      <c r="IT107" s="137"/>
      <c r="IU107" s="137"/>
      <c r="IV107" s="137"/>
      <c r="IW107" s="137"/>
      <c r="IX107" s="137"/>
      <c r="IY107" s="137"/>
      <c r="IZ107" s="137"/>
      <c r="JA107" s="137"/>
      <c r="JB107" s="137"/>
      <c r="JC107" s="137"/>
      <c r="JD107" s="137"/>
      <c r="JE107" s="137"/>
      <c r="JF107" s="137"/>
      <c r="JG107" s="137"/>
      <c r="JH107" s="137"/>
      <c r="JI107" s="137"/>
      <c r="JJ107" s="137"/>
      <c r="JK107" s="137"/>
      <c r="JL107" s="137"/>
      <c r="JM107" s="137"/>
      <c r="JN107" s="137"/>
      <c r="JO107" s="137"/>
      <c r="JP107" s="137"/>
      <c r="JQ107" s="137"/>
      <c r="JR107" s="137"/>
      <c r="JS107" s="137"/>
      <c r="JT107" s="137"/>
      <c r="JU107" s="137"/>
      <c r="JV107" s="137"/>
      <c r="JW107" s="137"/>
      <c r="JX107" s="137"/>
      <c r="JY107" s="137"/>
      <c r="JZ107" s="137"/>
      <c r="KA107" s="137"/>
      <c r="KB107" s="137"/>
      <c r="KC107" s="137"/>
      <c r="KD107" s="137"/>
      <c r="KE107" s="137"/>
      <c r="KF107" s="137"/>
      <c r="KG107" s="137"/>
      <c r="KH107" s="137"/>
      <c r="KI107" s="137"/>
      <c r="KJ107" s="137"/>
      <c r="KK107" s="137"/>
      <c r="KL107" s="137"/>
      <c r="KM107" s="137"/>
      <c r="KN107" s="137"/>
      <c r="KO107" s="137"/>
      <c r="KP107" s="137"/>
      <c r="KQ107" s="137"/>
      <c r="KR107" s="137"/>
      <c r="KS107" s="137"/>
      <c r="KT107" s="137"/>
      <c r="KU107" s="137"/>
      <c r="KV107" s="137"/>
      <c r="KW107" s="137"/>
      <c r="KX107" s="137"/>
      <c r="KY107" s="137"/>
      <c r="KZ107" s="137"/>
      <c r="LA107" s="137"/>
      <c r="LB107" s="137"/>
      <c r="LC107" s="137"/>
      <c r="LD107" s="137"/>
      <c r="LE107" s="137"/>
      <c r="LF107" s="137"/>
      <c r="LG107" s="137"/>
      <c r="LH107" s="137"/>
      <c r="LI107" s="137"/>
      <c r="LJ107" s="137"/>
      <c r="LK107" s="137"/>
      <c r="LL107" s="137"/>
      <c r="LM107" s="137"/>
      <c r="LN107" s="137"/>
      <c r="LO107" s="137"/>
      <c r="LP107" s="137"/>
      <c r="LQ107" s="137"/>
      <c r="LR107" s="137"/>
      <c r="LS107" s="137"/>
      <c r="LT107" s="137"/>
      <c r="LU107" s="137"/>
      <c r="LV107" s="137"/>
      <c r="LW107" s="137"/>
      <c r="LX107" s="137"/>
    </row>
    <row r="108" ht="153.75" customHeight="1">
      <c r="B108" s="154" t="s">
        <v>797</v>
      </c>
      <c r="C108" s="105" t="s">
        <v>12</v>
      </c>
      <c r="D108" s="105" t="s">
        <v>798</v>
      </c>
      <c r="E108" s="105" t="s">
        <v>1604</v>
      </c>
      <c r="F108" s="105" t="s">
        <v>1605</v>
      </c>
      <c r="G108" s="105" t="s">
        <v>1606</v>
      </c>
      <c r="H108" s="105" t="s">
        <v>1607</v>
      </c>
      <c r="I108" s="107" t="s">
        <v>1608</v>
      </c>
      <c r="J108" s="107" t="s">
        <v>12</v>
      </c>
      <c r="K108" s="107" t="s">
        <v>1609</v>
      </c>
      <c r="L108" s="108">
        <v>9.0</v>
      </c>
      <c r="M108" s="108">
        <v>1.0</v>
      </c>
      <c r="N108" s="108">
        <v>1.0</v>
      </c>
      <c r="O108" s="108">
        <f t="shared" si="115"/>
        <v>1</v>
      </c>
      <c r="P108" s="108">
        <v>1.0</v>
      </c>
      <c r="Q108" s="108">
        <v>0.0</v>
      </c>
      <c r="R108" s="109" t="s">
        <v>194</v>
      </c>
      <c r="S108" s="162" t="s">
        <v>1610</v>
      </c>
      <c r="T108" s="111" t="s">
        <v>12</v>
      </c>
      <c r="U108" s="112" t="s">
        <v>432</v>
      </c>
      <c r="V108" s="111" t="s">
        <v>432</v>
      </c>
      <c r="W108" s="142" t="s">
        <v>1611</v>
      </c>
      <c r="X108" s="113" t="s">
        <v>13</v>
      </c>
      <c r="Y108" s="113" t="s">
        <v>160</v>
      </c>
      <c r="Z108" s="113" t="s">
        <v>161</v>
      </c>
      <c r="AA108" s="113" t="s">
        <v>13</v>
      </c>
      <c r="AB108" s="113" t="s">
        <v>161</v>
      </c>
      <c r="AC108" s="113" t="s">
        <v>161</v>
      </c>
      <c r="AD108" s="114" t="s">
        <v>1612</v>
      </c>
      <c r="AE108" s="114">
        <v>2.0</v>
      </c>
      <c r="AF108" s="114">
        <v>3.0</v>
      </c>
      <c r="AG108" s="115" t="s">
        <v>12</v>
      </c>
      <c r="AH108" s="114" t="s">
        <v>1612</v>
      </c>
      <c r="AI108" s="114" t="s">
        <v>1612</v>
      </c>
      <c r="AJ108" s="171" t="s">
        <v>12</v>
      </c>
      <c r="AK108" s="114" t="str">
        <f t="shared" si="120"/>
        <v>1292, 46983</v>
      </c>
      <c r="AL108" s="114">
        <v>1292.0</v>
      </c>
      <c r="AM108" s="114">
        <v>46983.0</v>
      </c>
      <c r="AN108" s="171" t="s">
        <v>12</v>
      </c>
      <c r="AO108" s="171" t="s">
        <v>12</v>
      </c>
      <c r="AP108" s="116">
        <v>9.0</v>
      </c>
      <c r="AQ108" s="116">
        <v>1.0</v>
      </c>
      <c r="AR108" s="116">
        <v>3.0</v>
      </c>
      <c r="AS108" s="116">
        <v>3.0</v>
      </c>
      <c r="AT108" s="116">
        <v>0.0</v>
      </c>
      <c r="AU108" s="116">
        <v>0.0</v>
      </c>
      <c r="AV108" s="116">
        <v>0.0</v>
      </c>
      <c r="AW108" s="116">
        <v>1.0</v>
      </c>
      <c r="AX108" s="116">
        <v>3.0</v>
      </c>
      <c r="AY108" s="116">
        <v>3.0</v>
      </c>
      <c r="AZ108" s="117">
        <f t="shared" ref="AZ108:AZ137" si="121">AQ108/M108</f>
        <v>1</v>
      </c>
      <c r="BA108" s="117">
        <f t="shared" ref="BA108:BA137" si="122">AW108/M108</f>
        <v>1</v>
      </c>
      <c r="BB108" s="117">
        <f t="shared" ref="BB108:BB137" si="123">IF(AT108="-","-",AT108/M108)</f>
        <v>0</v>
      </c>
      <c r="BC108" s="117">
        <f t="shared" ref="BC108:BC137" si="124">AR108/N108</f>
        <v>3</v>
      </c>
      <c r="BD108" s="117">
        <f t="shared" ref="BD108:BD137" si="125">AX108/N108</f>
        <v>3</v>
      </c>
      <c r="BE108" s="117">
        <f t="shared" ref="BE108:BE137" si="126">IF(AU108="-","-",AU108/N108)</f>
        <v>0</v>
      </c>
      <c r="BF108" s="117">
        <f t="shared" ref="BF108:BF137" si="127">AS108/P108</f>
        <v>3</v>
      </c>
      <c r="BG108" s="117">
        <f t="shared" ref="BG108:BG137" si="128">AY108/P108</f>
        <v>3</v>
      </c>
      <c r="BH108" s="117">
        <f t="shared" ref="BH108:BH137" si="129">IF(AV108="-","-",AV108/P108)</f>
        <v>0</v>
      </c>
      <c r="BI108" s="118" t="s">
        <v>1612</v>
      </c>
      <c r="BJ108" s="118">
        <v>2.0</v>
      </c>
      <c r="BK108" s="118">
        <v>3.0</v>
      </c>
      <c r="BL108" s="115" t="s">
        <v>12</v>
      </c>
      <c r="BM108" s="118" t="s">
        <v>1612</v>
      </c>
      <c r="BN108" s="118">
        <v>1292.0</v>
      </c>
      <c r="BO108" s="118" t="s">
        <v>12</v>
      </c>
      <c r="BP108" s="118">
        <f t="shared" si="118"/>
        <v>1292</v>
      </c>
      <c r="BQ108" s="118" t="s">
        <v>1612</v>
      </c>
      <c r="BR108" s="118" t="s">
        <v>12</v>
      </c>
      <c r="BS108" s="118" t="s">
        <v>12</v>
      </c>
      <c r="BT108" s="139" t="s">
        <v>12</v>
      </c>
      <c r="BU108" s="119">
        <v>2.0</v>
      </c>
      <c r="BV108" s="119">
        <v>1.0</v>
      </c>
      <c r="BW108" s="119">
        <v>2.0</v>
      </c>
      <c r="BX108" s="119">
        <v>3.0</v>
      </c>
      <c r="BY108" s="119">
        <v>0.0</v>
      </c>
      <c r="BZ108" s="119">
        <v>3.0</v>
      </c>
      <c r="CA108" s="119">
        <v>0.0</v>
      </c>
      <c r="CB108" s="119">
        <v>0.0</v>
      </c>
      <c r="CC108" s="119">
        <v>0.0</v>
      </c>
      <c r="CD108" s="119">
        <v>1.0</v>
      </c>
      <c r="CE108" s="119">
        <v>3.0</v>
      </c>
      <c r="CF108" s="119">
        <v>3.0</v>
      </c>
      <c r="CG108" s="119">
        <v>0.0</v>
      </c>
      <c r="CH108" s="119">
        <v>3.0</v>
      </c>
      <c r="CI108" s="120">
        <f t="shared" ref="CI108:CI137" si="130">BV108/M108</f>
        <v>1</v>
      </c>
      <c r="CJ108" s="120">
        <f t="shared" ref="CJ108:CJ137" si="131">CD108/M108</f>
        <v>1</v>
      </c>
      <c r="CK108" s="120">
        <f t="shared" ref="CK108:CK137" si="132">IF(CA108="-","-",CA108/M108)</f>
        <v>0</v>
      </c>
      <c r="CL108" s="120">
        <f t="shared" ref="CL108:CL137" si="133">BW108/N108</f>
        <v>2</v>
      </c>
      <c r="CM108" s="120">
        <f t="shared" ref="CM108:CM137" si="134">CE108/N108</f>
        <v>3</v>
      </c>
      <c r="CN108" s="120">
        <f t="shared" si="18"/>
        <v>0</v>
      </c>
      <c r="CO108" s="120">
        <f t="shared" ref="CO108:CO137" si="135">IF(BZ108="-","-",BZ108/P108)</f>
        <v>3</v>
      </c>
      <c r="CP108" s="120">
        <f t="shared" ref="CP108:CP137" si="136">IF(CH108="-","-",CH108/P108)</f>
        <v>3</v>
      </c>
      <c r="CQ108" s="120">
        <f t="shared" ref="CQ108:CQ137" si="137">IF(CC108="-","-",CC108/P108)</f>
        <v>0</v>
      </c>
      <c r="CR108" s="121" t="s">
        <v>1613</v>
      </c>
      <c r="CS108" s="121">
        <v>3.0</v>
      </c>
      <c r="CT108" s="121">
        <v>7.0</v>
      </c>
      <c r="CU108" s="115" t="s">
        <v>12</v>
      </c>
      <c r="CV108" s="121" t="s">
        <v>1613</v>
      </c>
      <c r="CW108" s="121">
        <v>1292.0</v>
      </c>
      <c r="CX108" s="121" t="s">
        <v>12</v>
      </c>
      <c r="CY108" s="121">
        <f t="shared" si="119"/>
        <v>1292</v>
      </c>
      <c r="CZ108" s="121" t="s">
        <v>1614</v>
      </c>
      <c r="DA108" s="172" t="s">
        <v>12</v>
      </c>
      <c r="DB108" s="172" t="s">
        <v>12</v>
      </c>
      <c r="DC108" s="172" t="s">
        <v>12</v>
      </c>
      <c r="DD108" s="122">
        <v>9.0</v>
      </c>
      <c r="DE108" s="122">
        <v>1.0</v>
      </c>
      <c r="DF108" s="122">
        <v>4.0</v>
      </c>
      <c r="DG108" s="122">
        <v>4.0</v>
      </c>
      <c r="DH108" s="122">
        <v>0.0</v>
      </c>
      <c r="DI108" s="122">
        <v>4.0</v>
      </c>
      <c r="DJ108" s="122">
        <v>0.0</v>
      </c>
      <c r="DK108" s="122">
        <v>0.0</v>
      </c>
      <c r="DL108" s="122">
        <v>0.0</v>
      </c>
      <c r="DM108" s="122">
        <v>1.0</v>
      </c>
      <c r="DN108" s="122">
        <v>4.0</v>
      </c>
      <c r="DO108" s="122">
        <v>4.0</v>
      </c>
      <c r="DP108" s="122">
        <v>0.0</v>
      </c>
      <c r="DQ108" s="122">
        <v>4.0</v>
      </c>
      <c r="DR108" s="123">
        <f t="shared" ref="DR108:DR137" si="138">DE108/M108</f>
        <v>1</v>
      </c>
      <c r="DS108" s="123">
        <f t="shared" ref="DS108:DS137" si="139">DM108/M108</f>
        <v>1</v>
      </c>
      <c r="DT108" s="123">
        <f t="shared" ref="DT108:DT137" si="140">IF(DJ108="-","-",DJ108/M108)</f>
        <v>0</v>
      </c>
      <c r="DU108" s="123">
        <f t="shared" ref="DU108:DU137" si="141">DF108/N108</f>
        <v>4</v>
      </c>
      <c r="DV108" s="123">
        <f t="shared" ref="DV108:DV137" si="142">DN108/N108</f>
        <v>4</v>
      </c>
      <c r="DW108" s="123">
        <f t="shared" ref="DW108:DW137" si="143">IF(DK108="-","-",DK108/N108)</f>
        <v>0</v>
      </c>
      <c r="DX108" s="123">
        <f t="shared" ref="DX108:DX137" si="144">IF(DI108="-","-",DI108/P108)</f>
        <v>4</v>
      </c>
      <c r="DY108" s="123">
        <f t="shared" ref="DY108:DY137" si="145">IF(DQ108="-","-",DQ108/P108)</f>
        <v>4</v>
      </c>
      <c r="DZ108" s="123">
        <f t="shared" ref="DZ108:DZ137" si="146">IF(DL108="-","-",DL108/P108)</f>
        <v>0</v>
      </c>
      <c r="EA108" s="124" t="s">
        <v>1615</v>
      </c>
      <c r="EB108" s="124">
        <v>6.0</v>
      </c>
      <c r="EC108" s="124">
        <v>63.0</v>
      </c>
      <c r="ED108" s="115" t="s">
        <v>162</v>
      </c>
      <c r="EE108" s="124" t="s">
        <v>1616</v>
      </c>
      <c r="EF108" s="124" t="s">
        <v>1617</v>
      </c>
      <c r="EG108" s="124" t="s">
        <v>162</v>
      </c>
      <c r="EH108" s="124" t="str">
        <f t="shared" si="111"/>
        <v>1292, 2101292, 2002752, 2002749</v>
      </c>
      <c r="EI108" s="124" t="s">
        <v>1618</v>
      </c>
      <c r="EJ108" s="124" t="s">
        <v>162</v>
      </c>
      <c r="EK108" s="124" t="s">
        <v>12</v>
      </c>
      <c r="EL108" s="124" t="s">
        <v>12</v>
      </c>
      <c r="EM108" s="125">
        <v>2.0</v>
      </c>
      <c r="EN108" s="125">
        <v>2.0</v>
      </c>
      <c r="EO108" s="125">
        <v>40.0</v>
      </c>
      <c r="EP108" s="125">
        <v>4.0</v>
      </c>
      <c r="EQ108" s="125">
        <v>56.0</v>
      </c>
      <c r="ER108" s="125">
        <v>58.0</v>
      </c>
      <c r="ES108" s="125">
        <v>0.0</v>
      </c>
      <c r="ET108" s="125">
        <v>0.0</v>
      </c>
      <c r="EU108" s="125">
        <v>0.0</v>
      </c>
      <c r="EV108" s="125">
        <v>1.0</v>
      </c>
      <c r="EW108" s="125">
        <v>4.0</v>
      </c>
      <c r="EX108" s="125">
        <v>4.0</v>
      </c>
      <c r="EY108" s="125">
        <v>2.0</v>
      </c>
      <c r="EZ108" s="125">
        <v>4.0</v>
      </c>
      <c r="FA108" s="126">
        <f t="shared" ref="FA108:FA137" si="147">EN108/M108</f>
        <v>2</v>
      </c>
      <c r="FB108" s="126">
        <f t="shared" ref="FB108:FB137" si="148">EV108/M108</f>
        <v>1</v>
      </c>
      <c r="FC108" s="126">
        <f t="shared" ref="FC108:FC137" si="149">IF(ES108="-","-",ES108/M108)</f>
        <v>0</v>
      </c>
      <c r="FD108" s="126">
        <f t="shared" ref="FD108:FD137" si="150">EO108/N108</f>
        <v>40</v>
      </c>
      <c r="FE108" s="126">
        <f t="shared" ref="FE108:FE137" si="151">EW108/N108</f>
        <v>4</v>
      </c>
      <c r="FF108" s="126">
        <f t="shared" ref="FF108:FF137" si="152">IF(ET108="-","-",ET108/N108)</f>
        <v>0</v>
      </c>
      <c r="FG108" s="126">
        <f t="shared" ref="FG108:FG137" si="153">IF(ER108="-","-",ER108/P108)</f>
        <v>58</v>
      </c>
      <c r="FH108" s="126">
        <f t="shared" ref="FH108:FH137" si="154">IF(EZ108="-","-",EZ108/P108)</f>
        <v>4</v>
      </c>
      <c r="FI108" s="126">
        <f t="shared" ref="FI108:FI137" si="155">IF(EU108="-","-",EU108/P108)</f>
        <v>0</v>
      </c>
      <c r="FJ108" s="127" t="s">
        <v>13</v>
      </c>
      <c r="FK108" s="128" t="s">
        <v>1619</v>
      </c>
      <c r="FL108" s="129" t="s">
        <v>1620</v>
      </c>
      <c r="FM108" s="129">
        <v>2.0</v>
      </c>
      <c r="FN108" s="129">
        <v>3.0</v>
      </c>
      <c r="FO108" s="130" t="s">
        <v>12</v>
      </c>
      <c r="FP108" s="130" t="s">
        <v>12</v>
      </c>
      <c r="FQ108" s="130" t="s">
        <v>12</v>
      </c>
      <c r="FR108" s="130" t="s">
        <v>12</v>
      </c>
      <c r="FS108" s="130" t="s">
        <v>12</v>
      </c>
      <c r="FT108" s="130" t="s">
        <v>12</v>
      </c>
      <c r="FU108" s="141" t="s">
        <v>1620</v>
      </c>
      <c r="FV108" s="141" t="s">
        <v>1620</v>
      </c>
      <c r="FW108" s="130" t="str">
        <f t="shared" si="48"/>
        <v>-</v>
      </c>
      <c r="FX108" s="130" t="s">
        <v>12</v>
      </c>
      <c r="FY108" s="108" t="s">
        <v>12</v>
      </c>
      <c r="FZ108" s="108">
        <v>1.0</v>
      </c>
      <c r="GA108" s="108">
        <v>1.0</v>
      </c>
      <c r="GB108" s="131">
        <f t="shared" si="43"/>
        <v>1</v>
      </c>
      <c r="GC108" s="153" t="s">
        <v>1621</v>
      </c>
      <c r="GD108" s="132">
        <v>2.0</v>
      </c>
      <c r="GE108" s="132">
        <v>2.0</v>
      </c>
      <c r="GF108" s="133" t="s">
        <v>12</v>
      </c>
      <c r="GG108" s="133" t="s">
        <v>12</v>
      </c>
      <c r="GH108" s="133" t="s">
        <v>12</v>
      </c>
      <c r="GI108" s="133" t="s">
        <v>12</v>
      </c>
      <c r="GJ108" s="133" t="s">
        <v>12</v>
      </c>
      <c r="GK108" s="133" t="s">
        <v>12</v>
      </c>
      <c r="GL108" s="133" t="s">
        <v>12</v>
      </c>
      <c r="GM108" s="133" t="s">
        <v>12</v>
      </c>
      <c r="GN108" s="134" t="s">
        <v>1622</v>
      </c>
      <c r="GO108" s="134">
        <v>195.0</v>
      </c>
      <c r="GP108" s="134">
        <v>0.0</v>
      </c>
      <c r="GQ108" s="135">
        <f t="shared" si="44"/>
        <v>0</v>
      </c>
      <c r="GR108" s="136" t="s">
        <v>13</v>
      </c>
      <c r="GS108" s="137"/>
      <c r="GT108" s="137"/>
      <c r="GU108" s="137"/>
      <c r="GV108" s="137"/>
      <c r="GW108" s="137"/>
      <c r="GX108" s="137"/>
      <c r="GY108" s="137"/>
      <c r="GZ108" s="137"/>
      <c r="HA108" s="137"/>
      <c r="HB108" s="137"/>
      <c r="HC108" s="137"/>
      <c r="HD108" s="137"/>
      <c r="HE108" s="137"/>
      <c r="HF108" s="137"/>
      <c r="HG108" s="137"/>
      <c r="HH108" s="137"/>
      <c r="HI108" s="137"/>
      <c r="HJ108" s="137"/>
      <c r="HK108" s="137"/>
      <c r="HL108" s="137"/>
      <c r="HM108" s="137"/>
      <c r="HN108" s="137"/>
      <c r="HO108" s="137"/>
      <c r="HP108" s="137"/>
      <c r="HQ108" s="137"/>
      <c r="HR108" s="137"/>
      <c r="HS108" s="137"/>
      <c r="HT108" s="137"/>
      <c r="HU108" s="137"/>
      <c r="HV108" s="137"/>
      <c r="HW108" s="137"/>
      <c r="HX108" s="137"/>
      <c r="HY108" s="137"/>
      <c r="HZ108" s="137"/>
      <c r="IA108" s="137"/>
      <c r="IB108" s="137"/>
      <c r="IC108" s="137"/>
      <c r="ID108" s="137"/>
      <c r="IE108" s="137"/>
      <c r="IF108" s="137"/>
      <c r="IG108" s="137"/>
      <c r="IH108" s="137"/>
      <c r="II108" s="137"/>
      <c r="IJ108" s="137"/>
      <c r="IK108" s="137"/>
      <c r="IL108" s="137"/>
      <c r="IM108" s="137"/>
      <c r="IN108" s="137"/>
      <c r="IO108" s="137"/>
      <c r="IP108" s="137"/>
      <c r="IQ108" s="137"/>
      <c r="IR108" s="137"/>
      <c r="IS108" s="137"/>
      <c r="IT108" s="137"/>
      <c r="IU108" s="137"/>
      <c r="IV108" s="137"/>
      <c r="IW108" s="137"/>
      <c r="IX108" s="137"/>
      <c r="IY108" s="137"/>
      <c r="IZ108" s="137"/>
      <c r="JA108" s="137"/>
      <c r="JB108" s="137"/>
      <c r="JC108" s="137"/>
      <c r="JD108" s="137"/>
      <c r="JE108" s="137"/>
      <c r="JF108" s="137"/>
      <c r="JG108" s="137"/>
      <c r="JH108" s="137"/>
      <c r="JI108" s="137"/>
      <c r="JJ108" s="137"/>
      <c r="JK108" s="137"/>
      <c r="JL108" s="137"/>
      <c r="JM108" s="137"/>
      <c r="JN108" s="137"/>
      <c r="JO108" s="137"/>
      <c r="JP108" s="137"/>
      <c r="JQ108" s="137"/>
      <c r="JR108" s="137"/>
      <c r="JS108" s="137"/>
      <c r="JT108" s="137"/>
      <c r="JU108" s="137"/>
      <c r="JV108" s="137"/>
      <c r="JW108" s="137"/>
      <c r="JX108" s="137"/>
      <c r="JY108" s="137"/>
      <c r="JZ108" s="137"/>
      <c r="KA108" s="137"/>
      <c r="KB108" s="137"/>
      <c r="KC108" s="137"/>
      <c r="KD108" s="137"/>
      <c r="KE108" s="137"/>
      <c r="KF108" s="137"/>
      <c r="KG108" s="137"/>
      <c r="KH108" s="137"/>
      <c r="KI108" s="137"/>
      <c r="KJ108" s="137"/>
      <c r="KK108" s="137"/>
      <c r="KL108" s="137"/>
      <c r="KM108" s="137"/>
      <c r="KN108" s="137"/>
      <c r="KO108" s="137"/>
      <c r="KP108" s="137"/>
      <c r="KQ108" s="137"/>
      <c r="KR108" s="137"/>
      <c r="KS108" s="137"/>
      <c r="KT108" s="137"/>
      <c r="KU108" s="137"/>
      <c r="KV108" s="137"/>
      <c r="KW108" s="137"/>
      <c r="KX108" s="137"/>
      <c r="KY108" s="137"/>
      <c r="KZ108" s="137"/>
      <c r="LA108" s="137"/>
      <c r="LB108" s="137"/>
      <c r="LC108" s="137"/>
      <c r="LD108" s="137"/>
      <c r="LE108" s="137"/>
      <c r="LF108" s="137"/>
      <c r="LG108" s="137"/>
      <c r="LH108" s="137"/>
      <c r="LI108" s="137"/>
      <c r="LJ108" s="137"/>
      <c r="LK108" s="137"/>
      <c r="LL108" s="137"/>
      <c r="LM108" s="137"/>
      <c r="LN108" s="137"/>
      <c r="LO108" s="137"/>
      <c r="LP108" s="137"/>
      <c r="LQ108" s="137"/>
      <c r="LR108" s="137"/>
      <c r="LS108" s="137"/>
      <c r="LT108" s="137"/>
      <c r="LU108" s="137"/>
      <c r="LV108" s="137"/>
      <c r="LW108" s="137"/>
      <c r="LX108" s="137"/>
    </row>
    <row r="109" ht="153.75" customHeight="1">
      <c r="B109" s="154" t="s">
        <v>797</v>
      </c>
      <c r="C109" s="105" t="s">
        <v>12</v>
      </c>
      <c r="D109" s="105" t="s">
        <v>798</v>
      </c>
      <c r="E109" s="105" t="s">
        <v>1604</v>
      </c>
      <c r="F109" s="105" t="s">
        <v>1605</v>
      </c>
      <c r="G109" s="105" t="s">
        <v>1623</v>
      </c>
      <c r="H109" s="105" t="s">
        <v>1624</v>
      </c>
      <c r="I109" s="107" t="s">
        <v>1625</v>
      </c>
      <c r="J109" s="107" t="s">
        <v>1626</v>
      </c>
      <c r="K109" s="138" t="s">
        <v>1627</v>
      </c>
      <c r="L109" s="108">
        <v>170.0</v>
      </c>
      <c r="M109" s="108">
        <v>1.0</v>
      </c>
      <c r="N109" s="108">
        <v>1.0</v>
      </c>
      <c r="O109" s="108">
        <f t="shared" si="115"/>
        <v>1</v>
      </c>
      <c r="P109" s="108">
        <v>1.0</v>
      </c>
      <c r="Q109" s="108">
        <v>0.0</v>
      </c>
      <c r="R109" s="113" t="s">
        <v>155</v>
      </c>
      <c r="S109" s="161" t="s">
        <v>1628</v>
      </c>
      <c r="T109" s="111" t="s">
        <v>1629</v>
      </c>
      <c r="U109" s="142" t="s">
        <v>1630</v>
      </c>
      <c r="V109" s="110" t="s">
        <v>1631</v>
      </c>
      <c r="W109" s="142" t="s">
        <v>1611</v>
      </c>
      <c r="X109" s="113" t="s">
        <v>13</v>
      </c>
      <c r="Y109" s="113" t="s">
        <v>160</v>
      </c>
      <c r="Z109" s="113" t="s">
        <v>161</v>
      </c>
      <c r="AA109" s="113" t="s">
        <v>13</v>
      </c>
      <c r="AB109" s="113" t="s">
        <v>161</v>
      </c>
      <c r="AC109" s="113" t="s">
        <v>13</v>
      </c>
      <c r="AD109" s="114" t="s">
        <v>12</v>
      </c>
      <c r="AE109" s="114" t="s">
        <v>12</v>
      </c>
      <c r="AF109" s="114" t="s">
        <v>12</v>
      </c>
      <c r="AG109" s="115" t="s">
        <v>12</v>
      </c>
      <c r="AH109" s="114" t="s">
        <v>12</v>
      </c>
      <c r="AI109" s="114" t="s">
        <v>12</v>
      </c>
      <c r="AJ109" s="114" t="s">
        <v>12</v>
      </c>
      <c r="AK109" s="114" t="str">
        <f t="shared" si="120"/>
        <v>-</v>
      </c>
      <c r="AL109" s="114" t="s">
        <v>12</v>
      </c>
      <c r="AM109" s="114" t="s">
        <v>12</v>
      </c>
      <c r="AN109" s="114" t="s">
        <v>12</v>
      </c>
      <c r="AO109" s="114" t="s">
        <v>12</v>
      </c>
      <c r="AP109" s="116">
        <v>170.0</v>
      </c>
      <c r="AQ109" s="116">
        <v>0.0</v>
      </c>
      <c r="AR109" s="116">
        <v>0.0</v>
      </c>
      <c r="AS109" s="116">
        <v>0.0</v>
      </c>
      <c r="AT109" s="116">
        <v>0.0</v>
      </c>
      <c r="AU109" s="116">
        <v>0.0</v>
      </c>
      <c r="AV109" s="116">
        <v>0.0</v>
      </c>
      <c r="AW109" s="116">
        <v>0.0</v>
      </c>
      <c r="AX109" s="116">
        <v>0.0</v>
      </c>
      <c r="AY109" s="116">
        <v>0.0</v>
      </c>
      <c r="AZ109" s="117">
        <f t="shared" si="121"/>
        <v>0</v>
      </c>
      <c r="BA109" s="117">
        <f t="shared" si="122"/>
        <v>0</v>
      </c>
      <c r="BB109" s="117">
        <f t="shared" si="123"/>
        <v>0</v>
      </c>
      <c r="BC109" s="117">
        <f t="shared" si="124"/>
        <v>0</v>
      </c>
      <c r="BD109" s="117">
        <f t="shared" si="125"/>
        <v>0</v>
      </c>
      <c r="BE109" s="117">
        <f t="shared" si="126"/>
        <v>0</v>
      </c>
      <c r="BF109" s="117">
        <f t="shared" si="127"/>
        <v>0</v>
      </c>
      <c r="BG109" s="117">
        <f t="shared" si="128"/>
        <v>0</v>
      </c>
      <c r="BH109" s="117">
        <f t="shared" si="129"/>
        <v>0</v>
      </c>
      <c r="BI109" s="118" t="s">
        <v>1632</v>
      </c>
      <c r="BJ109" s="118">
        <v>6.0</v>
      </c>
      <c r="BK109" s="118">
        <v>29.0</v>
      </c>
      <c r="BL109" s="115" t="s">
        <v>12</v>
      </c>
      <c r="BM109" s="118" t="s">
        <v>1632</v>
      </c>
      <c r="BN109" s="118" t="s">
        <v>1632</v>
      </c>
      <c r="BO109" s="118" t="s">
        <v>12</v>
      </c>
      <c r="BP109" s="118" t="str">
        <f t="shared" si="118"/>
        <v>2043343, 2044076, 2016141, 2021076, 2018959, 2025644</v>
      </c>
      <c r="BQ109" s="118" t="s">
        <v>1632</v>
      </c>
      <c r="BR109" s="118" t="s">
        <v>12</v>
      </c>
      <c r="BS109" s="118" t="s">
        <v>12</v>
      </c>
      <c r="BT109" s="118" t="s">
        <v>12</v>
      </c>
      <c r="BU109" s="119">
        <v>169.0</v>
      </c>
      <c r="BV109" s="119">
        <v>13.0</v>
      </c>
      <c r="BW109" s="119">
        <v>15.0</v>
      </c>
      <c r="BX109" s="119">
        <v>0.0</v>
      </c>
      <c r="BY109" s="119">
        <v>29.0</v>
      </c>
      <c r="BZ109" s="119">
        <v>29.0</v>
      </c>
      <c r="CA109" s="119">
        <v>0.0</v>
      </c>
      <c r="CB109" s="119">
        <v>0.0</v>
      </c>
      <c r="CC109" s="119">
        <v>0.0</v>
      </c>
      <c r="CD109" s="119">
        <v>13.0</v>
      </c>
      <c r="CE109" s="119">
        <v>15.0</v>
      </c>
      <c r="CF109" s="119">
        <v>0.0</v>
      </c>
      <c r="CG109" s="119">
        <v>29.0</v>
      </c>
      <c r="CH109" s="119">
        <v>29.0</v>
      </c>
      <c r="CI109" s="120">
        <f t="shared" si="130"/>
        <v>13</v>
      </c>
      <c r="CJ109" s="120">
        <f t="shared" si="131"/>
        <v>13</v>
      </c>
      <c r="CK109" s="120">
        <f t="shared" si="132"/>
        <v>0</v>
      </c>
      <c r="CL109" s="120">
        <f t="shared" si="133"/>
        <v>15</v>
      </c>
      <c r="CM109" s="120">
        <f t="shared" si="134"/>
        <v>15</v>
      </c>
      <c r="CN109" s="120">
        <f t="shared" si="18"/>
        <v>0</v>
      </c>
      <c r="CO109" s="120">
        <f t="shared" si="135"/>
        <v>29</v>
      </c>
      <c r="CP109" s="120">
        <f t="shared" si="136"/>
        <v>29</v>
      </c>
      <c r="CQ109" s="120">
        <f t="shared" si="137"/>
        <v>0</v>
      </c>
      <c r="CR109" s="121" t="s">
        <v>1633</v>
      </c>
      <c r="CS109" s="121">
        <v>9.0</v>
      </c>
      <c r="CT109" s="121">
        <v>36.0</v>
      </c>
      <c r="CU109" s="115" t="s">
        <v>12</v>
      </c>
      <c r="CV109" s="121" t="s">
        <v>1633</v>
      </c>
      <c r="CW109" s="121" t="s">
        <v>1633</v>
      </c>
      <c r="CX109" s="121" t="s">
        <v>12</v>
      </c>
      <c r="CY109" s="121" t="str">
        <f t="shared" si="119"/>
        <v>2043343, 2044076, 2016141, 2021076, 2018959, 2025644, 15935, 59597, 50447</v>
      </c>
      <c r="CZ109" s="121" t="s">
        <v>1634</v>
      </c>
      <c r="DA109" s="121" t="s">
        <v>1635</v>
      </c>
      <c r="DB109" s="121" t="s">
        <v>12</v>
      </c>
      <c r="DC109" s="121" t="s">
        <v>12</v>
      </c>
      <c r="DD109" s="122">
        <v>168.0</v>
      </c>
      <c r="DE109" s="122">
        <v>16.0</v>
      </c>
      <c r="DF109" s="122">
        <v>19.0</v>
      </c>
      <c r="DG109" s="122">
        <v>7.0</v>
      </c>
      <c r="DH109" s="122">
        <v>29.0</v>
      </c>
      <c r="DI109" s="122">
        <v>36.0</v>
      </c>
      <c r="DJ109" s="122">
        <v>0.0</v>
      </c>
      <c r="DK109" s="122">
        <v>0.0</v>
      </c>
      <c r="DL109" s="122">
        <v>0.0</v>
      </c>
      <c r="DM109" s="122">
        <v>16.0</v>
      </c>
      <c r="DN109" s="122">
        <v>19.0</v>
      </c>
      <c r="DO109" s="122">
        <v>7.0</v>
      </c>
      <c r="DP109" s="122">
        <v>29.0</v>
      </c>
      <c r="DQ109" s="122">
        <v>36.0</v>
      </c>
      <c r="DR109" s="123">
        <f t="shared" si="138"/>
        <v>16</v>
      </c>
      <c r="DS109" s="123">
        <f t="shared" si="139"/>
        <v>16</v>
      </c>
      <c r="DT109" s="123">
        <f t="shared" si="140"/>
        <v>0</v>
      </c>
      <c r="DU109" s="123">
        <f t="shared" si="141"/>
        <v>19</v>
      </c>
      <c r="DV109" s="123">
        <f t="shared" si="142"/>
        <v>19</v>
      </c>
      <c r="DW109" s="123">
        <f t="shared" si="143"/>
        <v>0</v>
      </c>
      <c r="DX109" s="123">
        <f t="shared" si="144"/>
        <v>36</v>
      </c>
      <c r="DY109" s="123">
        <f t="shared" si="145"/>
        <v>36</v>
      </c>
      <c r="DZ109" s="123">
        <f t="shared" si="146"/>
        <v>0</v>
      </c>
      <c r="EA109" s="124" t="s">
        <v>1636</v>
      </c>
      <c r="EB109" s="124">
        <v>15.0</v>
      </c>
      <c r="EC109" s="124">
        <v>64.0</v>
      </c>
      <c r="ED109" s="115" t="s">
        <v>1637</v>
      </c>
      <c r="EE109" s="124" t="s">
        <v>1638</v>
      </c>
      <c r="EF109" s="124" t="s">
        <v>1638</v>
      </c>
      <c r="EG109" s="124" t="s">
        <v>12</v>
      </c>
      <c r="EH109" s="124" t="str">
        <f t="shared" si="111"/>
        <v>15935, 59597, 50447, 2043343, 2044076, 2016141, 2003595, 2021076, 2018959, 2025644, 2101200
</v>
      </c>
      <c r="EI109" s="124" t="s">
        <v>1639</v>
      </c>
      <c r="EJ109" s="124" t="s">
        <v>1640</v>
      </c>
      <c r="EK109" s="124" t="s">
        <v>12</v>
      </c>
      <c r="EL109" s="124" t="s">
        <v>12</v>
      </c>
      <c r="EM109" s="125">
        <v>165.0</v>
      </c>
      <c r="EN109" s="125">
        <v>24.0</v>
      </c>
      <c r="EO109" s="125">
        <v>41.0</v>
      </c>
      <c r="EP109" s="125">
        <v>7.0</v>
      </c>
      <c r="EQ109" s="125">
        <v>57.0</v>
      </c>
      <c r="ER109" s="125">
        <v>64.0</v>
      </c>
      <c r="ES109" s="125">
        <v>0.0</v>
      </c>
      <c r="ET109" s="125">
        <v>0.0</v>
      </c>
      <c r="EU109" s="125">
        <v>0.0</v>
      </c>
      <c r="EV109" s="125">
        <v>16.0</v>
      </c>
      <c r="EW109" s="125">
        <v>22.0</v>
      </c>
      <c r="EX109" s="125">
        <v>7.0</v>
      </c>
      <c r="EY109" s="125">
        <v>34.0</v>
      </c>
      <c r="EZ109" s="125">
        <v>41.0</v>
      </c>
      <c r="FA109" s="126">
        <f t="shared" si="147"/>
        <v>24</v>
      </c>
      <c r="FB109" s="126">
        <f t="shared" si="148"/>
        <v>16</v>
      </c>
      <c r="FC109" s="126">
        <f t="shared" si="149"/>
        <v>0</v>
      </c>
      <c r="FD109" s="126">
        <f t="shared" si="150"/>
        <v>41</v>
      </c>
      <c r="FE109" s="126">
        <f t="shared" si="151"/>
        <v>22</v>
      </c>
      <c r="FF109" s="126">
        <f t="shared" si="152"/>
        <v>0</v>
      </c>
      <c r="FG109" s="126">
        <f t="shared" si="153"/>
        <v>64</v>
      </c>
      <c r="FH109" s="126">
        <f t="shared" si="154"/>
        <v>41</v>
      </c>
      <c r="FI109" s="126">
        <f t="shared" si="155"/>
        <v>0</v>
      </c>
      <c r="FJ109" s="127" t="s">
        <v>13</v>
      </c>
      <c r="FK109" s="128" t="s">
        <v>1641</v>
      </c>
      <c r="FL109" s="129" t="s">
        <v>12</v>
      </c>
      <c r="FM109" s="129" t="s">
        <v>12</v>
      </c>
      <c r="FN109" s="129" t="s">
        <v>12</v>
      </c>
      <c r="FO109" s="130" t="s">
        <v>12</v>
      </c>
      <c r="FP109" s="130" t="s">
        <v>12</v>
      </c>
      <c r="FQ109" s="130" t="s">
        <v>12</v>
      </c>
      <c r="FR109" s="130" t="s">
        <v>12</v>
      </c>
      <c r="FS109" s="130" t="s">
        <v>12</v>
      </c>
      <c r="FT109" s="130" t="s">
        <v>12</v>
      </c>
      <c r="FU109" s="130" t="s">
        <v>12</v>
      </c>
      <c r="FV109" s="130" t="s">
        <v>12</v>
      </c>
      <c r="FW109" s="130" t="str">
        <f t="shared" si="48"/>
        <v>-</v>
      </c>
      <c r="FX109" s="130" t="s">
        <v>12</v>
      </c>
      <c r="FY109" s="108" t="s">
        <v>12</v>
      </c>
      <c r="FZ109" s="108">
        <v>168.0</v>
      </c>
      <c r="GA109" s="108">
        <v>0.0</v>
      </c>
      <c r="GB109" s="131">
        <f t="shared" si="43"/>
        <v>0</v>
      </c>
      <c r="GC109" s="150">
        <v>86533.0</v>
      </c>
      <c r="GD109" s="132">
        <v>1.0</v>
      </c>
      <c r="GE109" s="132">
        <v>1.0</v>
      </c>
      <c r="GF109" s="133" t="s">
        <v>12</v>
      </c>
      <c r="GG109" s="133" t="s">
        <v>12</v>
      </c>
      <c r="GH109" s="133" t="s">
        <v>12</v>
      </c>
      <c r="GI109" s="133" t="s">
        <v>12</v>
      </c>
      <c r="GJ109" s="133" t="s">
        <v>12</v>
      </c>
      <c r="GK109" s="133" t="s">
        <v>12</v>
      </c>
      <c r="GL109" s="133" t="s">
        <v>12</v>
      </c>
      <c r="GM109" s="133" t="s">
        <v>12</v>
      </c>
      <c r="GN109" s="134" t="s">
        <v>1642</v>
      </c>
      <c r="GO109" s="134">
        <v>167.0</v>
      </c>
      <c r="GP109" s="134">
        <v>0.0</v>
      </c>
      <c r="GQ109" s="135">
        <f t="shared" si="44"/>
        <v>0</v>
      </c>
      <c r="GR109" s="136" t="s">
        <v>161</v>
      </c>
      <c r="GS109" s="137"/>
      <c r="GT109" s="137"/>
      <c r="GU109" s="137"/>
      <c r="GV109" s="137"/>
      <c r="GW109" s="137"/>
      <c r="GX109" s="137"/>
      <c r="GY109" s="137"/>
      <c r="GZ109" s="137"/>
      <c r="HA109" s="137"/>
      <c r="HB109" s="137"/>
      <c r="HC109" s="137"/>
      <c r="HD109" s="137"/>
      <c r="HE109" s="137"/>
      <c r="HF109" s="137"/>
      <c r="HG109" s="137"/>
      <c r="HH109" s="137"/>
      <c r="HI109" s="137"/>
      <c r="HJ109" s="137"/>
      <c r="HK109" s="137"/>
      <c r="HL109" s="137"/>
      <c r="HM109" s="137"/>
      <c r="HN109" s="137"/>
      <c r="HO109" s="137"/>
      <c r="HP109" s="137"/>
      <c r="HQ109" s="137"/>
      <c r="HR109" s="137"/>
      <c r="HS109" s="137"/>
      <c r="HT109" s="137"/>
      <c r="HU109" s="137"/>
      <c r="HV109" s="137"/>
      <c r="HW109" s="137"/>
      <c r="HX109" s="137"/>
      <c r="HY109" s="137"/>
      <c r="HZ109" s="137"/>
      <c r="IA109" s="137"/>
      <c r="IB109" s="137"/>
      <c r="IC109" s="137"/>
      <c r="ID109" s="137"/>
      <c r="IE109" s="137"/>
      <c r="IF109" s="137"/>
      <c r="IG109" s="137"/>
      <c r="IH109" s="137"/>
      <c r="II109" s="137"/>
      <c r="IJ109" s="137"/>
      <c r="IK109" s="137"/>
      <c r="IL109" s="137"/>
      <c r="IM109" s="137"/>
      <c r="IN109" s="137"/>
      <c r="IO109" s="137"/>
      <c r="IP109" s="137"/>
      <c r="IQ109" s="137"/>
      <c r="IR109" s="137"/>
      <c r="IS109" s="137"/>
      <c r="IT109" s="137"/>
      <c r="IU109" s="137"/>
      <c r="IV109" s="137"/>
      <c r="IW109" s="137"/>
      <c r="IX109" s="137"/>
      <c r="IY109" s="137"/>
      <c r="IZ109" s="137"/>
      <c r="JA109" s="137"/>
      <c r="JB109" s="137"/>
      <c r="JC109" s="137"/>
      <c r="JD109" s="137"/>
      <c r="JE109" s="137"/>
      <c r="JF109" s="137"/>
      <c r="JG109" s="137"/>
      <c r="JH109" s="137"/>
      <c r="JI109" s="137"/>
      <c r="JJ109" s="137"/>
      <c r="JK109" s="137"/>
      <c r="JL109" s="137"/>
      <c r="JM109" s="137"/>
      <c r="JN109" s="137"/>
      <c r="JO109" s="137"/>
      <c r="JP109" s="137"/>
      <c r="JQ109" s="137"/>
      <c r="JR109" s="137"/>
      <c r="JS109" s="137"/>
      <c r="JT109" s="137"/>
      <c r="JU109" s="137"/>
      <c r="JV109" s="137"/>
      <c r="JW109" s="137"/>
      <c r="JX109" s="137"/>
      <c r="JY109" s="137"/>
      <c r="JZ109" s="137"/>
      <c r="KA109" s="137"/>
      <c r="KB109" s="137"/>
      <c r="KC109" s="137"/>
      <c r="KD109" s="137"/>
      <c r="KE109" s="137"/>
      <c r="KF109" s="137"/>
      <c r="KG109" s="137"/>
      <c r="KH109" s="137"/>
      <c r="KI109" s="137"/>
      <c r="KJ109" s="137"/>
      <c r="KK109" s="137"/>
      <c r="KL109" s="137"/>
      <c r="KM109" s="137"/>
      <c r="KN109" s="137"/>
      <c r="KO109" s="137"/>
      <c r="KP109" s="137"/>
      <c r="KQ109" s="137"/>
      <c r="KR109" s="137"/>
      <c r="KS109" s="137"/>
      <c r="KT109" s="137"/>
      <c r="KU109" s="137"/>
      <c r="KV109" s="137"/>
      <c r="KW109" s="137"/>
      <c r="KX109" s="137"/>
      <c r="KY109" s="137"/>
      <c r="KZ109" s="137"/>
      <c r="LA109" s="137"/>
      <c r="LB109" s="137"/>
      <c r="LC109" s="137"/>
      <c r="LD109" s="137"/>
      <c r="LE109" s="137"/>
      <c r="LF109" s="137"/>
      <c r="LG109" s="137"/>
      <c r="LH109" s="137"/>
      <c r="LI109" s="137"/>
      <c r="LJ109" s="137"/>
      <c r="LK109" s="137"/>
      <c r="LL109" s="137"/>
      <c r="LM109" s="137"/>
      <c r="LN109" s="137"/>
      <c r="LO109" s="137"/>
      <c r="LP109" s="137"/>
      <c r="LQ109" s="137"/>
      <c r="LR109" s="137"/>
      <c r="LS109" s="137"/>
      <c r="LT109" s="137"/>
      <c r="LU109" s="137"/>
      <c r="LV109" s="137"/>
      <c r="LW109" s="137"/>
      <c r="LX109" s="137"/>
    </row>
    <row r="110" ht="153.75" customHeight="1">
      <c r="B110" s="104" t="s">
        <v>214</v>
      </c>
      <c r="C110" s="105" t="s">
        <v>12</v>
      </c>
      <c r="D110" s="105" t="s">
        <v>215</v>
      </c>
      <c r="E110" s="105" t="s">
        <v>1643</v>
      </c>
      <c r="F110" s="105" t="s">
        <v>1644</v>
      </c>
      <c r="G110" s="105" t="s">
        <v>1645</v>
      </c>
      <c r="H110" s="105" t="s">
        <v>1646</v>
      </c>
      <c r="I110" s="107" t="s">
        <v>1647</v>
      </c>
      <c r="J110" s="107" t="s">
        <v>1648</v>
      </c>
      <c r="K110" s="107" t="s">
        <v>1649</v>
      </c>
      <c r="L110" s="108">
        <v>26.0</v>
      </c>
      <c r="M110" s="108">
        <v>1.0</v>
      </c>
      <c r="N110" s="108">
        <v>1.0</v>
      </c>
      <c r="O110" s="108">
        <f t="shared" si="115"/>
        <v>1</v>
      </c>
      <c r="P110" s="108">
        <v>1.0</v>
      </c>
      <c r="Q110" s="108">
        <v>0.0</v>
      </c>
      <c r="R110" s="113" t="s">
        <v>155</v>
      </c>
      <c r="S110" s="111" t="s">
        <v>1009</v>
      </c>
      <c r="T110" s="111" t="s">
        <v>1650</v>
      </c>
      <c r="U110" s="142" t="s">
        <v>1651</v>
      </c>
      <c r="V110" s="110" t="s">
        <v>1652</v>
      </c>
      <c r="W110" s="142" t="s">
        <v>1653</v>
      </c>
      <c r="X110" s="113" t="s">
        <v>13</v>
      </c>
      <c r="Y110" s="113" t="s">
        <v>160</v>
      </c>
      <c r="Z110" s="113" t="s">
        <v>161</v>
      </c>
      <c r="AA110" s="113" t="s">
        <v>13</v>
      </c>
      <c r="AB110" s="113" t="s">
        <v>161</v>
      </c>
      <c r="AC110" s="113" t="s">
        <v>13</v>
      </c>
      <c r="AD110" s="114" t="s">
        <v>12</v>
      </c>
      <c r="AE110" s="114" t="s">
        <v>12</v>
      </c>
      <c r="AF110" s="114" t="s">
        <v>12</v>
      </c>
      <c r="AG110" s="115" t="s">
        <v>12</v>
      </c>
      <c r="AH110" s="114" t="s">
        <v>12</v>
      </c>
      <c r="AI110" s="114" t="s">
        <v>12</v>
      </c>
      <c r="AJ110" s="114" t="s">
        <v>12</v>
      </c>
      <c r="AK110" s="114" t="str">
        <f t="shared" si="120"/>
        <v>-</v>
      </c>
      <c r="AL110" s="114" t="s">
        <v>12</v>
      </c>
      <c r="AM110" s="114" t="s">
        <v>12</v>
      </c>
      <c r="AN110" s="114" t="s">
        <v>12</v>
      </c>
      <c r="AO110" s="114" t="s">
        <v>12</v>
      </c>
      <c r="AP110" s="116">
        <v>26.0</v>
      </c>
      <c r="AQ110" s="116">
        <v>0.0</v>
      </c>
      <c r="AR110" s="116">
        <v>0.0</v>
      </c>
      <c r="AS110" s="116">
        <v>0.0</v>
      </c>
      <c r="AT110" s="116">
        <v>0.0</v>
      </c>
      <c r="AU110" s="116">
        <v>0.0</v>
      </c>
      <c r="AV110" s="116">
        <v>0.0</v>
      </c>
      <c r="AW110" s="116">
        <v>0.0</v>
      </c>
      <c r="AX110" s="116">
        <v>0.0</v>
      </c>
      <c r="AY110" s="116">
        <v>0.0</v>
      </c>
      <c r="AZ110" s="117">
        <f t="shared" si="121"/>
        <v>0</v>
      </c>
      <c r="BA110" s="117">
        <f t="shared" si="122"/>
        <v>0</v>
      </c>
      <c r="BB110" s="117">
        <f t="shared" si="123"/>
        <v>0</v>
      </c>
      <c r="BC110" s="117">
        <f t="shared" si="124"/>
        <v>0</v>
      </c>
      <c r="BD110" s="117">
        <f t="shared" si="125"/>
        <v>0</v>
      </c>
      <c r="BE110" s="117">
        <f t="shared" si="126"/>
        <v>0</v>
      </c>
      <c r="BF110" s="117">
        <f t="shared" si="127"/>
        <v>0</v>
      </c>
      <c r="BG110" s="117">
        <f t="shared" si="128"/>
        <v>0</v>
      </c>
      <c r="BH110" s="117">
        <f t="shared" si="129"/>
        <v>0</v>
      </c>
      <c r="BI110" s="118" t="s">
        <v>12</v>
      </c>
      <c r="BJ110" s="118" t="s">
        <v>12</v>
      </c>
      <c r="BK110" s="118" t="s">
        <v>12</v>
      </c>
      <c r="BL110" s="115" t="s">
        <v>12</v>
      </c>
      <c r="BM110" s="118" t="s">
        <v>12</v>
      </c>
      <c r="BN110" s="118" t="s">
        <v>12</v>
      </c>
      <c r="BO110" s="118" t="s">
        <v>12</v>
      </c>
      <c r="BP110" s="118" t="str">
        <f t="shared" si="118"/>
        <v>-</v>
      </c>
      <c r="BQ110" s="118" t="s">
        <v>12</v>
      </c>
      <c r="BR110" s="118" t="s">
        <v>12</v>
      </c>
      <c r="BS110" s="118" t="s">
        <v>12</v>
      </c>
      <c r="BT110" s="118" t="s">
        <v>12</v>
      </c>
      <c r="BU110" s="119">
        <v>26.0</v>
      </c>
      <c r="BV110" s="119">
        <v>0.0</v>
      </c>
      <c r="BW110" s="119">
        <v>0.0</v>
      </c>
      <c r="BX110" s="119">
        <v>0.0</v>
      </c>
      <c r="BY110" s="119">
        <v>0.0</v>
      </c>
      <c r="BZ110" s="119">
        <v>0.0</v>
      </c>
      <c r="CA110" s="119">
        <v>0.0</v>
      </c>
      <c r="CB110" s="119">
        <v>0.0</v>
      </c>
      <c r="CC110" s="119">
        <v>0.0</v>
      </c>
      <c r="CD110" s="119">
        <v>0.0</v>
      </c>
      <c r="CE110" s="119">
        <v>0.0</v>
      </c>
      <c r="CF110" s="119">
        <v>0.0</v>
      </c>
      <c r="CG110" s="119">
        <v>0.0</v>
      </c>
      <c r="CH110" s="119">
        <v>0.0</v>
      </c>
      <c r="CI110" s="120">
        <f t="shared" si="130"/>
        <v>0</v>
      </c>
      <c r="CJ110" s="120">
        <f t="shared" si="131"/>
        <v>0</v>
      </c>
      <c r="CK110" s="120">
        <f t="shared" si="132"/>
        <v>0</v>
      </c>
      <c r="CL110" s="120">
        <f t="shared" si="133"/>
        <v>0</v>
      </c>
      <c r="CM110" s="120">
        <f t="shared" si="134"/>
        <v>0</v>
      </c>
      <c r="CN110" s="120">
        <f t="shared" si="18"/>
        <v>0</v>
      </c>
      <c r="CO110" s="120">
        <f t="shared" si="135"/>
        <v>0</v>
      </c>
      <c r="CP110" s="120">
        <f t="shared" si="136"/>
        <v>0</v>
      </c>
      <c r="CQ110" s="120">
        <f t="shared" si="137"/>
        <v>0</v>
      </c>
      <c r="CR110" s="121" t="s">
        <v>12</v>
      </c>
      <c r="CS110" s="121" t="s">
        <v>12</v>
      </c>
      <c r="CT110" s="121" t="s">
        <v>12</v>
      </c>
      <c r="CU110" s="115" t="s">
        <v>12</v>
      </c>
      <c r="CV110" s="121" t="s">
        <v>12</v>
      </c>
      <c r="CW110" s="121" t="s">
        <v>12</v>
      </c>
      <c r="CX110" s="121" t="s">
        <v>12</v>
      </c>
      <c r="CY110" s="121" t="str">
        <f t="shared" si="119"/>
        <v>-</v>
      </c>
      <c r="CZ110" s="121" t="s">
        <v>12</v>
      </c>
      <c r="DA110" s="121" t="s">
        <v>12</v>
      </c>
      <c r="DB110" s="121" t="s">
        <v>12</v>
      </c>
      <c r="DC110" s="121" t="s">
        <v>12</v>
      </c>
      <c r="DD110" s="122">
        <v>26.0</v>
      </c>
      <c r="DE110" s="122">
        <v>0.0</v>
      </c>
      <c r="DF110" s="122">
        <v>0.0</v>
      </c>
      <c r="DG110" s="122">
        <v>0.0</v>
      </c>
      <c r="DH110" s="122">
        <v>0.0</v>
      </c>
      <c r="DI110" s="122">
        <v>0.0</v>
      </c>
      <c r="DJ110" s="122">
        <v>0.0</v>
      </c>
      <c r="DK110" s="122">
        <v>0.0</v>
      </c>
      <c r="DL110" s="122">
        <v>0.0</v>
      </c>
      <c r="DM110" s="122">
        <v>0.0</v>
      </c>
      <c r="DN110" s="122">
        <v>0.0</v>
      </c>
      <c r="DO110" s="122">
        <v>0.0</v>
      </c>
      <c r="DP110" s="122">
        <v>0.0</v>
      </c>
      <c r="DQ110" s="122">
        <v>0.0</v>
      </c>
      <c r="DR110" s="123">
        <f t="shared" si="138"/>
        <v>0</v>
      </c>
      <c r="DS110" s="123">
        <f t="shared" si="139"/>
        <v>0</v>
      </c>
      <c r="DT110" s="123">
        <f t="shared" si="140"/>
        <v>0</v>
      </c>
      <c r="DU110" s="123">
        <f t="shared" si="141"/>
        <v>0</v>
      </c>
      <c r="DV110" s="123">
        <f t="shared" si="142"/>
        <v>0</v>
      </c>
      <c r="DW110" s="123">
        <f t="shared" si="143"/>
        <v>0</v>
      </c>
      <c r="DX110" s="123">
        <f t="shared" si="144"/>
        <v>0</v>
      </c>
      <c r="DY110" s="123">
        <f t="shared" si="145"/>
        <v>0</v>
      </c>
      <c r="DZ110" s="123">
        <f t="shared" si="146"/>
        <v>0</v>
      </c>
      <c r="EA110" s="124" t="s">
        <v>162</v>
      </c>
      <c r="EB110" s="124">
        <v>2.0</v>
      </c>
      <c r="EC110" s="124">
        <v>11.0</v>
      </c>
      <c r="ED110" s="115" t="s">
        <v>162</v>
      </c>
      <c r="EE110" s="124" t="s">
        <v>12</v>
      </c>
      <c r="EF110" s="124" t="s">
        <v>162</v>
      </c>
      <c r="EG110" s="124" t="s">
        <v>162</v>
      </c>
      <c r="EH110" s="124" t="str">
        <f t="shared" si="111"/>
        <v>2002752, 2002749</v>
      </c>
      <c r="EI110" s="124" t="s">
        <v>12</v>
      </c>
      <c r="EJ110" s="124" t="s">
        <v>162</v>
      </c>
      <c r="EK110" s="124" t="s">
        <v>12</v>
      </c>
      <c r="EL110" s="124" t="s">
        <v>12</v>
      </c>
      <c r="EM110" s="125">
        <v>26.0</v>
      </c>
      <c r="EN110" s="125">
        <v>9.0</v>
      </c>
      <c r="EO110" s="125">
        <v>10.0</v>
      </c>
      <c r="EP110" s="125">
        <v>0.0</v>
      </c>
      <c r="EQ110" s="125">
        <v>11.0</v>
      </c>
      <c r="ER110" s="125">
        <v>11.0</v>
      </c>
      <c r="ES110" s="125">
        <v>0.0</v>
      </c>
      <c r="ET110" s="125">
        <v>0.0</v>
      </c>
      <c r="EU110" s="125">
        <v>0.0</v>
      </c>
      <c r="EV110" s="125">
        <v>0.0</v>
      </c>
      <c r="EW110" s="125">
        <v>0.0</v>
      </c>
      <c r="EX110" s="125">
        <v>0.0</v>
      </c>
      <c r="EY110" s="125">
        <v>0.0</v>
      </c>
      <c r="EZ110" s="125">
        <v>0.0</v>
      </c>
      <c r="FA110" s="126">
        <f t="shared" si="147"/>
        <v>9</v>
      </c>
      <c r="FB110" s="126">
        <f t="shared" si="148"/>
        <v>0</v>
      </c>
      <c r="FC110" s="126">
        <f t="shared" si="149"/>
        <v>0</v>
      </c>
      <c r="FD110" s="126">
        <f t="shared" si="150"/>
        <v>10</v>
      </c>
      <c r="FE110" s="126">
        <f t="shared" si="151"/>
        <v>0</v>
      </c>
      <c r="FF110" s="126">
        <f t="shared" si="152"/>
        <v>0</v>
      </c>
      <c r="FG110" s="126">
        <f t="shared" si="153"/>
        <v>11</v>
      </c>
      <c r="FH110" s="126">
        <f t="shared" si="154"/>
        <v>0</v>
      </c>
      <c r="FI110" s="126">
        <f t="shared" si="155"/>
        <v>0</v>
      </c>
      <c r="FJ110" s="127" t="s">
        <v>13</v>
      </c>
      <c r="FK110" s="128"/>
      <c r="FL110" s="129" t="s">
        <v>12</v>
      </c>
      <c r="FM110" s="129" t="s">
        <v>12</v>
      </c>
      <c r="FN110" s="129" t="s">
        <v>12</v>
      </c>
      <c r="FO110" s="130" t="s">
        <v>12</v>
      </c>
      <c r="FP110" s="130" t="s">
        <v>12</v>
      </c>
      <c r="FQ110" s="130" t="s">
        <v>12</v>
      </c>
      <c r="FR110" s="130" t="s">
        <v>12</v>
      </c>
      <c r="FS110" s="130" t="s">
        <v>12</v>
      </c>
      <c r="FT110" s="130" t="s">
        <v>12</v>
      </c>
      <c r="FU110" s="130" t="s">
        <v>12</v>
      </c>
      <c r="FV110" s="130" t="s">
        <v>12</v>
      </c>
      <c r="FW110" s="130" t="str">
        <f t="shared" si="48"/>
        <v>-</v>
      </c>
      <c r="FX110" s="130" t="s">
        <v>12</v>
      </c>
      <c r="FY110" s="108" t="s">
        <v>12</v>
      </c>
      <c r="FZ110" s="108">
        <v>186.0</v>
      </c>
      <c r="GA110" s="108">
        <v>0.0</v>
      </c>
      <c r="GB110" s="131">
        <f t="shared" si="43"/>
        <v>0</v>
      </c>
      <c r="GC110" s="132" t="s">
        <v>1654</v>
      </c>
      <c r="GD110" s="132">
        <v>2.0</v>
      </c>
      <c r="GE110" s="132">
        <v>4.0</v>
      </c>
      <c r="GF110" s="133" t="s">
        <v>12</v>
      </c>
      <c r="GG110" s="133" t="s">
        <v>12</v>
      </c>
      <c r="GH110" s="133" t="s">
        <v>12</v>
      </c>
      <c r="GI110" s="133" t="s">
        <v>12</v>
      </c>
      <c r="GJ110" s="133" t="s">
        <v>12</v>
      </c>
      <c r="GK110" s="133" t="s">
        <v>1654</v>
      </c>
      <c r="GL110" s="133" t="s">
        <v>12</v>
      </c>
      <c r="GM110" s="133" t="s">
        <v>12</v>
      </c>
      <c r="GN110" s="134" t="s">
        <v>12</v>
      </c>
      <c r="GO110" s="134">
        <v>27.0</v>
      </c>
      <c r="GP110" s="134">
        <v>0.0</v>
      </c>
      <c r="GQ110" s="135">
        <f t="shared" si="44"/>
        <v>0</v>
      </c>
      <c r="GR110" s="136" t="s">
        <v>161</v>
      </c>
      <c r="GS110" s="137"/>
      <c r="GT110" s="137"/>
      <c r="GU110" s="137"/>
      <c r="GV110" s="137"/>
      <c r="GW110" s="137"/>
      <c r="GX110" s="137"/>
      <c r="GY110" s="137"/>
      <c r="GZ110" s="137"/>
      <c r="HA110" s="137"/>
      <c r="HB110" s="137"/>
      <c r="HC110" s="137"/>
      <c r="HD110" s="137"/>
      <c r="HE110" s="137"/>
      <c r="HF110" s="137"/>
      <c r="HG110" s="137"/>
      <c r="HH110" s="137"/>
      <c r="HI110" s="137"/>
      <c r="HJ110" s="137"/>
      <c r="HK110" s="137"/>
      <c r="HL110" s="137"/>
      <c r="HM110" s="137"/>
      <c r="HN110" s="137"/>
      <c r="HO110" s="137"/>
      <c r="HP110" s="137"/>
      <c r="HQ110" s="137"/>
      <c r="HR110" s="137"/>
      <c r="HS110" s="137"/>
      <c r="HT110" s="137"/>
      <c r="HU110" s="137"/>
      <c r="HV110" s="137"/>
      <c r="HW110" s="137"/>
      <c r="HX110" s="137"/>
      <c r="HY110" s="137"/>
      <c r="HZ110" s="137"/>
      <c r="IA110" s="137"/>
      <c r="IB110" s="137"/>
      <c r="IC110" s="137"/>
      <c r="ID110" s="137"/>
      <c r="IE110" s="137"/>
      <c r="IF110" s="137"/>
      <c r="IG110" s="137"/>
      <c r="IH110" s="137"/>
      <c r="II110" s="137"/>
      <c r="IJ110" s="137"/>
      <c r="IK110" s="137"/>
      <c r="IL110" s="137"/>
      <c r="IM110" s="137"/>
      <c r="IN110" s="137"/>
      <c r="IO110" s="137"/>
      <c r="IP110" s="137"/>
      <c r="IQ110" s="137"/>
      <c r="IR110" s="137"/>
      <c r="IS110" s="137"/>
      <c r="IT110" s="137"/>
      <c r="IU110" s="137"/>
      <c r="IV110" s="137"/>
      <c r="IW110" s="137"/>
      <c r="IX110" s="137"/>
      <c r="IY110" s="137"/>
      <c r="IZ110" s="137"/>
      <c r="JA110" s="137"/>
      <c r="JB110" s="137"/>
      <c r="JC110" s="137"/>
      <c r="JD110" s="137"/>
      <c r="JE110" s="137"/>
      <c r="JF110" s="137"/>
      <c r="JG110" s="137"/>
      <c r="JH110" s="137"/>
      <c r="JI110" s="137"/>
      <c r="JJ110" s="137"/>
      <c r="JK110" s="137"/>
      <c r="JL110" s="137"/>
      <c r="JM110" s="137"/>
      <c r="JN110" s="137"/>
      <c r="JO110" s="137"/>
      <c r="JP110" s="137"/>
      <c r="JQ110" s="137"/>
      <c r="JR110" s="137"/>
      <c r="JS110" s="137"/>
      <c r="JT110" s="137"/>
      <c r="JU110" s="137"/>
      <c r="JV110" s="137"/>
      <c r="JW110" s="137"/>
      <c r="JX110" s="137"/>
      <c r="JY110" s="137"/>
      <c r="JZ110" s="137"/>
      <c r="KA110" s="137"/>
      <c r="KB110" s="137"/>
      <c r="KC110" s="137"/>
      <c r="KD110" s="137"/>
      <c r="KE110" s="137"/>
      <c r="KF110" s="137"/>
      <c r="KG110" s="137"/>
      <c r="KH110" s="137"/>
      <c r="KI110" s="137"/>
      <c r="KJ110" s="137"/>
      <c r="KK110" s="137"/>
      <c r="KL110" s="137"/>
      <c r="KM110" s="137"/>
      <c r="KN110" s="137"/>
      <c r="KO110" s="137"/>
      <c r="KP110" s="137"/>
      <c r="KQ110" s="137"/>
      <c r="KR110" s="137"/>
      <c r="KS110" s="137"/>
      <c r="KT110" s="137"/>
      <c r="KU110" s="137"/>
      <c r="KV110" s="137"/>
      <c r="KW110" s="137"/>
      <c r="KX110" s="137"/>
      <c r="KY110" s="137"/>
      <c r="KZ110" s="137"/>
      <c r="LA110" s="137"/>
      <c r="LB110" s="137"/>
      <c r="LC110" s="137"/>
      <c r="LD110" s="137"/>
      <c r="LE110" s="137"/>
      <c r="LF110" s="137"/>
      <c r="LG110" s="137"/>
      <c r="LH110" s="137"/>
      <c r="LI110" s="137"/>
      <c r="LJ110" s="137"/>
      <c r="LK110" s="137"/>
      <c r="LL110" s="137"/>
      <c r="LM110" s="137"/>
      <c r="LN110" s="137"/>
      <c r="LO110" s="137"/>
      <c r="LP110" s="137"/>
      <c r="LQ110" s="137"/>
      <c r="LR110" s="137"/>
      <c r="LS110" s="137"/>
      <c r="LT110" s="137"/>
      <c r="LU110" s="137"/>
      <c r="LV110" s="137"/>
      <c r="LW110" s="137"/>
      <c r="LX110" s="137"/>
    </row>
    <row r="111" ht="153.75" customHeight="1">
      <c r="B111" s="104" t="s">
        <v>146</v>
      </c>
      <c r="C111" s="105" t="s">
        <v>12</v>
      </c>
      <c r="D111" s="105" t="s">
        <v>147</v>
      </c>
      <c r="E111" s="105" t="s">
        <v>1655</v>
      </c>
      <c r="F111" s="105" t="s">
        <v>1656</v>
      </c>
      <c r="G111" s="105" t="s">
        <v>1657</v>
      </c>
      <c r="H111" s="105" t="s">
        <v>1658</v>
      </c>
      <c r="I111" s="107" t="s">
        <v>1659</v>
      </c>
      <c r="J111" s="107" t="s">
        <v>1660</v>
      </c>
      <c r="K111" s="138" t="s">
        <v>1661</v>
      </c>
      <c r="L111" s="108">
        <v>266.0</v>
      </c>
      <c r="M111" s="108">
        <v>123.0</v>
      </c>
      <c r="N111" s="108">
        <v>123.0</v>
      </c>
      <c r="O111" s="108">
        <f t="shared" si="115"/>
        <v>123</v>
      </c>
      <c r="P111" s="108">
        <v>123.0</v>
      </c>
      <c r="Q111" s="108">
        <v>0.0</v>
      </c>
      <c r="R111" s="109" t="s">
        <v>160</v>
      </c>
      <c r="S111" s="110" t="s">
        <v>1662</v>
      </c>
      <c r="T111" s="111" t="s">
        <v>1663</v>
      </c>
      <c r="U111" s="110" t="s">
        <v>1664</v>
      </c>
      <c r="V111" s="110" t="s">
        <v>1665</v>
      </c>
      <c r="W111" s="142" t="s">
        <v>1666</v>
      </c>
      <c r="X111" s="113" t="s">
        <v>13</v>
      </c>
      <c r="Y111" s="113" t="s">
        <v>160</v>
      </c>
      <c r="Z111" s="113" t="s">
        <v>161</v>
      </c>
      <c r="AA111" s="113" t="s">
        <v>13</v>
      </c>
      <c r="AB111" s="113" t="s">
        <v>161</v>
      </c>
      <c r="AC111" s="113" t="s">
        <v>13</v>
      </c>
      <c r="AD111" s="114" t="s">
        <v>1395</v>
      </c>
      <c r="AE111" s="114">
        <v>4.0</v>
      </c>
      <c r="AF111" s="114">
        <v>20.0</v>
      </c>
      <c r="AG111" s="115" t="s">
        <v>12</v>
      </c>
      <c r="AH111" s="114" t="s">
        <v>1395</v>
      </c>
      <c r="AI111" s="114" t="s">
        <v>1395</v>
      </c>
      <c r="AJ111" s="114" t="s">
        <v>12</v>
      </c>
      <c r="AK111" s="114" t="str">
        <f t="shared" si="120"/>
        <v>366, 29456, 384, 408</v>
      </c>
      <c r="AL111" s="114" t="s">
        <v>12</v>
      </c>
      <c r="AM111" s="114" t="s">
        <v>1395</v>
      </c>
      <c r="AN111" s="114" t="s">
        <v>12</v>
      </c>
      <c r="AO111" s="114" t="s">
        <v>12</v>
      </c>
      <c r="AP111" s="116">
        <v>266.0</v>
      </c>
      <c r="AQ111" s="116">
        <v>0.0</v>
      </c>
      <c r="AR111" s="116">
        <v>10.0</v>
      </c>
      <c r="AS111" s="116">
        <v>20.0</v>
      </c>
      <c r="AT111" s="116">
        <v>0.0</v>
      </c>
      <c r="AU111" s="116">
        <v>0.0</v>
      </c>
      <c r="AV111" s="116">
        <v>0.0</v>
      </c>
      <c r="AW111" s="116">
        <v>0.0</v>
      </c>
      <c r="AX111" s="116">
        <v>10.0</v>
      </c>
      <c r="AY111" s="116">
        <v>20.0</v>
      </c>
      <c r="AZ111" s="117">
        <f t="shared" si="121"/>
        <v>0</v>
      </c>
      <c r="BA111" s="117">
        <f t="shared" si="122"/>
        <v>0</v>
      </c>
      <c r="BB111" s="117">
        <f t="shared" si="123"/>
        <v>0</v>
      </c>
      <c r="BC111" s="117">
        <f t="shared" si="124"/>
        <v>0.08130081301</v>
      </c>
      <c r="BD111" s="117">
        <f t="shared" si="125"/>
        <v>0.08130081301</v>
      </c>
      <c r="BE111" s="117">
        <f t="shared" si="126"/>
        <v>0</v>
      </c>
      <c r="BF111" s="117">
        <f t="shared" si="127"/>
        <v>0.162601626</v>
      </c>
      <c r="BG111" s="117">
        <f t="shared" si="128"/>
        <v>0.162601626</v>
      </c>
      <c r="BH111" s="117">
        <f t="shared" si="129"/>
        <v>0</v>
      </c>
      <c r="BI111" s="118" t="s">
        <v>1396</v>
      </c>
      <c r="BJ111" s="118">
        <v>5.0</v>
      </c>
      <c r="BK111" s="118">
        <v>25.0</v>
      </c>
      <c r="BL111" s="115">
        <v>2100366.0</v>
      </c>
      <c r="BM111" s="118" t="s">
        <v>1395</v>
      </c>
      <c r="BN111" s="118" t="s">
        <v>1396</v>
      </c>
      <c r="BO111" s="118">
        <v>2100366.0</v>
      </c>
      <c r="BP111" s="118" t="str">
        <f t="shared" si="118"/>
        <v>366, 29456, 384, 408, 2100366</v>
      </c>
      <c r="BQ111" s="118" t="s">
        <v>12</v>
      </c>
      <c r="BR111" s="118" t="s">
        <v>1396</v>
      </c>
      <c r="BS111" s="118" t="s">
        <v>12</v>
      </c>
      <c r="BT111" s="118" t="s">
        <v>12</v>
      </c>
      <c r="BU111" s="119">
        <v>263.0</v>
      </c>
      <c r="BV111" s="119">
        <v>0.0</v>
      </c>
      <c r="BW111" s="119">
        <v>10.0</v>
      </c>
      <c r="BX111" s="119">
        <v>20.0</v>
      </c>
      <c r="BY111" s="119">
        <v>5.0</v>
      </c>
      <c r="BZ111" s="119">
        <v>20.0</v>
      </c>
      <c r="CA111" s="119">
        <v>0.0</v>
      </c>
      <c r="CB111" s="119">
        <v>0.0</v>
      </c>
      <c r="CC111" s="119">
        <v>0.0</v>
      </c>
      <c r="CD111" s="119">
        <v>0.0</v>
      </c>
      <c r="CE111" s="119">
        <v>10.0</v>
      </c>
      <c r="CF111" s="119">
        <v>20.0</v>
      </c>
      <c r="CG111" s="119">
        <v>0.0</v>
      </c>
      <c r="CH111" s="119">
        <v>20.0</v>
      </c>
      <c r="CI111" s="120">
        <f t="shared" si="130"/>
        <v>0</v>
      </c>
      <c r="CJ111" s="120">
        <f t="shared" si="131"/>
        <v>0</v>
      </c>
      <c r="CK111" s="120">
        <f t="shared" si="132"/>
        <v>0</v>
      </c>
      <c r="CL111" s="120">
        <f t="shared" si="133"/>
        <v>0.08130081301</v>
      </c>
      <c r="CM111" s="120">
        <f t="shared" si="134"/>
        <v>0.08130081301</v>
      </c>
      <c r="CN111" s="120">
        <f t="shared" si="18"/>
        <v>0</v>
      </c>
      <c r="CO111" s="120">
        <f t="shared" si="135"/>
        <v>0.162601626</v>
      </c>
      <c r="CP111" s="120">
        <f t="shared" si="136"/>
        <v>0.162601626</v>
      </c>
      <c r="CQ111" s="120">
        <f t="shared" si="137"/>
        <v>0</v>
      </c>
      <c r="CR111" s="121" t="s">
        <v>1667</v>
      </c>
      <c r="CS111" s="121">
        <v>7.0</v>
      </c>
      <c r="CT111" s="121">
        <v>271.0</v>
      </c>
      <c r="CU111" s="115">
        <v>2100366.0</v>
      </c>
      <c r="CV111" s="121" t="s">
        <v>1668</v>
      </c>
      <c r="CW111" s="121" t="s">
        <v>1669</v>
      </c>
      <c r="CX111" s="121">
        <v>2100366.0</v>
      </c>
      <c r="CY111" s="121" t="str">
        <f t="shared" si="119"/>
        <v>366, 29456, 384, 408, 2100366, 15935</v>
      </c>
      <c r="CZ111" s="121" t="s">
        <v>12</v>
      </c>
      <c r="DA111" s="121" t="s">
        <v>1669</v>
      </c>
      <c r="DB111" s="121">
        <v>57756.0</v>
      </c>
      <c r="DC111" s="121" t="s">
        <v>12</v>
      </c>
      <c r="DD111" s="122">
        <v>266.0</v>
      </c>
      <c r="DE111" s="122">
        <v>123.0</v>
      </c>
      <c r="DF111" s="122">
        <v>133.0</v>
      </c>
      <c r="DG111" s="122">
        <v>266.0</v>
      </c>
      <c r="DH111" s="122">
        <v>5.0</v>
      </c>
      <c r="DI111" s="122">
        <v>271.0</v>
      </c>
      <c r="DJ111" s="122">
        <v>123.0</v>
      </c>
      <c r="DK111" s="122">
        <v>123.0</v>
      </c>
      <c r="DL111" s="122">
        <v>123.0</v>
      </c>
      <c r="DM111" s="122">
        <v>123.0</v>
      </c>
      <c r="DN111" s="122">
        <v>133.0</v>
      </c>
      <c r="DO111" s="122">
        <v>266.0</v>
      </c>
      <c r="DP111" s="122">
        <v>0.0</v>
      </c>
      <c r="DQ111" s="122">
        <v>266.0</v>
      </c>
      <c r="DR111" s="123">
        <f t="shared" si="138"/>
        <v>1</v>
      </c>
      <c r="DS111" s="123">
        <f t="shared" si="139"/>
        <v>1</v>
      </c>
      <c r="DT111" s="123">
        <f t="shared" si="140"/>
        <v>1</v>
      </c>
      <c r="DU111" s="123">
        <f t="shared" si="141"/>
        <v>1.081300813</v>
      </c>
      <c r="DV111" s="123">
        <f t="shared" si="142"/>
        <v>1.081300813</v>
      </c>
      <c r="DW111" s="123">
        <f t="shared" si="143"/>
        <v>1</v>
      </c>
      <c r="DX111" s="123">
        <f t="shared" si="144"/>
        <v>2.203252033</v>
      </c>
      <c r="DY111" s="123">
        <f t="shared" si="145"/>
        <v>2.162601626</v>
      </c>
      <c r="DZ111" s="123">
        <f t="shared" si="146"/>
        <v>1</v>
      </c>
      <c r="EA111" s="124" t="s">
        <v>1670</v>
      </c>
      <c r="EB111" s="124">
        <v>12.0</v>
      </c>
      <c r="EC111" s="124">
        <v>291.0</v>
      </c>
      <c r="ED111" s="115" t="s">
        <v>1671</v>
      </c>
      <c r="EE111" s="124" t="s">
        <v>1672</v>
      </c>
      <c r="EF111" s="124" t="s">
        <v>1673</v>
      </c>
      <c r="EG111" s="124" t="s">
        <v>1674</v>
      </c>
      <c r="EH111" s="124" t="str">
        <f t="shared" si="111"/>
        <v>366, 29456, 384, 408, 15935 2002752, 2002749, 2100366, 2100384, 2100408, 2101620</v>
      </c>
      <c r="EI111" s="124" t="s">
        <v>12</v>
      </c>
      <c r="EJ111" s="124" t="s">
        <v>1673</v>
      </c>
      <c r="EK111" s="124">
        <v>57756.0</v>
      </c>
      <c r="EL111" s="124" t="s">
        <v>12</v>
      </c>
      <c r="EM111" s="125">
        <v>263.0</v>
      </c>
      <c r="EN111" s="125">
        <v>125.0</v>
      </c>
      <c r="EO111" s="125">
        <v>136.0</v>
      </c>
      <c r="EP111" s="125">
        <v>266.0</v>
      </c>
      <c r="EQ111" s="125">
        <v>25.0</v>
      </c>
      <c r="ER111" s="125">
        <v>291.0</v>
      </c>
      <c r="ES111" s="125">
        <v>123.0</v>
      </c>
      <c r="ET111" s="125">
        <v>123.0</v>
      </c>
      <c r="EU111" s="125">
        <v>123.0</v>
      </c>
      <c r="EV111" s="125">
        <v>123.0</v>
      </c>
      <c r="EW111" s="125">
        <v>133.0</v>
      </c>
      <c r="EX111" s="125">
        <v>266.0</v>
      </c>
      <c r="EY111" s="125">
        <v>0.0</v>
      </c>
      <c r="EZ111" s="125">
        <v>266.0</v>
      </c>
      <c r="FA111" s="126">
        <f t="shared" si="147"/>
        <v>1.016260163</v>
      </c>
      <c r="FB111" s="126">
        <f t="shared" si="148"/>
        <v>1</v>
      </c>
      <c r="FC111" s="126">
        <f t="shared" si="149"/>
        <v>1</v>
      </c>
      <c r="FD111" s="126">
        <f t="shared" si="150"/>
        <v>1.105691057</v>
      </c>
      <c r="FE111" s="126">
        <f t="shared" si="151"/>
        <v>1.081300813</v>
      </c>
      <c r="FF111" s="126">
        <f t="shared" si="152"/>
        <v>1</v>
      </c>
      <c r="FG111" s="126">
        <f t="shared" si="153"/>
        <v>2.365853659</v>
      </c>
      <c r="FH111" s="126">
        <f t="shared" si="154"/>
        <v>2.162601626</v>
      </c>
      <c r="FI111" s="126">
        <f t="shared" si="155"/>
        <v>1</v>
      </c>
      <c r="FJ111" s="127" t="s">
        <v>13</v>
      </c>
      <c r="FK111" s="128" t="s">
        <v>1675</v>
      </c>
      <c r="FL111" s="129" t="s">
        <v>12</v>
      </c>
      <c r="FM111" s="129" t="s">
        <v>12</v>
      </c>
      <c r="FN111" s="129" t="s">
        <v>12</v>
      </c>
      <c r="FO111" s="130" t="s">
        <v>12</v>
      </c>
      <c r="FP111" s="130" t="s">
        <v>12</v>
      </c>
      <c r="FQ111" s="130" t="s">
        <v>12</v>
      </c>
      <c r="FR111" s="130" t="s">
        <v>12</v>
      </c>
      <c r="FS111" s="130" t="s">
        <v>12</v>
      </c>
      <c r="FT111" s="130" t="s">
        <v>12</v>
      </c>
      <c r="FU111" s="130" t="s">
        <v>12</v>
      </c>
      <c r="FV111" s="130" t="s">
        <v>12</v>
      </c>
      <c r="FW111" s="130" t="str">
        <f t="shared" si="48"/>
        <v>-</v>
      </c>
      <c r="FX111" s="130" t="s">
        <v>12</v>
      </c>
      <c r="FY111" s="108" t="s">
        <v>12</v>
      </c>
      <c r="FZ111" s="108">
        <v>263.0</v>
      </c>
      <c r="GA111" s="108">
        <v>0.0</v>
      </c>
      <c r="GB111" s="131">
        <f t="shared" si="43"/>
        <v>0</v>
      </c>
      <c r="GC111" s="132">
        <v>9999.0</v>
      </c>
      <c r="GD111" s="132">
        <v>1.0</v>
      </c>
      <c r="GE111" s="132">
        <v>17.0</v>
      </c>
      <c r="GF111" s="133" t="s">
        <v>12</v>
      </c>
      <c r="GG111" s="133" t="s">
        <v>12</v>
      </c>
      <c r="GH111" s="133" t="s">
        <v>12</v>
      </c>
      <c r="GI111" s="133" t="s">
        <v>12</v>
      </c>
      <c r="GJ111" s="133" t="s">
        <v>12</v>
      </c>
      <c r="GK111" s="133">
        <v>9999.0</v>
      </c>
      <c r="GL111" s="133" t="s">
        <v>12</v>
      </c>
      <c r="GM111" s="133" t="s">
        <v>12</v>
      </c>
      <c r="GN111" s="134" t="s">
        <v>1676</v>
      </c>
      <c r="GO111" s="134">
        <v>262.0</v>
      </c>
      <c r="GP111" s="134">
        <v>0.0</v>
      </c>
      <c r="GQ111" s="135">
        <f t="shared" si="44"/>
        <v>0</v>
      </c>
      <c r="GR111" s="136" t="s">
        <v>13</v>
      </c>
      <c r="GS111" s="137"/>
      <c r="GT111" s="137"/>
      <c r="GU111" s="137"/>
      <c r="GV111" s="137"/>
      <c r="GW111" s="137"/>
      <c r="GX111" s="137"/>
      <c r="GY111" s="137"/>
      <c r="GZ111" s="137"/>
      <c r="HA111" s="137"/>
      <c r="HB111" s="137"/>
      <c r="HC111" s="137"/>
      <c r="HD111" s="137"/>
      <c r="HE111" s="137"/>
      <c r="HF111" s="137"/>
      <c r="HG111" s="137"/>
      <c r="HH111" s="137"/>
      <c r="HI111" s="137"/>
      <c r="HJ111" s="137"/>
      <c r="HK111" s="137"/>
      <c r="HL111" s="137"/>
      <c r="HM111" s="137"/>
      <c r="HN111" s="137"/>
      <c r="HO111" s="137"/>
      <c r="HP111" s="137"/>
      <c r="HQ111" s="137"/>
      <c r="HR111" s="137"/>
      <c r="HS111" s="137"/>
      <c r="HT111" s="137"/>
      <c r="HU111" s="137"/>
      <c r="HV111" s="137"/>
      <c r="HW111" s="137"/>
      <c r="HX111" s="137"/>
      <c r="HY111" s="137"/>
      <c r="HZ111" s="137"/>
      <c r="IA111" s="137"/>
      <c r="IB111" s="137"/>
      <c r="IC111" s="137"/>
      <c r="ID111" s="137"/>
      <c r="IE111" s="137"/>
      <c r="IF111" s="137"/>
      <c r="IG111" s="137"/>
      <c r="IH111" s="137"/>
      <c r="II111" s="137"/>
      <c r="IJ111" s="137"/>
      <c r="IK111" s="137"/>
      <c r="IL111" s="137"/>
      <c r="IM111" s="137"/>
      <c r="IN111" s="137"/>
      <c r="IO111" s="137"/>
      <c r="IP111" s="137"/>
      <c r="IQ111" s="137"/>
      <c r="IR111" s="137"/>
      <c r="IS111" s="137"/>
      <c r="IT111" s="137"/>
      <c r="IU111" s="137"/>
      <c r="IV111" s="137"/>
      <c r="IW111" s="137"/>
      <c r="IX111" s="137"/>
      <c r="IY111" s="137"/>
      <c r="IZ111" s="137"/>
      <c r="JA111" s="137"/>
      <c r="JB111" s="137"/>
      <c r="JC111" s="137"/>
      <c r="JD111" s="137"/>
      <c r="JE111" s="137"/>
      <c r="JF111" s="137"/>
      <c r="JG111" s="137"/>
      <c r="JH111" s="137"/>
      <c r="JI111" s="137"/>
      <c r="JJ111" s="137"/>
      <c r="JK111" s="137"/>
      <c r="JL111" s="137"/>
      <c r="JM111" s="137"/>
      <c r="JN111" s="137"/>
      <c r="JO111" s="137"/>
      <c r="JP111" s="137"/>
      <c r="JQ111" s="137"/>
      <c r="JR111" s="137"/>
      <c r="JS111" s="137"/>
      <c r="JT111" s="137"/>
      <c r="JU111" s="137"/>
      <c r="JV111" s="137"/>
      <c r="JW111" s="137"/>
      <c r="JX111" s="137"/>
      <c r="JY111" s="137"/>
      <c r="JZ111" s="137"/>
      <c r="KA111" s="137"/>
      <c r="KB111" s="137"/>
      <c r="KC111" s="137"/>
      <c r="KD111" s="137"/>
      <c r="KE111" s="137"/>
      <c r="KF111" s="137"/>
      <c r="KG111" s="137"/>
      <c r="KH111" s="137"/>
      <c r="KI111" s="137"/>
      <c r="KJ111" s="137"/>
      <c r="KK111" s="137"/>
      <c r="KL111" s="137"/>
      <c r="KM111" s="137"/>
      <c r="KN111" s="137"/>
      <c r="KO111" s="137"/>
      <c r="KP111" s="137"/>
      <c r="KQ111" s="137"/>
      <c r="KR111" s="137"/>
      <c r="KS111" s="137"/>
      <c r="KT111" s="137"/>
      <c r="KU111" s="137"/>
      <c r="KV111" s="137"/>
      <c r="KW111" s="137"/>
      <c r="KX111" s="137"/>
      <c r="KY111" s="137"/>
      <c r="KZ111" s="137"/>
      <c r="LA111" s="137"/>
      <c r="LB111" s="137"/>
      <c r="LC111" s="137"/>
      <c r="LD111" s="137"/>
      <c r="LE111" s="137"/>
      <c r="LF111" s="137"/>
      <c r="LG111" s="137"/>
      <c r="LH111" s="137"/>
      <c r="LI111" s="137"/>
      <c r="LJ111" s="137"/>
      <c r="LK111" s="137"/>
      <c r="LL111" s="137"/>
      <c r="LM111" s="137"/>
      <c r="LN111" s="137"/>
      <c r="LO111" s="137"/>
      <c r="LP111" s="137"/>
      <c r="LQ111" s="137"/>
      <c r="LR111" s="137"/>
      <c r="LS111" s="137"/>
      <c r="LT111" s="137"/>
      <c r="LU111" s="137"/>
      <c r="LV111" s="137"/>
      <c r="LW111" s="137"/>
      <c r="LX111" s="137"/>
    </row>
    <row r="112" ht="153.75" customHeight="1">
      <c r="B112" s="104" t="s">
        <v>441</v>
      </c>
      <c r="C112" s="105" t="s">
        <v>12</v>
      </c>
      <c r="D112" s="105" t="s">
        <v>442</v>
      </c>
      <c r="E112" s="105" t="s">
        <v>1677</v>
      </c>
      <c r="F112" s="105" t="s">
        <v>1678</v>
      </c>
      <c r="G112" s="105" t="s">
        <v>1679</v>
      </c>
      <c r="H112" s="105" t="s">
        <v>1680</v>
      </c>
      <c r="I112" s="107" t="s">
        <v>1681</v>
      </c>
      <c r="J112" s="107" t="s">
        <v>1682</v>
      </c>
      <c r="K112" s="138" t="s">
        <v>1683</v>
      </c>
      <c r="L112" s="108">
        <v>17.0</v>
      </c>
      <c r="M112" s="108">
        <v>11.0</v>
      </c>
      <c r="N112" s="108">
        <v>11.0</v>
      </c>
      <c r="O112" s="108">
        <f t="shared" si="115"/>
        <v>11</v>
      </c>
      <c r="P112" s="108">
        <v>11.0</v>
      </c>
      <c r="Q112" s="108">
        <v>0.0</v>
      </c>
      <c r="R112" s="113" t="s">
        <v>160</v>
      </c>
      <c r="S112" s="111" t="s">
        <v>1684</v>
      </c>
      <c r="T112" s="111" t="s">
        <v>12</v>
      </c>
      <c r="U112" s="112" t="s">
        <v>1685</v>
      </c>
      <c r="V112" s="111" t="s">
        <v>1686</v>
      </c>
      <c r="W112" s="111" t="s">
        <v>1687</v>
      </c>
      <c r="X112" s="113" t="s">
        <v>13</v>
      </c>
      <c r="Y112" s="113" t="s">
        <v>160</v>
      </c>
      <c r="Z112" s="113" t="s">
        <v>161</v>
      </c>
      <c r="AA112" s="113" t="s">
        <v>13</v>
      </c>
      <c r="AB112" s="113" t="s">
        <v>161</v>
      </c>
      <c r="AC112" s="113" t="s">
        <v>13</v>
      </c>
      <c r="AD112" s="114">
        <v>459.0</v>
      </c>
      <c r="AE112" s="114">
        <v>1.0</v>
      </c>
      <c r="AF112" s="114">
        <v>1.0</v>
      </c>
      <c r="AG112" s="115" t="s">
        <v>12</v>
      </c>
      <c r="AH112" s="114">
        <v>459.0</v>
      </c>
      <c r="AI112" s="114">
        <v>459.0</v>
      </c>
      <c r="AJ112" s="114" t="s">
        <v>12</v>
      </c>
      <c r="AK112" s="114">
        <f t="shared" si="120"/>
        <v>459</v>
      </c>
      <c r="AL112" s="114" t="s">
        <v>12</v>
      </c>
      <c r="AM112" s="114">
        <v>459.0</v>
      </c>
      <c r="AN112" s="114" t="s">
        <v>12</v>
      </c>
      <c r="AO112" s="114" t="s">
        <v>12</v>
      </c>
      <c r="AP112" s="116">
        <v>17.0</v>
      </c>
      <c r="AQ112" s="116">
        <v>0.0</v>
      </c>
      <c r="AR112" s="116">
        <v>1.0</v>
      </c>
      <c r="AS112" s="116">
        <v>1.0</v>
      </c>
      <c r="AT112" s="116">
        <v>0.0</v>
      </c>
      <c r="AU112" s="116">
        <v>0.0</v>
      </c>
      <c r="AV112" s="116">
        <v>0.0</v>
      </c>
      <c r="AW112" s="116">
        <v>0.0</v>
      </c>
      <c r="AX112" s="116">
        <v>1.0</v>
      </c>
      <c r="AY112" s="116">
        <v>1.0</v>
      </c>
      <c r="AZ112" s="117">
        <f t="shared" si="121"/>
        <v>0</v>
      </c>
      <c r="BA112" s="117">
        <f t="shared" si="122"/>
        <v>0</v>
      </c>
      <c r="BB112" s="117">
        <f t="shared" si="123"/>
        <v>0</v>
      </c>
      <c r="BC112" s="117">
        <f t="shared" si="124"/>
        <v>0.09090909091</v>
      </c>
      <c r="BD112" s="117">
        <f t="shared" si="125"/>
        <v>0.09090909091</v>
      </c>
      <c r="BE112" s="117">
        <f t="shared" si="126"/>
        <v>0</v>
      </c>
      <c r="BF112" s="117">
        <f t="shared" si="127"/>
        <v>0.09090909091</v>
      </c>
      <c r="BG112" s="117">
        <f t="shared" si="128"/>
        <v>0.09090909091</v>
      </c>
      <c r="BH112" s="117">
        <f t="shared" si="129"/>
        <v>0</v>
      </c>
      <c r="BI112" s="151" t="s">
        <v>1688</v>
      </c>
      <c r="BJ112" s="151">
        <v>5.0</v>
      </c>
      <c r="BK112" s="151">
        <v>15.0</v>
      </c>
      <c r="BL112" s="152" t="s">
        <v>12</v>
      </c>
      <c r="BM112" s="118" t="s">
        <v>1689</v>
      </c>
      <c r="BN112" s="118" t="s">
        <v>1690</v>
      </c>
      <c r="BO112" s="118" t="s">
        <v>12</v>
      </c>
      <c r="BP112" s="118" t="str">
        <f t="shared" si="118"/>
        <v>2025701, 2025699</v>
      </c>
      <c r="BQ112" s="118" t="s">
        <v>12</v>
      </c>
      <c r="BR112" s="118" t="s">
        <v>1691</v>
      </c>
      <c r="BS112" s="118" t="s">
        <v>1692</v>
      </c>
      <c r="BT112" s="118" t="s">
        <v>12</v>
      </c>
      <c r="BU112" s="119">
        <v>15.0</v>
      </c>
      <c r="BV112" s="119">
        <v>12.0</v>
      </c>
      <c r="BW112" s="119">
        <v>13.0</v>
      </c>
      <c r="BX112" s="119">
        <v>1.0</v>
      </c>
      <c r="BY112" s="119">
        <v>14.0</v>
      </c>
      <c r="BZ112" s="119">
        <v>15.0</v>
      </c>
      <c r="CA112" s="119">
        <v>11.0</v>
      </c>
      <c r="CB112" s="119">
        <v>11.0</v>
      </c>
      <c r="CC112" s="119">
        <v>11.0</v>
      </c>
      <c r="CD112" s="119">
        <v>12.0</v>
      </c>
      <c r="CE112" s="119">
        <v>13.0</v>
      </c>
      <c r="CF112" s="119">
        <v>1.0</v>
      </c>
      <c r="CG112" s="119">
        <v>14.0</v>
      </c>
      <c r="CH112" s="119">
        <v>15.0</v>
      </c>
      <c r="CI112" s="120">
        <f t="shared" si="130"/>
        <v>1.090909091</v>
      </c>
      <c r="CJ112" s="120">
        <f t="shared" si="131"/>
        <v>1.090909091</v>
      </c>
      <c r="CK112" s="120">
        <f t="shared" si="132"/>
        <v>1</v>
      </c>
      <c r="CL112" s="120">
        <f t="shared" si="133"/>
        <v>1.181818182</v>
      </c>
      <c r="CM112" s="120">
        <f t="shared" si="134"/>
        <v>1.181818182</v>
      </c>
      <c r="CN112" s="120">
        <f t="shared" si="18"/>
        <v>1</v>
      </c>
      <c r="CO112" s="120">
        <f t="shared" si="135"/>
        <v>1.363636364</v>
      </c>
      <c r="CP112" s="120">
        <f t="shared" si="136"/>
        <v>1.363636364</v>
      </c>
      <c r="CQ112" s="120">
        <f t="shared" si="137"/>
        <v>1</v>
      </c>
      <c r="CR112" s="121" t="s">
        <v>1693</v>
      </c>
      <c r="CS112" s="121">
        <v>8.0</v>
      </c>
      <c r="CT112" s="121">
        <v>23.0</v>
      </c>
      <c r="CU112" s="115" t="s">
        <v>12</v>
      </c>
      <c r="CV112" s="121" t="s">
        <v>1694</v>
      </c>
      <c r="CW112" s="121" t="s">
        <v>1695</v>
      </c>
      <c r="CX112" s="121" t="s">
        <v>12</v>
      </c>
      <c r="CY112" s="121" t="str">
        <f t="shared" si="119"/>
        <v>459, 44489, 2025701, 2025699, 26385</v>
      </c>
      <c r="CZ112" s="121" t="s">
        <v>1696</v>
      </c>
      <c r="DA112" s="121" t="s">
        <v>1697</v>
      </c>
      <c r="DB112" s="121" t="s">
        <v>1698</v>
      </c>
      <c r="DC112" s="121" t="s">
        <v>12</v>
      </c>
      <c r="DD112" s="122">
        <v>17.0</v>
      </c>
      <c r="DE112" s="122">
        <v>13.0</v>
      </c>
      <c r="DF112" s="122">
        <v>15.0</v>
      </c>
      <c r="DG112" s="122">
        <v>9.0</v>
      </c>
      <c r="DH112" s="122">
        <v>14.0</v>
      </c>
      <c r="DI112" s="122">
        <v>19.0</v>
      </c>
      <c r="DJ112" s="122">
        <v>11.0</v>
      </c>
      <c r="DK112" s="122">
        <v>11.0</v>
      </c>
      <c r="DL112" s="122">
        <v>11.0</v>
      </c>
      <c r="DM112" s="122">
        <v>13.0</v>
      </c>
      <c r="DN112" s="122">
        <v>15.0</v>
      </c>
      <c r="DO112" s="122">
        <v>9.0</v>
      </c>
      <c r="DP112" s="122">
        <v>14.0</v>
      </c>
      <c r="DQ112" s="122">
        <v>19.0</v>
      </c>
      <c r="DR112" s="123">
        <f t="shared" si="138"/>
        <v>1.181818182</v>
      </c>
      <c r="DS112" s="123">
        <f t="shared" si="139"/>
        <v>1.181818182</v>
      </c>
      <c r="DT112" s="123">
        <f t="shared" si="140"/>
        <v>1</v>
      </c>
      <c r="DU112" s="123">
        <f t="shared" si="141"/>
        <v>1.363636364</v>
      </c>
      <c r="DV112" s="123">
        <f t="shared" si="142"/>
        <v>1.363636364</v>
      </c>
      <c r="DW112" s="123">
        <f t="shared" si="143"/>
        <v>1</v>
      </c>
      <c r="DX112" s="123">
        <f t="shared" si="144"/>
        <v>1.727272727</v>
      </c>
      <c r="DY112" s="123">
        <f t="shared" si="145"/>
        <v>1.727272727</v>
      </c>
      <c r="DZ112" s="123">
        <f t="shared" si="146"/>
        <v>1</v>
      </c>
      <c r="EA112" s="124" t="s">
        <v>1699</v>
      </c>
      <c r="EB112" s="124">
        <v>16.0</v>
      </c>
      <c r="EC112" s="124">
        <v>31.0</v>
      </c>
      <c r="ED112" s="115" t="s">
        <v>204</v>
      </c>
      <c r="EE112" s="124" t="s">
        <v>1700</v>
      </c>
      <c r="EF112" s="124"/>
      <c r="EG112" s="124" t="s">
        <v>204</v>
      </c>
      <c r="EH112" s="124" t="str">
        <f t="shared" si="111"/>
        <v/>
      </c>
      <c r="EI112" s="124" t="s">
        <v>1701</v>
      </c>
      <c r="EJ112" s="124" t="s">
        <v>1702</v>
      </c>
      <c r="EK112" s="124" t="s">
        <v>1703</v>
      </c>
      <c r="EL112" s="124" t="s">
        <v>12</v>
      </c>
      <c r="EM112" s="125">
        <v>15.0</v>
      </c>
      <c r="EN112" s="125">
        <v>16.0</v>
      </c>
      <c r="EO112" s="125">
        <v>18.0</v>
      </c>
      <c r="EP112" s="125">
        <v>9.0</v>
      </c>
      <c r="EQ112" s="125">
        <v>22.0</v>
      </c>
      <c r="ER112" s="125">
        <v>22.0</v>
      </c>
      <c r="ES112" s="125">
        <v>11.0</v>
      </c>
      <c r="ET112" s="125">
        <v>11.0</v>
      </c>
      <c r="EU112" s="125">
        <v>11.0</v>
      </c>
      <c r="EV112" s="125">
        <v>15.0</v>
      </c>
      <c r="EW112" s="125">
        <v>17.0</v>
      </c>
      <c r="EX112" s="125">
        <v>9.0</v>
      </c>
      <c r="EY112" s="125">
        <v>19.0</v>
      </c>
      <c r="EZ112" s="125">
        <v>19.0</v>
      </c>
      <c r="FA112" s="126">
        <f t="shared" si="147"/>
        <v>1.454545455</v>
      </c>
      <c r="FB112" s="126">
        <f t="shared" si="148"/>
        <v>1.363636364</v>
      </c>
      <c r="FC112" s="126">
        <f t="shared" si="149"/>
        <v>1</v>
      </c>
      <c r="FD112" s="126">
        <f t="shared" si="150"/>
        <v>1.636363636</v>
      </c>
      <c r="FE112" s="126">
        <f t="shared" si="151"/>
        <v>1.545454545</v>
      </c>
      <c r="FF112" s="126">
        <f t="shared" si="152"/>
        <v>1</v>
      </c>
      <c r="FG112" s="126">
        <f t="shared" si="153"/>
        <v>2</v>
      </c>
      <c r="FH112" s="126">
        <f t="shared" si="154"/>
        <v>1.727272727</v>
      </c>
      <c r="FI112" s="126">
        <f t="shared" si="155"/>
        <v>1</v>
      </c>
      <c r="FJ112" s="127" t="s">
        <v>13</v>
      </c>
      <c r="FK112" s="128" t="s">
        <v>1704</v>
      </c>
      <c r="FL112" s="129" t="s">
        <v>12</v>
      </c>
      <c r="FM112" s="129" t="s">
        <v>12</v>
      </c>
      <c r="FN112" s="129" t="s">
        <v>12</v>
      </c>
      <c r="FO112" s="130" t="s">
        <v>12</v>
      </c>
      <c r="FP112" s="130" t="s">
        <v>12</v>
      </c>
      <c r="FQ112" s="130" t="s">
        <v>12</v>
      </c>
      <c r="FR112" s="130" t="s">
        <v>12</v>
      </c>
      <c r="FS112" s="130" t="s">
        <v>12</v>
      </c>
      <c r="FT112" s="130" t="s">
        <v>12</v>
      </c>
      <c r="FU112" s="130" t="s">
        <v>12</v>
      </c>
      <c r="FV112" s="130" t="s">
        <v>12</v>
      </c>
      <c r="FW112" s="130" t="str">
        <f t="shared" si="48"/>
        <v>-</v>
      </c>
      <c r="FX112" s="130" t="s">
        <v>12</v>
      </c>
      <c r="FY112" s="108" t="s">
        <v>12</v>
      </c>
      <c r="FZ112" s="108">
        <v>144.0</v>
      </c>
      <c r="GA112" s="108">
        <v>0.0</v>
      </c>
      <c r="GB112" s="131">
        <f t="shared" si="43"/>
        <v>0</v>
      </c>
      <c r="GC112" s="132" t="s">
        <v>1705</v>
      </c>
      <c r="GD112" s="132">
        <v>2.0</v>
      </c>
      <c r="GE112" s="132">
        <v>2.0</v>
      </c>
      <c r="GF112" s="133" t="s">
        <v>12</v>
      </c>
      <c r="GG112" s="133" t="s">
        <v>12</v>
      </c>
      <c r="GH112" s="133" t="s">
        <v>12</v>
      </c>
      <c r="GI112" s="133" t="s">
        <v>12</v>
      </c>
      <c r="GJ112" s="133">
        <v>36540.0</v>
      </c>
      <c r="GK112" s="133">
        <v>92322.0</v>
      </c>
      <c r="GL112" s="133" t="s">
        <v>12</v>
      </c>
      <c r="GM112" s="133" t="s">
        <v>12</v>
      </c>
      <c r="GN112" s="134" t="s">
        <v>12</v>
      </c>
      <c r="GO112" s="134">
        <v>7.0</v>
      </c>
      <c r="GP112" s="134">
        <v>1.0</v>
      </c>
      <c r="GQ112" s="135">
        <f t="shared" si="44"/>
        <v>0.09090909091</v>
      </c>
      <c r="GR112" s="136" t="s">
        <v>13</v>
      </c>
      <c r="GS112" s="137"/>
      <c r="GT112" s="137"/>
      <c r="GU112" s="137"/>
      <c r="GV112" s="137"/>
      <c r="GW112" s="137"/>
      <c r="GX112" s="137"/>
      <c r="GY112" s="137"/>
      <c r="GZ112" s="137"/>
      <c r="HA112" s="137"/>
      <c r="HB112" s="137"/>
      <c r="HC112" s="137"/>
      <c r="HD112" s="137"/>
      <c r="HE112" s="137"/>
      <c r="HF112" s="137"/>
      <c r="HG112" s="137"/>
      <c r="HH112" s="137"/>
      <c r="HI112" s="137"/>
      <c r="HJ112" s="137"/>
      <c r="HK112" s="137"/>
      <c r="HL112" s="137"/>
      <c r="HM112" s="137"/>
      <c r="HN112" s="137"/>
      <c r="HO112" s="137"/>
      <c r="HP112" s="137"/>
      <c r="HQ112" s="137"/>
      <c r="HR112" s="137"/>
      <c r="HS112" s="137"/>
      <c r="HT112" s="137"/>
      <c r="HU112" s="137"/>
      <c r="HV112" s="137"/>
      <c r="HW112" s="137"/>
      <c r="HX112" s="137"/>
      <c r="HY112" s="137"/>
      <c r="HZ112" s="137"/>
      <c r="IA112" s="137"/>
      <c r="IB112" s="137"/>
      <c r="IC112" s="137"/>
      <c r="ID112" s="137"/>
      <c r="IE112" s="137"/>
      <c r="IF112" s="137"/>
      <c r="IG112" s="137"/>
      <c r="IH112" s="137"/>
      <c r="II112" s="137"/>
      <c r="IJ112" s="137"/>
      <c r="IK112" s="137"/>
      <c r="IL112" s="137"/>
      <c r="IM112" s="137"/>
      <c r="IN112" s="137"/>
      <c r="IO112" s="137"/>
      <c r="IP112" s="137"/>
      <c r="IQ112" s="137"/>
      <c r="IR112" s="137"/>
      <c r="IS112" s="137"/>
      <c r="IT112" s="137"/>
      <c r="IU112" s="137"/>
      <c r="IV112" s="137"/>
      <c r="IW112" s="137"/>
      <c r="IX112" s="137"/>
      <c r="IY112" s="137"/>
      <c r="IZ112" s="137"/>
      <c r="JA112" s="137"/>
      <c r="JB112" s="137"/>
      <c r="JC112" s="137"/>
      <c r="JD112" s="137"/>
      <c r="JE112" s="137"/>
      <c r="JF112" s="137"/>
      <c r="JG112" s="137"/>
      <c r="JH112" s="137"/>
      <c r="JI112" s="137"/>
      <c r="JJ112" s="137"/>
      <c r="JK112" s="137"/>
      <c r="JL112" s="137"/>
      <c r="JM112" s="137"/>
      <c r="JN112" s="137"/>
      <c r="JO112" s="137"/>
      <c r="JP112" s="137"/>
      <c r="JQ112" s="137"/>
      <c r="JR112" s="137"/>
      <c r="JS112" s="137"/>
      <c r="JT112" s="137"/>
      <c r="JU112" s="137"/>
      <c r="JV112" s="137"/>
      <c r="JW112" s="137"/>
      <c r="JX112" s="137"/>
      <c r="JY112" s="137"/>
      <c r="JZ112" s="137"/>
      <c r="KA112" s="137"/>
      <c r="KB112" s="137"/>
      <c r="KC112" s="137"/>
      <c r="KD112" s="137"/>
      <c r="KE112" s="137"/>
      <c r="KF112" s="137"/>
      <c r="KG112" s="137"/>
      <c r="KH112" s="137"/>
      <c r="KI112" s="137"/>
      <c r="KJ112" s="137"/>
      <c r="KK112" s="137"/>
      <c r="KL112" s="137"/>
      <c r="KM112" s="137"/>
      <c r="KN112" s="137"/>
      <c r="KO112" s="137"/>
      <c r="KP112" s="137"/>
      <c r="KQ112" s="137"/>
      <c r="KR112" s="137"/>
      <c r="KS112" s="137"/>
      <c r="KT112" s="137"/>
      <c r="KU112" s="137"/>
      <c r="KV112" s="137"/>
      <c r="KW112" s="137"/>
      <c r="KX112" s="137"/>
      <c r="KY112" s="137"/>
      <c r="KZ112" s="137"/>
      <c r="LA112" s="137"/>
      <c r="LB112" s="137"/>
      <c r="LC112" s="137"/>
      <c r="LD112" s="137"/>
      <c r="LE112" s="137"/>
      <c r="LF112" s="137"/>
      <c r="LG112" s="137"/>
      <c r="LH112" s="137"/>
      <c r="LI112" s="137"/>
      <c r="LJ112" s="137"/>
      <c r="LK112" s="137"/>
      <c r="LL112" s="137"/>
      <c r="LM112" s="137"/>
      <c r="LN112" s="137"/>
      <c r="LO112" s="137"/>
      <c r="LP112" s="137"/>
      <c r="LQ112" s="137"/>
      <c r="LR112" s="137"/>
      <c r="LS112" s="137"/>
      <c r="LT112" s="137"/>
      <c r="LU112" s="137"/>
      <c r="LV112" s="137"/>
      <c r="LW112" s="137"/>
      <c r="LX112" s="137"/>
    </row>
    <row r="113" ht="153.75" customHeight="1">
      <c r="B113" s="104" t="s">
        <v>269</v>
      </c>
      <c r="C113" s="105" t="s">
        <v>12</v>
      </c>
      <c r="D113" s="105" t="s">
        <v>270</v>
      </c>
      <c r="E113" s="105" t="s">
        <v>1706</v>
      </c>
      <c r="F113" s="105" t="s">
        <v>1707</v>
      </c>
      <c r="G113" s="105" t="s">
        <v>12</v>
      </c>
      <c r="H113" s="105" t="s">
        <v>12</v>
      </c>
      <c r="I113" s="107" t="s">
        <v>1708</v>
      </c>
      <c r="J113" s="107" t="s">
        <v>446</v>
      </c>
      <c r="K113" s="107" t="s">
        <v>1709</v>
      </c>
      <c r="L113" s="108">
        <v>7.0</v>
      </c>
      <c r="M113" s="108">
        <v>1.0</v>
      </c>
      <c r="N113" s="108">
        <v>1.0</v>
      </c>
      <c r="O113" s="108">
        <f t="shared" si="115"/>
        <v>2</v>
      </c>
      <c r="P113" s="108">
        <v>1.0</v>
      </c>
      <c r="Q113" s="108">
        <v>1.0</v>
      </c>
      <c r="R113" s="113" t="s">
        <v>160</v>
      </c>
      <c r="S113" s="161" t="s">
        <v>671</v>
      </c>
      <c r="T113" s="111" t="s">
        <v>1710</v>
      </c>
      <c r="U113" s="142" t="s">
        <v>1711</v>
      </c>
      <c r="V113" s="110" t="s">
        <v>1712</v>
      </c>
      <c r="W113" s="142" t="s">
        <v>1713</v>
      </c>
      <c r="X113" s="113" t="s">
        <v>13</v>
      </c>
      <c r="Y113" s="113" t="s">
        <v>160</v>
      </c>
      <c r="Z113" s="113" t="s">
        <v>161</v>
      </c>
      <c r="AA113" s="113" t="s">
        <v>13</v>
      </c>
      <c r="AB113" s="113" t="s">
        <v>161</v>
      </c>
      <c r="AC113" s="113" t="s">
        <v>13</v>
      </c>
      <c r="AD113" s="114" t="s">
        <v>12</v>
      </c>
      <c r="AE113" s="114" t="s">
        <v>12</v>
      </c>
      <c r="AF113" s="114" t="s">
        <v>12</v>
      </c>
      <c r="AG113" s="115" t="s">
        <v>12</v>
      </c>
      <c r="AH113" s="114" t="s">
        <v>12</v>
      </c>
      <c r="AI113" s="114" t="s">
        <v>12</v>
      </c>
      <c r="AJ113" s="114" t="s">
        <v>12</v>
      </c>
      <c r="AK113" s="114" t="str">
        <f t="shared" si="120"/>
        <v>-</v>
      </c>
      <c r="AL113" s="114" t="s">
        <v>12</v>
      </c>
      <c r="AM113" s="114" t="s">
        <v>12</v>
      </c>
      <c r="AN113" s="114" t="s">
        <v>12</v>
      </c>
      <c r="AO113" s="114" t="s">
        <v>12</v>
      </c>
      <c r="AP113" s="116">
        <v>7.0</v>
      </c>
      <c r="AQ113" s="116">
        <v>0.0</v>
      </c>
      <c r="AR113" s="116">
        <v>0.0</v>
      </c>
      <c r="AS113" s="116">
        <v>0.0</v>
      </c>
      <c r="AT113" s="116">
        <v>0.0</v>
      </c>
      <c r="AU113" s="116">
        <v>0.0</v>
      </c>
      <c r="AV113" s="116">
        <v>0.0</v>
      </c>
      <c r="AW113" s="116">
        <v>0.0</v>
      </c>
      <c r="AX113" s="116">
        <v>0.0</v>
      </c>
      <c r="AY113" s="116">
        <v>0.0</v>
      </c>
      <c r="AZ113" s="117">
        <f t="shared" si="121"/>
        <v>0</v>
      </c>
      <c r="BA113" s="117">
        <f t="shared" si="122"/>
        <v>0</v>
      </c>
      <c r="BB113" s="117">
        <f t="shared" si="123"/>
        <v>0</v>
      </c>
      <c r="BC113" s="117">
        <f t="shared" si="124"/>
        <v>0</v>
      </c>
      <c r="BD113" s="117">
        <f t="shared" si="125"/>
        <v>0</v>
      </c>
      <c r="BE113" s="117">
        <f t="shared" si="126"/>
        <v>0</v>
      </c>
      <c r="BF113" s="117">
        <f t="shared" si="127"/>
        <v>0</v>
      </c>
      <c r="BG113" s="117">
        <f t="shared" si="128"/>
        <v>0</v>
      </c>
      <c r="BH113" s="117">
        <f t="shared" si="129"/>
        <v>0</v>
      </c>
      <c r="BI113" s="118">
        <v>2000418.0</v>
      </c>
      <c r="BJ113" s="118">
        <v>1.0</v>
      </c>
      <c r="BK113" s="118">
        <v>3.0</v>
      </c>
      <c r="BL113" s="115" t="s">
        <v>12</v>
      </c>
      <c r="BM113" s="118">
        <v>2000418.0</v>
      </c>
      <c r="BN113" s="118">
        <v>2000418.0</v>
      </c>
      <c r="BO113" s="118" t="s">
        <v>12</v>
      </c>
      <c r="BP113" s="118" t="s">
        <v>12</v>
      </c>
      <c r="BQ113" s="118" t="s">
        <v>12</v>
      </c>
      <c r="BR113" s="118">
        <v>2000418.0</v>
      </c>
      <c r="BS113" s="118" t="s">
        <v>12</v>
      </c>
      <c r="BT113" s="118" t="s">
        <v>12</v>
      </c>
      <c r="BU113" s="119">
        <v>7.0</v>
      </c>
      <c r="BV113" s="119">
        <v>2.0</v>
      </c>
      <c r="BW113" s="119">
        <v>3.0</v>
      </c>
      <c r="BX113" s="119">
        <v>0.0</v>
      </c>
      <c r="BY113" s="119">
        <v>3.0</v>
      </c>
      <c r="BZ113" s="119">
        <v>3.0</v>
      </c>
      <c r="CA113" s="119">
        <v>0.0</v>
      </c>
      <c r="CB113" s="119">
        <v>0.0</v>
      </c>
      <c r="CC113" s="119">
        <v>0.0</v>
      </c>
      <c r="CD113" s="119">
        <v>2.0</v>
      </c>
      <c r="CE113" s="119">
        <v>3.0</v>
      </c>
      <c r="CF113" s="119">
        <v>0.0</v>
      </c>
      <c r="CG113" s="119">
        <v>3.0</v>
      </c>
      <c r="CH113" s="119">
        <v>3.0</v>
      </c>
      <c r="CI113" s="120">
        <f t="shared" si="130"/>
        <v>2</v>
      </c>
      <c r="CJ113" s="120">
        <f t="shared" si="131"/>
        <v>2</v>
      </c>
      <c r="CK113" s="120">
        <f t="shared" si="132"/>
        <v>0</v>
      </c>
      <c r="CL113" s="120">
        <f t="shared" si="133"/>
        <v>3</v>
      </c>
      <c r="CM113" s="120">
        <f t="shared" si="134"/>
        <v>3</v>
      </c>
      <c r="CN113" s="120">
        <f t="shared" si="18"/>
        <v>0</v>
      </c>
      <c r="CO113" s="120">
        <f t="shared" si="135"/>
        <v>3</v>
      </c>
      <c r="CP113" s="120">
        <f t="shared" si="136"/>
        <v>3</v>
      </c>
      <c r="CQ113" s="120">
        <f t="shared" si="137"/>
        <v>0</v>
      </c>
      <c r="CR113" s="121">
        <v>2000418.0</v>
      </c>
      <c r="CS113" s="121">
        <v>1.0</v>
      </c>
      <c r="CT113" s="121">
        <v>3.0</v>
      </c>
      <c r="CU113" s="115" t="s">
        <v>12</v>
      </c>
      <c r="CV113" s="121" t="s">
        <v>12</v>
      </c>
      <c r="CW113" s="121">
        <v>2000418.0</v>
      </c>
      <c r="CX113" s="121" t="s">
        <v>12</v>
      </c>
      <c r="CY113" s="121">
        <f t="shared" si="119"/>
        <v>2000418</v>
      </c>
      <c r="CZ113" s="121" t="s">
        <v>12</v>
      </c>
      <c r="DA113" s="121">
        <v>2000418.0</v>
      </c>
      <c r="DB113" s="121" t="s">
        <v>12</v>
      </c>
      <c r="DC113" s="121" t="s">
        <v>12</v>
      </c>
      <c r="DD113" s="122">
        <v>7.0</v>
      </c>
      <c r="DE113" s="122">
        <v>2.0</v>
      </c>
      <c r="DF113" s="122">
        <v>3.0</v>
      </c>
      <c r="DG113" s="122">
        <v>0.0</v>
      </c>
      <c r="DH113" s="122">
        <v>3.0</v>
      </c>
      <c r="DI113" s="122">
        <v>3.0</v>
      </c>
      <c r="DJ113" s="122">
        <v>0.0</v>
      </c>
      <c r="DK113" s="122">
        <v>0.0</v>
      </c>
      <c r="DL113" s="122">
        <v>0.0</v>
      </c>
      <c r="DM113" s="122">
        <v>2.0</v>
      </c>
      <c r="DN113" s="122">
        <v>3.0</v>
      </c>
      <c r="DO113" s="122">
        <v>0.0</v>
      </c>
      <c r="DP113" s="122">
        <v>3.0</v>
      </c>
      <c r="DQ113" s="122">
        <v>3.0</v>
      </c>
      <c r="DR113" s="123">
        <f t="shared" si="138"/>
        <v>2</v>
      </c>
      <c r="DS113" s="123">
        <f t="shared" si="139"/>
        <v>2</v>
      </c>
      <c r="DT113" s="123">
        <f t="shared" si="140"/>
        <v>0</v>
      </c>
      <c r="DU113" s="123">
        <f t="shared" si="141"/>
        <v>3</v>
      </c>
      <c r="DV113" s="123">
        <f t="shared" si="142"/>
        <v>3</v>
      </c>
      <c r="DW113" s="123">
        <f t="shared" si="143"/>
        <v>0</v>
      </c>
      <c r="DX113" s="123">
        <f t="shared" si="144"/>
        <v>3</v>
      </c>
      <c r="DY113" s="123">
        <f t="shared" si="145"/>
        <v>3</v>
      </c>
      <c r="DZ113" s="123">
        <f t="shared" si="146"/>
        <v>0</v>
      </c>
      <c r="EA113" s="124" t="s">
        <v>1714</v>
      </c>
      <c r="EB113" s="124">
        <v>6.0</v>
      </c>
      <c r="EC113" s="124">
        <v>22.0</v>
      </c>
      <c r="ED113" s="115" t="s">
        <v>162</v>
      </c>
      <c r="EE113" s="124" t="s">
        <v>1715</v>
      </c>
      <c r="EF113" s="124" t="s">
        <v>1714</v>
      </c>
      <c r="EG113" s="124" t="s">
        <v>162</v>
      </c>
      <c r="EH113" s="124" t="str">
        <f t="shared" si="111"/>
        <v>2000418, 2002752, 2002749, 2051116, 2000418, 2011803</v>
      </c>
      <c r="EI113" s="124" t="s">
        <v>12</v>
      </c>
      <c r="EJ113" s="124" t="s">
        <v>1714</v>
      </c>
      <c r="EK113" s="124" t="s">
        <v>12</v>
      </c>
      <c r="EL113" s="124" t="s">
        <v>12</v>
      </c>
      <c r="EM113" s="125">
        <v>7.0</v>
      </c>
      <c r="EN113" s="125">
        <v>4.0</v>
      </c>
      <c r="EO113" s="125">
        <v>13.0</v>
      </c>
      <c r="EP113" s="125">
        <v>3.0</v>
      </c>
      <c r="EQ113" s="125">
        <v>19.0</v>
      </c>
      <c r="ER113" s="125">
        <v>22.0</v>
      </c>
      <c r="ES113" s="125">
        <v>0.0</v>
      </c>
      <c r="ET113" s="125">
        <v>0.0</v>
      </c>
      <c r="EU113" s="125">
        <v>0.0</v>
      </c>
      <c r="EV113" s="125">
        <v>2.0</v>
      </c>
      <c r="EW113" s="125">
        <v>7.0</v>
      </c>
      <c r="EX113" s="125">
        <v>3.0</v>
      </c>
      <c r="EY113" s="125">
        <v>7.0</v>
      </c>
      <c r="EZ113" s="125">
        <v>10.0</v>
      </c>
      <c r="FA113" s="126">
        <f t="shared" si="147"/>
        <v>4</v>
      </c>
      <c r="FB113" s="126">
        <f t="shared" si="148"/>
        <v>2</v>
      </c>
      <c r="FC113" s="126">
        <f t="shared" si="149"/>
        <v>0</v>
      </c>
      <c r="FD113" s="126">
        <f t="shared" si="150"/>
        <v>13</v>
      </c>
      <c r="FE113" s="126">
        <f t="shared" si="151"/>
        <v>7</v>
      </c>
      <c r="FF113" s="126">
        <f t="shared" si="152"/>
        <v>0</v>
      </c>
      <c r="FG113" s="126">
        <f t="shared" si="153"/>
        <v>22</v>
      </c>
      <c r="FH113" s="126">
        <f t="shared" si="154"/>
        <v>10</v>
      </c>
      <c r="FI113" s="126">
        <f t="shared" si="155"/>
        <v>0</v>
      </c>
      <c r="FJ113" s="127" t="s">
        <v>13</v>
      </c>
      <c r="FK113" s="128"/>
      <c r="FL113" s="140">
        <v>12449.0</v>
      </c>
      <c r="FM113" s="129">
        <v>1.0</v>
      </c>
      <c r="FN113" s="129">
        <v>2.0</v>
      </c>
      <c r="FO113" s="130" t="s">
        <v>12</v>
      </c>
      <c r="FP113" s="130" t="s">
        <v>12</v>
      </c>
      <c r="FQ113" s="130" t="s">
        <v>12</v>
      </c>
      <c r="FR113" s="130" t="s">
        <v>12</v>
      </c>
      <c r="FS113" s="141" t="s">
        <v>12</v>
      </c>
      <c r="FT113" s="130" t="s">
        <v>12</v>
      </c>
      <c r="FU113" s="141">
        <v>12449.0</v>
      </c>
      <c r="FV113" s="141">
        <v>12449.0</v>
      </c>
      <c r="FW113" s="141" t="str">
        <f t="shared" si="48"/>
        <v>-</v>
      </c>
      <c r="FX113" s="130" t="s">
        <v>12</v>
      </c>
      <c r="FY113" s="108" t="s">
        <v>1716</v>
      </c>
      <c r="FZ113" s="108">
        <v>1.0</v>
      </c>
      <c r="GA113" s="108">
        <v>0.0</v>
      </c>
      <c r="GB113" s="131">
        <f t="shared" si="43"/>
        <v>0</v>
      </c>
      <c r="GC113" s="132" t="s">
        <v>12</v>
      </c>
      <c r="GD113" s="132" t="s">
        <v>12</v>
      </c>
      <c r="GE113" s="132" t="s">
        <v>12</v>
      </c>
      <c r="GF113" s="133" t="s">
        <v>12</v>
      </c>
      <c r="GG113" s="133" t="s">
        <v>12</v>
      </c>
      <c r="GH113" s="133" t="s">
        <v>12</v>
      </c>
      <c r="GI113" s="133" t="s">
        <v>12</v>
      </c>
      <c r="GJ113" s="133" t="s">
        <v>12</v>
      </c>
      <c r="GK113" s="133" t="s">
        <v>12</v>
      </c>
      <c r="GL113" s="133" t="s">
        <v>12</v>
      </c>
      <c r="GM113" s="133" t="s">
        <v>12</v>
      </c>
      <c r="GN113" s="134" t="s">
        <v>12</v>
      </c>
      <c r="GO113" s="134">
        <v>0.0</v>
      </c>
      <c r="GP113" s="134">
        <v>0.0</v>
      </c>
      <c r="GQ113" s="135">
        <f t="shared" si="44"/>
        <v>0</v>
      </c>
      <c r="GR113" s="136" t="s">
        <v>13</v>
      </c>
      <c r="GS113" s="137"/>
      <c r="GT113" s="137"/>
      <c r="GU113" s="137"/>
      <c r="GV113" s="137"/>
      <c r="GW113" s="137"/>
      <c r="GX113" s="137"/>
      <c r="GY113" s="137"/>
      <c r="GZ113" s="137"/>
      <c r="HA113" s="137"/>
      <c r="HB113" s="137"/>
      <c r="HC113" s="137"/>
      <c r="HD113" s="137"/>
      <c r="HE113" s="137"/>
      <c r="HF113" s="137"/>
      <c r="HG113" s="137"/>
      <c r="HH113" s="137"/>
      <c r="HI113" s="137"/>
      <c r="HJ113" s="137"/>
      <c r="HK113" s="137"/>
      <c r="HL113" s="137"/>
      <c r="HM113" s="137"/>
      <c r="HN113" s="137"/>
      <c r="HO113" s="137"/>
      <c r="HP113" s="137"/>
      <c r="HQ113" s="137"/>
      <c r="HR113" s="137"/>
      <c r="HS113" s="137"/>
      <c r="HT113" s="137"/>
      <c r="HU113" s="137"/>
      <c r="HV113" s="137"/>
      <c r="HW113" s="137"/>
      <c r="HX113" s="137"/>
      <c r="HY113" s="137"/>
      <c r="HZ113" s="137"/>
      <c r="IA113" s="137"/>
      <c r="IB113" s="137"/>
      <c r="IC113" s="137"/>
      <c r="ID113" s="137"/>
      <c r="IE113" s="137"/>
      <c r="IF113" s="137"/>
      <c r="IG113" s="137"/>
      <c r="IH113" s="137"/>
      <c r="II113" s="137"/>
      <c r="IJ113" s="137"/>
      <c r="IK113" s="137"/>
      <c r="IL113" s="137"/>
      <c r="IM113" s="137"/>
      <c r="IN113" s="137"/>
      <c r="IO113" s="137"/>
      <c r="IP113" s="137"/>
      <c r="IQ113" s="137"/>
      <c r="IR113" s="137"/>
      <c r="IS113" s="137"/>
      <c r="IT113" s="137"/>
      <c r="IU113" s="137"/>
      <c r="IV113" s="137"/>
      <c r="IW113" s="137"/>
      <c r="IX113" s="137"/>
      <c r="IY113" s="137"/>
      <c r="IZ113" s="137"/>
      <c r="JA113" s="137"/>
      <c r="JB113" s="137"/>
      <c r="JC113" s="137"/>
      <c r="JD113" s="137"/>
      <c r="JE113" s="137"/>
      <c r="JF113" s="137"/>
      <c r="JG113" s="137"/>
      <c r="JH113" s="137"/>
      <c r="JI113" s="137"/>
      <c r="JJ113" s="137"/>
      <c r="JK113" s="137"/>
      <c r="JL113" s="137"/>
      <c r="JM113" s="137"/>
      <c r="JN113" s="137"/>
      <c r="JO113" s="137"/>
      <c r="JP113" s="137"/>
      <c r="JQ113" s="137"/>
      <c r="JR113" s="137"/>
      <c r="JS113" s="137"/>
      <c r="JT113" s="137"/>
      <c r="JU113" s="137"/>
      <c r="JV113" s="137"/>
      <c r="JW113" s="137"/>
      <c r="JX113" s="137"/>
      <c r="JY113" s="137"/>
      <c r="JZ113" s="137"/>
      <c r="KA113" s="137"/>
      <c r="KB113" s="137"/>
      <c r="KC113" s="137"/>
      <c r="KD113" s="137"/>
      <c r="KE113" s="137"/>
      <c r="KF113" s="137"/>
      <c r="KG113" s="137"/>
      <c r="KH113" s="137"/>
      <c r="KI113" s="137"/>
      <c r="KJ113" s="137"/>
      <c r="KK113" s="137"/>
      <c r="KL113" s="137"/>
      <c r="KM113" s="137"/>
      <c r="KN113" s="137"/>
      <c r="KO113" s="137"/>
      <c r="KP113" s="137"/>
      <c r="KQ113" s="137"/>
      <c r="KR113" s="137"/>
      <c r="KS113" s="137"/>
      <c r="KT113" s="137"/>
      <c r="KU113" s="137"/>
      <c r="KV113" s="137"/>
      <c r="KW113" s="137"/>
      <c r="KX113" s="137"/>
      <c r="KY113" s="137"/>
      <c r="KZ113" s="137"/>
      <c r="LA113" s="137"/>
      <c r="LB113" s="137"/>
      <c r="LC113" s="137"/>
      <c r="LD113" s="137"/>
      <c r="LE113" s="137"/>
      <c r="LF113" s="137"/>
      <c r="LG113" s="137"/>
      <c r="LH113" s="137"/>
      <c r="LI113" s="137"/>
      <c r="LJ113" s="137"/>
      <c r="LK113" s="137"/>
      <c r="LL113" s="137"/>
      <c r="LM113" s="137"/>
      <c r="LN113" s="137"/>
      <c r="LO113" s="137"/>
      <c r="LP113" s="137"/>
      <c r="LQ113" s="137"/>
      <c r="LR113" s="137"/>
      <c r="LS113" s="137"/>
      <c r="LT113" s="137"/>
      <c r="LU113" s="137"/>
      <c r="LV113" s="137"/>
      <c r="LW113" s="137"/>
      <c r="LX113" s="137"/>
    </row>
    <row r="114" ht="153.75" customHeight="1">
      <c r="B114" s="104" t="s">
        <v>146</v>
      </c>
      <c r="C114" s="105" t="s">
        <v>12</v>
      </c>
      <c r="D114" s="105" t="s">
        <v>147</v>
      </c>
      <c r="E114" s="105" t="s">
        <v>1717</v>
      </c>
      <c r="F114" s="105" t="s">
        <v>1718</v>
      </c>
      <c r="G114" s="105" t="s">
        <v>12</v>
      </c>
      <c r="H114" s="105" t="s">
        <v>12</v>
      </c>
      <c r="I114" s="107" t="s">
        <v>1719</v>
      </c>
      <c r="J114" s="107" t="s">
        <v>1720</v>
      </c>
      <c r="K114" s="107" t="s">
        <v>1721</v>
      </c>
      <c r="L114" s="108">
        <v>1.0</v>
      </c>
      <c r="M114" s="108">
        <v>1.0</v>
      </c>
      <c r="N114" s="108">
        <v>1.0</v>
      </c>
      <c r="O114" s="108">
        <f t="shared" si="115"/>
        <v>1</v>
      </c>
      <c r="P114" s="108">
        <v>1.0</v>
      </c>
      <c r="Q114" s="108">
        <v>0.0</v>
      </c>
      <c r="R114" s="109" t="s">
        <v>160</v>
      </c>
      <c r="S114" s="110" t="s">
        <v>1722</v>
      </c>
      <c r="T114" s="111" t="s">
        <v>1723</v>
      </c>
      <c r="U114" s="112" t="s">
        <v>1724</v>
      </c>
      <c r="V114" s="110" t="s">
        <v>1725</v>
      </c>
      <c r="W114" s="111" t="s">
        <v>12</v>
      </c>
      <c r="X114" s="113" t="s">
        <v>13</v>
      </c>
      <c r="Y114" s="113" t="s">
        <v>160</v>
      </c>
      <c r="Z114" s="113" t="s">
        <v>161</v>
      </c>
      <c r="AA114" s="113" t="s">
        <v>13</v>
      </c>
      <c r="AB114" s="113" t="s">
        <v>161</v>
      </c>
      <c r="AC114" s="113" t="s">
        <v>13</v>
      </c>
      <c r="AD114" s="114" t="s">
        <v>12</v>
      </c>
      <c r="AE114" s="114" t="s">
        <v>12</v>
      </c>
      <c r="AF114" s="114" t="s">
        <v>12</v>
      </c>
      <c r="AG114" s="115" t="s">
        <v>12</v>
      </c>
      <c r="AH114" s="114" t="s">
        <v>12</v>
      </c>
      <c r="AI114" s="114" t="s">
        <v>12</v>
      </c>
      <c r="AJ114" s="114" t="s">
        <v>12</v>
      </c>
      <c r="AK114" s="114" t="str">
        <f t="shared" si="120"/>
        <v>-</v>
      </c>
      <c r="AL114" s="114" t="s">
        <v>12</v>
      </c>
      <c r="AM114" s="114" t="s">
        <v>12</v>
      </c>
      <c r="AN114" s="114" t="s">
        <v>12</v>
      </c>
      <c r="AO114" s="114" t="s">
        <v>12</v>
      </c>
      <c r="AP114" s="116">
        <v>1.0</v>
      </c>
      <c r="AQ114" s="116">
        <v>0.0</v>
      </c>
      <c r="AR114" s="116">
        <v>0.0</v>
      </c>
      <c r="AS114" s="116">
        <v>0.0</v>
      </c>
      <c r="AT114" s="116">
        <v>0.0</v>
      </c>
      <c r="AU114" s="116">
        <v>0.0</v>
      </c>
      <c r="AV114" s="116">
        <v>0.0</v>
      </c>
      <c r="AW114" s="116">
        <v>0.0</v>
      </c>
      <c r="AX114" s="116">
        <v>0.0</v>
      </c>
      <c r="AY114" s="116">
        <v>0.0</v>
      </c>
      <c r="AZ114" s="117">
        <f t="shared" si="121"/>
        <v>0</v>
      </c>
      <c r="BA114" s="117">
        <f t="shared" si="122"/>
        <v>0</v>
      </c>
      <c r="BB114" s="117">
        <f t="shared" si="123"/>
        <v>0</v>
      </c>
      <c r="BC114" s="117">
        <f t="shared" si="124"/>
        <v>0</v>
      </c>
      <c r="BD114" s="117">
        <f t="shared" si="125"/>
        <v>0</v>
      </c>
      <c r="BE114" s="117">
        <f t="shared" si="126"/>
        <v>0</v>
      </c>
      <c r="BF114" s="117">
        <f t="shared" si="127"/>
        <v>0</v>
      </c>
      <c r="BG114" s="117">
        <f t="shared" si="128"/>
        <v>0</v>
      </c>
      <c r="BH114" s="117">
        <f t="shared" si="129"/>
        <v>0</v>
      </c>
      <c r="BI114" s="118" t="s">
        <v>12</v>
      </c>
      <c r="BJ114" s="118" t="s">
        <v>12</v>
      </c>
      <c r="BK114" s="118" t="s">
        <v>12</v>
      </c>
      <c r="BL114" s="115" t="s">
        <v>12</v>
      </c>
      <c r="BM114" s="118" t="s">
        <v>12</v>
      </c>
      <c r="BN114" s="118" t="s">
        <v>12</v>
      </c>
      <c r="BO114" s="118" t="s">
        <v>12</v>
      </c>
      <c r="BP114" s="118" t="str">
        <f t="shared" ref="BP114:BP123" si="156">IF(BN114="-",BO114,BN114)</f>
        <v>-</v>
      </c>
      <c r="BQ114" s="118" t="s">
        <v>12</v>
      </c>
      <c r="BR114" s="118" t="s">
        <v>12</v>
      </c>
      <c r="BS114" s="118" t="s">
        <v>12</v>
      </c>
      <c r="BT114" s="118" t="s">
        <v>12</v>
      </c>
      <c r="BU114" s="119">
        <v>1.0</v>
      </c>
      <c r="BV114" s="119">
        <v>0.0</v>
      </c>
      <c r="BW114" s="119">
        <v>0.0</v>
      </c>
      <c r="BX114" s="119">
        <v>0.0</v>
      </c>
      <c r="BY114" s="119">
        <v>0.0</v>
      </c>
      <c r="BZ114" s="119">
        <v>0.0</v>
      </c>
      <c r="CA114" s="119">
        <v>0.0</v>
      </c>
      <c r="CB114" s="119">
        <v>0.0</v>
      </c>
      <c r="CC114" s="119">
        <v>0.0</v>
      </c>
      <c r="CD114" s="119">
        <v>0.0</v>
      </c>
      <c r="CE114" s="119">
        <v>0.0</v>
      </c>
      <c r="CF114" s="119">
        <v>0.0</v>
      </c>
      <c r="CG114" s="119">
        <v>0.0</v>
      </c>
      <c r="CH114" s="119">
        <v>0.0</v>
      </c>
      <c r="CI114" s="120">
        <f t="shared" si="130"/>
        <v>0</v>
      </c>
      <c r="CJ114" s="120">
        <f t="shared" si="131"/>
        <v>0</v>
      </c>
      <c r="CK114" s="120">
        <f t="shared" si="132"/>
        <v>0</v>
      </c>
      <c r="CL114" s="120">
        <f t="shared" si="133"/>
        <v>0</v>
      </c>
      <c r="CM114" s="120">
        <f t="shared" si="134"/>
        <v>0</v>
      </c>
      <c r="CN114" s="120">
        <f t="shared" si="18"/>
        <v>0</v>
      </c>
      <c r="CO114" s="120">
        <f t="shared" si="135"/>
        <v>0</v>
      </c>
      <c r="CP114" s="120">
        <f t="shared" si="136"/>
        <v>0</v>
      </c>
      <c r="CQ114" s="120">
        <f t="shared" si="137"/>
        <v>0</v>
      </c>
      <c r="CR114" s="121">
        <v>13586.0</v>
      </c>
      <c r="CS114" s="121">
        <v>1.0</v>
      </c>
      <c r="CT114" s="121">
        <v>1.0</v>
      </c>
      <c r="CU114" s="115" t="s">
        <v>12</v>
      </c>
      <c r="CV114" s="121">
        <v>13586.0</v>
      </c>
      <c r="CW114" s="121" t="s">
        <v>12</v>
      </c>
      <c r="CX114" s="121" t="s">
        <v>12</v>
      </c>
      <c r="CY114" s="121" t="str">
        <f t="shared" si="119"/>
        <v>-</v>
      </c>
      <c r="CZ114" s="121" t="s">
        <v>12</v>
      </c>
      <c r="DA114" s="121" t="s">
        <v>12</v>
      </c>
      <c r="DB114" s="121">
        <v>13586.0</v>
      </c>
      <c r="DC114" s="121" t="s">
        <v>12</v>
      </c>
      <c r="DD114" s="122">
        <v>1.0</v>
      </c>
      <c r="DE114" s="122">
        <v>0.0</v>
      </c>
      <c r="DF114" s="122">
        <v>1.0</v>
      </c>
      <c r="DG114" s="122">
        <v>1.0</v>
      </c>
      <c r="DH114" s="122">
        <v>0.0</v>
      </c>
      <c r="DI114" s="122">
        <v>1.0</v>
      </c>
      <c r="DJ114" s="122">
        <v>1.0</v>
      </c>
      <c r="DK114" s="122">
        <v>1.0</v>
      </c>
      <c r="DL114" s="122">
        <v>1.0</v>
      </c>
      <c r="DM114" s="122">
        <v>0.0</v>
      </c>
      <c r="DN114" s="122">
        <v>1.0</v>
      </c>
      <c r="DO114" s="122">
        <v>1.0</v>
      </c>
      <c r="DP114" s="122">
        <v>0.0</v>
      </c>
      <c r="DQ114" s="122">
        <v>1.0</v>
      </c>
      <c r="DR114" s="123">
        <f t="shared" si="138"/>
        <v>0</v>
      </c>
      <c r="DS114" s="123">
        <f t="shared" si="139"/>
        <v>0</v>
      </c>
      <c r="DT114" s="123">
        <f t="shared" si="140"/>
        <v>1</v>
      </c>
      <c r="DU114" s="123">
        <f t="shared" si="141"/>
        <v>1</v>
      </c>
      <c r="DV114" s="123">
        <f t="shared" si="142"/>
        <v>1</v>
      </c>
      <c r="DW114" s="123">
        <f t="shared" si="143"/>
        <v>1</v>
      </c>
      <c r="DX114" s="123">
        <f t="shared" si="144"/>
        <v>1</v>
      </c>
      <c r="DY114" s="123">
        <f t="shared" si="145"/>
        <v>1</v>
      </c>
      <c r="DZ114" s="123">
        <f t="shared" si="146"/>
        <v>1</v>
      </c>
      <c r="EA114" s="124" t="s">
        <v>1726</v>
      </c>
      <c r="EB114" s="124">
        <v>3.0</v>
      </c>
      <c r="EC114" s="124">
        <v>5.0</v>
      </c>
      <c r="ED114" s="115" t="s">
        <v>162</v>
      </c>
      <c r="EE114" s="124">
        <v>13586.0</v>
      </c>
      <c r="EF114" s="124" t="s">
        <v>162</v>
      </c>
      <c r="EG114" s="124" t="s">
        <v>162</v>
      </c>
      <c r="EH114" s="124" t="str">
        <f t="shared" si="111"/>
        <v>2002752, 2002749</v>
      </c>
      <c r="EI114" s="124" t="s">
        <v>12</v>
      </c>
      <c r="EJ114" s="124" t="s">
        <v>162</v>
      </c>
      <c r="EK114" s="124">
        <v>13586.0</v>
      </c>
      <c r="EL114" s="124" t="s">
        <v>12</v>
      </c>
      <c r="EM114" s="125">
        <v>1.0</v>
      </c>
      <c r="EN114" s="125">
        <v>1.0</v>
      </c>
      <c r="EO114" s="125">
        <v>3.0</v>
      </c>
      <c r="EP114" s="125">
        <v>1.0</v>
      </c>
      <c r="EQ114" s="125">
        <v>4.0</v>
      </c>
      <c r="ER114" s="125">
        <v>5.0</v>
      </c>
      <c r="ES114" s="125">
        <v>1.0</v>
      </c>
      <c r="ET114" s="125">
        <v>1.0</v>
      </c>
      <c r="EU114" s="125">
        <v>1.0</v>
      </c>
      <c r="EV114" s="125">
        <v>0.0</v>
      </c>
      <c r="EW114" s="125">
        <v>1.0</v>
      </c>
      <c r="EX114" s="125">
        <v>1.0</v>
      </c>
      <c r="EY114" s="125">
        <v>0.0</v>
      </c>
      <c r="EZ114" s="125">
        <v>1.0</v>
      </c>
      <c r="FA114" s="126">
        <f t="shared" si="147"/>
        <v>1</v>
      </c>
      <c r="FB114" s="126">
        <f t="shared" si="148"/>
        <v>0</v>
      </c>
      <c r="FC114" s="126">
        <f t="shared" si="149"/>
        <v>1</v>
      </c>
      <c r="FD114" s="126">
        <f t="shared" si="150"/>
        <v>3</v>
      </c>
      <c r="FE114" s="126">
        <f t="shared" si="151"/>
        <v>1</v>
      </c>
      <c r="FF114" s="126">
        <f t="shared" si="152"/>
        <v>1</v>
      </c>
      <c r="FG114" s="126">
        <f t="shared" si="153"/>
        <v>5</v>
      </c>
      <c r="FH114" s="126">
        <f t="shared" si="154"/>
        <v>1</v>
      </c>
      <c r="FI114" s="126">
        <f t="shared" si="155"/>
        <v>1</v>
      </c>
      <c r="FJ114" s="127" t="s">
        <v>13</v>
      </c>
      <c r="FK114" s="128"/>
      <c r="FL114" s="129" t="s">
        <v>12</v>
      </c>
      <c r="FM114" s="129" t="s">
        <v>12</v>
      </c>
      <c r="FN114" s="129" t="s">
        <v>12</v>
      </c>
      <c r="FO114" s="130" t="s">
        <v>12</v>
      </c>
      <c r="FP114" s="130" t="s">
        <v>12</v>
      </c>
      <c r="FQ114" s="130" t="s">
        <v>12</v>
      </c>
      <c r="FR114" s="130" t="s">
        <v>12</v>
      </c>
      <c r="FS114" s="130" t="s">
        <v>12</v>
      </c>
      <c r="FT114" s="130" t="s">
        <v>12</v>
      </c>
      <c r="FU114" s="130" t="s">
        <v>12</v>
      </c>
      <c r="FV114" s="130" t="s">
        <v>12</v>
      </c>
      <c r="FW114" s="130" t="str">
        <f t="shared" si="48"/>
        <v>-</v>
      </c>
      <c r="FX114" s="130" t="s">
        <v>12</v>
      </c>
      <c r="FY114" s="108" t="s">
        <v>12</v>
      </c>
      <c r="FZ114" s="108">
        <v>1.0</v>
      </c>
      <c r="GA114" s="108">
        <v>0.0</v>
      </c>
      <c r="GB114" s="131">
        <f t="shared" si="43"/>
        <v>0</v>
      </c>
      <c r="GC114" s="132">
        <v>31914.0</v>
      </c>
      <c r="GD114" s="132">
        <v>1.0</v>
      </c>
      <c r="GE114" s="132">
        <v>1.0</v>
      </c>
      <c r="GF114" s="133" t="s">
        <v>12</v>
      </c>
      <c r="GG114" s="133" t="s">
        <v>12</v>
      </c>
      <c r="GH114" s="133" t="s">
        <v>12</v>
      </c>
      <c r="GI114" s="133" t="s">
        <v>12</v>
      </c>
      <c r="GJ114" s="133">
        <v>31914.0</v>
      </c>
      <c r="GK114" s="133" t="s">
        <v>12</v>
      </c>
      <c r="GL114" s="133" t="s">
        <v>12</v>
      </c>
      <c r="GM114" s="133" t="s">
        <v>12</v>
      </c>
      <c r="GN114" s="134" t="s">
        <v>12</v>
      </c>
      <c r="GO114" s="134">
        <v>1.0</v>
      </c>
      <c r="GP114" s="134">
        <v>1.0</v>
      </c>
      <c r="GQ114" s="135">
        <f t="shared" si="44"/>
        <v>1</v>
      </c>
      <c r="GR114" s="136" t="s">
        <v>13</v>
      </c>
      <c r="GS114" s="137"/>
      <c r="GT114" s="137"/>
      <c r="GU114" s="137"/>
      <c r="GV114" s="137"/>
      <c r="GW114" s="137"/>
      <c r="GX114" s="137"/>
      <c r="GY114" s="137"/>
      <c r="GZ114" s="137"/>
      <c r="HA114" s="137"/>
      <c r="HB114" s="137"/>
      <c r="HC114" s="137"/>
      <c r="HD114" s="137"/>
      <c r="HE114" s="137"/>
      <c r="HF114" s="137"/>
      <c r="HG114" s="137"/>
      <c r="HH114" s="137"/>
      <c r="HI114" s="137"/>
      <c r="HJ114" s="137"/>
      <c r="HK114" s="137"/>
      <c r="HL114" s="137"/>
      <c r="HM114" s="137"/>
      <c r="HN114" s="137"/>
      <c r="HO114" s="137"/>
      <c r="HP114" s="137"/>
      <c r="HQ114" s="137"/>
      <c r="HR114" s="137"/>
      <c r="HS114" s="137"/>
      <c r="HT114" s="137"/>
      <c r="HU114" s="137"/>
      <c r="HV114" s="137"/>
      <c r="HW114" s="137"/>
      <c r="HX114" s="137"/>
      <c r="HY114" s="137"/>
      <c r="HZ114" s="137"/>
      <c r="IA114" s="137"/>
      <c r="IB114" s="137"/>
      <c r="IC114" s="137"/>
      <c r="ID114" s="137"/>
      <c r="IE114" s="137"/>
      <c r="IF114" s="137"/>
      <c r="IG114" s="137"/>
      <c r="IH114" s="137"/>
      <c r="II114" s="137"/>
      <c r="IJ114" s="137"/>
      <c r="IK114" s="137"/>
      <c r="IL114" s="137"/>
      <c r="IM114" s="137"/>
      <c r="IN114" s="137"/>
      <c r="IO114" s="137"/>
      <c r="IP114" s="137"/>
      <c r="IQ114" s="137"/>
      <c r="IR114" s="137"/>
      <c r="IS114" s="137"/>
      <c r="IT114" s="137"/>
      <c r="IU114" s="137"/>
      <c r="IV114" s="137"/>
      <c r="IW114" s="137"/>
      <c r="IX114" s="137"/>
      <c r="IY114" s="137"/>
      <c r="IZ114" s="137"/>
      <c r="JA114" s="137"/>
      <c r="JB114" s="137"/>
      <c r="JC114" s="137"/>
      <c r="JD114" s="137"/>
      <c r="JE114" s="137"/>
      <c r="JF114" s="137"/>
      <c r="JG114" s="137"/>
      <c r="JH114" s="137"/>
      <c r="JI114" s="137"/>
      <c r="JJ114" s="137"/>
      <c r="JK114" s="137"/>
      <c r="JL114" s="137"/>
      <c r="JM114" s="137"/>
      <c r="JN114" s="137"/>
      <c r="JO114" s="137"/>
      <c r="JP114" s="137"/>
      <c r="JQ114" s="137"/>
      <c r="JR114" s="137"/>
      <c r="JS114" s="137"/>
      <c r="JT114" s="137"/>
      <c r="JU114" s="137"/>
      <c r="JV114" s="137"/>
      <c r="JW114" s="137"/>
      <c r="JX114" s="137"/>
      <c r="JY114" s="137"/>
      <c r="JZ114" s="137"/>
      <c r="KA114" s="137"/>
      <c r="KB114" s="137"/>
      <c r="KC114" s="137"/>
      <c r="KD114" s="137"/>
      <c r="KE114" s="137"/>
      <c r="KF114" s="137"/>
      <c r="KG114" s="137"/>
      <c r="KH114" s="137"/>
      <c r="KI114" s="137"/>
      <c r="KJ114" s="137"/>
      <c r="KK114" s="137"/>
      <c r="KL114" s="137"/>
      <c r="KM114" s="137"/>
      <c r="KN114" s="137"/>
      <c r="KO114" s="137"/>
      <c r="KP114" s="137"/>
      <c r="KQ114" s="137"/>
      <c r="KR114" s="137"/>
      <c r="KS114" s="137"/>
      <c r="KT114" s="137"/>
      <c r="KU114" s="137"/>
      <c r="KV114" s="137"/>
      <c r="KW114" s="137"/>
      <c r="KX114" s="137"/>
      <c r="KY114" s="137"/>
      <c r="KZ114" s="137"/>
      <c r="LA114" s="137"/>
      <c r="LB114" s="137"/>
      <c r="LC114" s="137"/>
      <c r="LD114" s="137"/>
      <c r="LE114" s="137"/>
      <c r="LF114" s="137"/>
      <c r="LG114" s="137"/>
      <c r="LH114" s="137"/>
      <c r="LI114" s="137"/>
      <c r="LJ114" s="137"/>
      <c r="LK114" s="137"/>
      <c r="LL114" s="137"/>
      <c r="LM114" s="137"/>
      <c r="LN114" s="137"/>
      <c r="LO114" s="137"/>
      <c r="LP114" s="137"/>
      <c r="LQ114" s="137"/>
      <c r="LR114" s="137"/>
      <c r="LS114" s="137"/>
      <c r="LT114" s="137"/>
      <c r="LU114" s="137"/>
      <c r="LV114" s="137"/>
      <c r="LW114" s="137"/>
      <c r="LX114" s="137"/>
    </row>
    <row r="115" ht="153.75" customHeight="1">
      <c r="B115" s="104" t="s">
        <v>146</v>
      </c>
      <c r="C115" s="105" t="s">
        <v>12</v>
      </c>
      <c r="D115" s="105" t="s">
        <v>147</v>
      </c>
      <c r="E115" s="105" t="s">
        <v>1727</v>
      </c>
      <c r="F115" s="105" t="s">
        <v>1728</v>
      </c>
      <c r="G115" s="105" t="s">
        <v>12</v>
      </c>
      <c r="H115" s="105" t="s">
        <v>12</v>
      </c>
      <c r="I115" s="107" t="s">
        <v>1729</v>
      </c>
      <c r="J115" s="107" t="s">
        <v>1730</v>
      </c>
      <c r="K115" s="107" t="s">
        <v>1731</v>
      </c>
      <c r="L115" s="108">
        <v>3.0</v>
      </c>
      <c r="M115" s="108">
        <v>1.0</v>
      </c>
      <c r="N115" s="108">
        <v>1.0</v>
      </c>
      <c r="O115" s="108">
        <f t="shared" si="115"/>
        <v>1</v>
      </c>
      <c r="P115" s="108">
        <v>1.0</v>
      </c>
      <c r="Q115" s="108">
        <v>0.0</v>
      </c>
      <c r="R115" s="109" t="s">
        <v>160</v>
      </c>
      <c r="S115" s="173" t="s">
        <v>1732</v>
      </c>
      <c r="T115" s="111" t="s">
        <v>1733</v>
      </c>
      <c r="U115" s="110" t="s">
        <v>1734</v>
      </c>
      <c r="V115" s="110" t="s">
        <v>1735</v>
      </c>
      <c r="W115" s="142" t="s">
        <v>1736</v>
      </c>
      <c r="X115" s="113" t="s">
        <v>13</v>
      </c>
      <c r="Y115" s="113" t="s">
        <v>160</v>
      </c>
      <c r="Z115" s="113" t="s">
        <v>161</v>
      </c>
      <c r="AA115" s="113" t="s">
        <v>13</v>
      </c>
      <c r="AB115" s="113" t="s">
        <v>161</v>
      </c>
      <c r="AC115" s="113" t="s">
        <v>13</v>
      </c>
      <c r="AD115" s="114" t="s">
        <v>12</v>
      </c>
      <c r="AE115" s="114" t="s">
        <v>12</v>
      </c>
      <c r="AF115" s="114" t="s">
        <v>12</v>
      </c>
      <c r="AG115" s="115" t="s">
        <v>12</v>
      </c>
      <c r="AH115" s="114" t="s">
        <v>12</v>
      </c>
      <c r="AI115" s="114" t="s">
        <v>12</v>
      </c>
      <c r="AJ115" s="114" t="s">
        <v>12</v>
      </c>
      <c r="AK115" s="114" t="str">
        <f t="shared" si="120"/>
        <v>-</v>
      </c>
      <c r="AL115" s="114" t="s">
        <v>12</v>
      </c>
      <c r="AM115" s="114" t="s">
        <v>12</v>
      </c>
      <c r="AN115" s="114" t="s">
        <v>12</v>
      </c>
      <c r="AO115" s="114" t="s">
        <v>12</v>
      </c>
      <c r="AP115" s="116">
        <v>3.0</v>
      </c>
      <c r="AQ115" s="116">
        <v>0.0</v>
      </c>
      <c r="AR115" s="116">
        <v>0.0</v>
      </c>
      <c r="AS115" s="116">
        <v>0.0</v>
      </c>
      <c r="AT115" s="116">
        <v>0.0</v>
      </c>
      <c r="AU115" s="116">
        <v>0.0</v>
      </c>
      <c r="AV115" s="116">
        <v>0.0</v>
      </c>
      <c r="AW115" s="116">
        <v>0.0</v>
      </c>
      <c r="AX115" s="116">
        <v>0.0</v>
      </c>
      <c r="AY115" s="116">
        <v>0.0</v>
      </c>
      <c r="AZ115" s="117">
        <f t="shared" si="121"/>
        <v>0</v>
      </c>
      <c r="BA115" s="117">
        <f t="shared" si="122"/>
        <v>0</v>
      </c>
      <c r="BB115" s="117">
        <f t="shared" si="123"/>
        <v>0</v>
      </c>
      <c r="BC115" s="117">
        <f t="shared" si="124"/>
        <v>0</v>
      </c>
      <c r="BD115" s="117">
        <f t="shared" si="125"/>
        <v>0</v>
      </c>
      <c r="BE115" s="117">
        <f t="shared" si="126"/>
        <v>0</v>
      </c>
      <c r="BF115" s="117">
        <f t="shared" si="127"/>
        <v>0</v>
      </c>
      <c r="BG115" s="117">
        <f t="shared" si="128"/>
        <v>0</v>
      </c>
      <c r="BH115" s="117">
        <f t="shared" si="129"/>
        <v>0</v>
      </c>
      <c r="BI115" s="118">
        <v>2000418.0</v>
      </c>
      <c r="BJ115" s="118">
        <v>1.0</v>
      </c>
      <c r="BK115" s="118">
        <v>1.0</v>
      </c>
      <c r="BL115" s="115" t="s">
        <v>12</v>
      </c>
      <c r="BM115" s="118">
        <v>2000418.0</v>
      </c>
      <c r="BN115" s="118">
        <v>2000418.0</v>
      </c>
      <c r="BO115" s="118" t="s">
        <v>12</v>
      </c>
      <c r="BP115" s="118">
        <f t="shared" si="156"/>
        <v>2000418</v>
      </c>
      <c r="BQ115" s="118">
        <v>2000418.0</v>
      </c>
      <c r="BR115" s="118" t="s">
        <v>12</v>
      </c>
      <c r="BS115" s="118" t="s">
        <v>12</v>
      </c>
      <c r="BT115" s="118" t="s">
        <v>12</v>
      </c>
      <c r="BU115" s="119">
        <v>3.0</v>
      </c>
      <c r="BV115" s="119">
        <v>1.0</v>
      </c>
      <c r="BW115" s="119">
        <v>1.0</v>
      </c>
      <c r="BX115" s="119">
        <v>0.0</v>
      </c>
      <c r="BY115" s="119">
        <v>1.0</v>
      </c>
      <c r="BZ115" s="119">
        <v>1.0</v>
      </c>
      <c r="CA115" s="119">
        <v>0.0</v>
      </c>
      <c r="CB115" s="119">
        <v>0.0</v>
      </c>
      <c r="CC115" s="119">
        <v>0.0</v>
      </c>
      <c r="CD115" s="119">
        <v>1.0</v>
      </c>
      <c r="CE115" s="119">
        <v>1.0</v>
      </c>
      <c r="CF115" s="119">
        <v>0.0</v>
      </c>
      <c r="CG115" s="119">
        <v>1.0</v>
      </c>
      <c r="CH115" s="119">
        <v>1.0</v>
      </c>
      <c r="CI115" s="120">
        <f t="shared" si="130"/>
        <v>1</v>
      </c>
      <c r="CJ115" s="120">
        <f t="shared" si="131"/>
        <v>1</v>
      </c>
      <c r="CK115" s="120">
        <f t="shared" si="132"/>
        <v>0</v>
      </c>
      <c r="CL115" s="120">
        <f t="shared" si="133"/>
        <v>1</v>
      </c>
      <c r="CM115" s="120">
        <f t="shared" si="134"/>
        <v>1</v>
      </c>
      <c r="CN115" s="120">
        <f t="shared" si="18"/>
        <v>0</v>
      </c>
      <c r="CO115" s="120">
        <f t="shared" si="135"/>
        <v>1</v>
      </c>
      <c r="CP115" s="120">
        <f t="shared" si="136"/>
        <v>1</v>
      </c>
      <c r="CQ115" s="120">
        <f t="shared" si="137"/>
        <v>0</v>
      </c>
      <c r="CR115" s="121">
        <v>2000418.0</v>
      </c>
      <c r="CS115" s="121">
        <v>1.0</v>
      </c>
      <c r="CT115" s="121">
        <v>1.0</v>
      </c>
      <c r="CU115" s="115" t="s">
        <v>12</v>
      </c>
      <c r="CV115" s="121">
        <v>2000418.0</v>
      </c>
      <c r="CW115" s="121">
        <v>2000418.0</v>
      </c>
      <c r="CX115" s="121" t="s">
        <v>12</v>
      </c>
      <c r="CY115" s="121">
        <f t="shared" si="119"/>
        <v>2000418</v>
      </c>
      <c r="CZ115" s="121">
        <v>2000418.0</v>
      </c>
      <c r="DA115" s="121" t="s">
        <v>12</v>
      </c>
      <c r="DB115" s="121" t="s">
        <v>12</v>
      </c>
      <c r="DC115" s="121" t="s">
        <v>12</v>
      </c>
      <c r="DD115" s="122">
        <v>3.0</v>
      </c>
      <c r="DE115" s="122">
        <v>1.0</v>
      </c>
      <c r="DF115" s="122">
        <v>1.0</v>
      </c>
      <c r="DG115" s="122">
        <v>0.0</v>
      </c>
      <c r="DH115" s="122">
        <v>1.0</v>
      </c>
      <c r="DI115" s="122">
        <v>1.0</v>
      </c>
      <c r="DJ115" s="122">
        <v>0.0</v>
      </c>
      <c r="DK115" s="122">
        <v>0.0</v>
      </c>
      <c r="DL115" s="122">
        <v>0.0</v>
      </c>
      <c r="DM115" s="122">
        <v>1.0</v>
      </c>
      <c r="DN115" s="122">
        <v>1.0</v>
      </c>
      <c r="DO115" s="122">
        <v>0.0</v>
      </c>
      <c r="DP115" s="122">
        <v>1.0</v>
      </c>
      <c r="DQ115" s="122">
        <v>1.0</v>
      </c>
      <c r="DR115" s="123">
        <f t="shared" si="138"/>
        <v>1</v>
      </c>
      <c r="DS115" s="123">
        <f t="shared" si="139"/>
        <v>1</v>
      </c>
      <c r="DT115" s="123">
        <f t="shared" si="140"/>
        <v>0</v>
      </c>
      <c r="DU115" s="123">
        <f t="shared" si="141"/>
        <v>1</v>
      </c>
      <c r="DV115" s="123">
        <f t="shared" si="142"/>
        <v>1</v>
      </c>
      <c r="DW115" s="123">
        <f t="shared" si="143"/>
        <v>0</v>
      </c>
      <c r="DX115" s="123">
        <f t="shared" si="144"/>
        <v>1</v>
      </c>
      <c r="DY115" s="123">
        <f t="shared" si="145"/>
        <v>1</v>
      </c>
      <c r="DZ115" s="123">
        <f t="shared" si="146"/>
        <v>0</v>
      </c>
      <c r="EA115" s="124" t="s">
        <v>1737</v>
      </c>
      <c r="EB115" s="124">
        <v>4.0</v>
      </c>
      <c r="EC115" s="124">
        <v>8.0</v>
      </c>
      <c r="ED115" s="115" t="s">
        <v>162</v>
      </c>
      <c r="EE115" s="124" t="s">
        <v>1738</v>
      </c>
      <c r="EF115" s="124" t="s">
        <v>1737</v>
      </c>
      <c r="EG115" s="124" t="s">
        <v>162</v>
      </c>
      <c r="EH115" s="124" t="str">
        <f t="shared" si="111"/>
        <v>2002752, 2002749, 2000418, 2011803</v>
      </c>
      <c r="EI115" s="124" t="s">
        <v>1738</v>
      </c>
      <c r="EJ115" s="124" t="s">
        <v>162</v>
      </c>
      <c r="EK115" s="124" t="s">
        <v>12</v>
      </c>
      <c r="EL115" s="124" t="s">
        <v>12</v>
      </c>
      <c r="EM115" s="125">
        <v>3.0</v>
      </c>
      <c r="EN115" s="125">
        <v>2.0</v>
      </c>
      <c r="EO115" s="125">
        <v>6.0</v>
      </c>
      <c r="EP115" s="125">
        <v>0.0</v>
      </c>
      <c r="EQ115" s="125">
        <v>8.0</v>
      </c>
      <c r="ER115" s="125">
        <v>8.0</v>
      </c>
      <c r="ES115" s="125">
        <v>0.0</v>
      </c>
      <c r="ET115" s="125">
        <v>0.0</v>
      </c>
      <c r="EU115" s="125">
        <v>0.0</v>
      </c>
      <c r="EV115" s="125">
        <v>1.0</v>
      </c>
      <c r="EW115" s="125">
        <v>4.0</v>
      </c>
      <c r="EX115" s="125">
        <v>0.0</v>
      </c>
      <c r="EY115" s="125">
        <v>4.0</v>
      </c>
      <c r="EZ115" s="125">
        <v>4.0</v>
      </c>
      <c r="FA115" s="126">
        <f t="shared" si="147"/>
        <v>2</v>
      </c>
      <c r="FB115" s="126">
        <f t="shared" si="148"/>
        <v>1</v>
      </c>
      <c r="FC115" s="126">
        <f t="shared" si="149"/>
        <v>0</v>
      </c>
      <c r="FD115" s="126">
        <f t="shared" si="150"/>
        <v>6</v>
      </c>
      <c r="FE115" s="126">
        <f t="shared" si="151"/>
        <v>4</v>
      </c>
      <c r="FF115" s="126">
        <f t="shared" si="152"/>
        <v>0</v>
      </c>
      <c r="FG115" s="126">
        <f t="shared" si="153"/>
        <v>8</v>
      </c>
      <c r="FH115" s="126">
        <f t="shared" si="154"/>
        <v>4</v>
      </c>
      <c r="FI115" s="126">
        <f t="shared" si="155"/>
        <v>0</v>
      </c>
      <c r="FJ115" s="127" t="s">
        <v>13</v>
      </c>
      <c r="FK115" s="128"/>
      <c r="FL115" s="140">
        <v>12449.0</v>
      </c>
      <c r="FM115" s="129">
        <v>1.0</v>
      </c>
      <c r="FN115" s="129">
        <v>2.0</v>
      </c>
      <c r="FO115" s="130" t="s">
        <v>12</v>
      </c>
      <c r="FP115" s="130" t="s">
        <v>12</v>
      </c>
      <c r="FQ115" s="130" t="s">
        <v>12</v>
      </c>
      <c r="FR115" s="130" t="s">
        <v>12</v>
      </c>
      <c r="FS115" s="141" t="s">
        <v>12</v>
      </c>
      <c r="FT115" s="130" t="s">
        <v>12</v>
      </c>
      <c r="FU115" s="141">
        <v>12449.0</v>
      </c>
      <c r="FV115" s="141">
        <v>12449.0</v>
      </c>
      <c r="FW115" s="141" t="str">
        <f t="shared" si="48"/>
        <v>-</v>
      </c>
      <c r="FX115" s="130" t="s">
        <v>12</v>
      </c>
      <c r="FY115" s="108" t="s">
        <v>1739</v>
      </c>
      <c r="FZ115" s="108">
        <v>3.0</v>
      </c>
      <c r="GA115" s="108">
        <v>0.0</v>
      </c>
      <c r="GB115" s="131">
        <f t="shared" si="43"/>
        <v>0</v>
      </c>
      <c r="GC115" s="132">
        <v>31914.0</v>
      </c>
      <c r="GD115" s="132">
        <v>1.0</v>
      </c>
      <c r="GE115" s="132">
        <v>1.0</v>
      </c>
      <c r="GF115" s="133" t="s">
        <v>12</v>
      </c>
      <c r="GG115" s="133" t="s">
        <v>12</v>
      </c>
      <c r="GH115" s="133" t="s">
        <v>12</v>
      </c>
      <c r="GI115" s="133" t="s">
        <v>12</v>
      </c>
      <c r="GJ115" s="133">
        <v>31914.0</v>
      </c>
      <c r="GK115" s="133" t="s">
        <v>12</v>
      </c>
      <c r="GL115" s="133" t="s">
        <v>12</v>
      </c>
      <c r="GM115" s="133" t="s">
        <v>12</v>
      </c>
      <c r="GN115" s="134" t="s">
        <v>12</v>
      </c>
      <c r="GO115" s="134">
        <v>3.0</v>
      </c>
      <c r="GP115" s="134">
        <v>1.0</v>
      </c>
      <c r="GQ115" s="135">
        <f t="shared" si="44"/>
        <v>1</v>
      </c>
      <c r="GR115" s="136" t="s">
        <v>13</v>
      </c>
      <c r="GS115" s="137"/>
      <c r="GT115" s="137"/>
      <c r="GU115" s="137"/>
      <c r="GV115" s="137"/>
      <c r="GW115" s="137"/>
      <c r="GX115" s="137"/>
      <c r="GY115" s="137"/>
      <c r="GZ115" s="137"/>
      <c r="HA115" s="137"/>
      <c r="HB115" s="137"/>
      <c r="HC115" s="137"/>
      <c r="HD115" s="137"/>
      <c r="HE115" s="137"/>
      <c r="HF115" s="137"/>
      <c r="HG115" s="137"/>
      <c r="HH115" s="137"/>
      <c r="HI115" s="137"/>
      <c r="HJ115" s="137"/>
      <c r="HK115" s="137"/>
      <c r="HL115" s="137"/>
      <c r="HM115" s="137"/>
      <c r="HN115" s="137"/>
      <c r="HO115" s="137"/>
      <c r="HP115" s="137"/>
      <c r="HQ115" s="137"/>
      <c r="HR115" s="137"/>
      <c r="HS115" s="137"/>
      <c r="HT115" s="137"/>
      <c r="HU115" s="137"/>
      <c r="HV115" s="137"/>
      <c r="HW115" s="137"/>
      <c r="HX115" s="137"/>
      <c r="HY115" s="137"/>
      <c r="HZ115" s="137"/>
      <c r="IA115" s="137"/>
      <c r="IB115" s="137"/>
      <c r="IC115" s="137"/>
      <c r="ID115" s="137"/>
      <c r="IE115" s="137"/>
      <c r="IF115" s="137"/>
      <c r="IG115" s="137"/>
      <c r="IH115" s="137"/>
      <c r="II115" s="137"/>
      <c r="IJ115" s="137"/>
      <c r="IK115" s="137"/>
      <c r="IL115" s="137"/>
      <c r="IM115" s="137"/>
      <c r="IN115" s="137"/>
      <c r="IO115" s="137"/>
      <c r="IP115" s="137"/>
      <c r="IQ115" s="137"/>
      <c r="IR115" s="137"/>
      <c r="IS115" s="137"/>
      <c r="IT115" s="137"/>
      <c r="IU115" s="137"/>
      <c r="IV115" s="137"/>
      <c r="IW115" s="137"/>
      <c r="IX115" s="137"/>
      <c r="IY115" s="137"/>
      <c r="IZ115" s="137"/>
      <c r="JA115" s="137"/>
      <c r="JB115" s="137"/>
      <c r="JC115" s="137"/>
      <c r="JD115" s="137"/>
      <c r="JE115" s="137"/>
      <c r="JF115" s="137"/>
      <c r="JG115" s="137"/>
      <c r="JH115" s="137"/>
      <c r="JI115" s="137"/>
      <c r="JJ115" s="137"/>
      <c r="JK115" s="137"/>
      <c r="JL115" s="137"/>
      <c r="JM115" s="137"/>
      <c r="JN115" s="137"/>
      <c r="JO115" s="137"/>
      <c r="JP115" s="137"/>
      <c r="JQ115" s="137"/>
      <c r="JR115" s="137"/>
      <c r="JS115" s="137"/>
      <c r="JT115" s="137"/>
      <c r="JU115" s="137"/>
      <c r="JV115" s="137"/>
      <c r="JW115" s="137"/>
      <c r="JX115" s="137"/>
      <c r="JY115" s="137"/>
      <c r="JZ115" s="137"/>
      <c r="KA115" s="137"/>
      <c r="KB115" s="137"/>
      <c r="KC115" s="137"/>
      <c r="KD115" s="137"/>
      <c r="KE115" s="137"/>
      <c r="KF115" s="137"/>
      <c r="KG115" s="137"/>
      <c r="KH115" s="137"/>
      <c r="KI115" s="137"/>
      <c r="KJ115" s="137"/>
      <c r="KK115" s="137"/>
      <c r="KL115" s="137"/>
      <c r="KM115" s="137"/>
      <c r="KN115" s="137"/>
      <c r="KO115" s="137"/>
      <c r="KP115" s="137"/>
      <c r="KQ115" s="137"/>
      <c r="KR115" s="137"/>
      <c r="KS115" s="137"/>
      <c r="KT115" s="137"/>
      <c r="KU115" s="137"/>
      <c r="KV115" s="137"/>
      <c r="KW115" s="137"/>
      <c r="KX115" s="137"/>
      <c r="KY115" s="137"/>
      <c r="KZ115" s="137"/>
      <c r="LA115" s="137"/>
      <c r="LB115" s="137"/>
      <c r="LC115" s="137"/>
      <c r="LD115" s="137"/>
      <c r="LE115" s="137"/>
      <c r="LF115" s="137"/>
      <c r="LG115" s="137"/>
      <c r="LH115" s="137"/>
      <c r="LI115" s="137"/>
      <c r="LJ115" s="137"/>
      <c r="LK115" s="137"/>
      <c r="LL115" s="137"/>
      <c r="LM115" s="137"/>
      <c r="LN115" s="137"/>
      <c r="LO115" s="137"/>
      <c r="LP115" s="137"/>
      <c r="LQ115" s="137"/>
      <c r="LR115" s="137"/>
      <c r="LS115" s="137"/>
      <c r="LT115" s="137"/>
      <c r="LU115" s="137"/>
      <c r="LV115" s="137"/>
      <c r="LW115" s="137"/>
      <c r="LX115" s="137"/>
    </row>
    <row r="116" ht="153.75" customHeight="1">
      <c r="B116" s="104" t="s">
        <v>146</v>
      </c>
      <c r="C116" s="105" t="s">
        <v>12</v>
      </c>
      <c r="D116" s="105" t="s">
        <v>147</v>
      </c>
      <c r="E116" s="105" t="s">
        <v>1740</v>
      </c>
      <c r="F116" s="105" t="s">
        <v>1741</v>
      </c>
      <c r="G116" s="105" t="s">
        <v>1742</v>
      </c>
      <c r="H116" s="105" t="s">
        <v>1743</v>
      </c>
      <c r="I116" s="107" t="s">
        <v>1744</v>
      </c>
      <c r="J116" s="107" t="s">
        <v>1745</v>
      </c>
      <c r="K116" s="107" t="s">
        <v>1746</v>
      </c>
      <c r="L116" s="108">
        <v>2.0</v>
      </c>
      <c r="M116" s="108">
        <v>1.0</v>
      </c>
      <c r="N116" s="108">
        <v>1.0</v>
      </c>
      <c r="O116" s="108">
        <f t="shared" si="115"/>
        <v>1</v>
      </c>
      <c r="P116" s="108">
        <v>1.0</v>
      </c>
      <c r="Q116" s="108">
        <v>0.0</v>
      </c>
      <c r="R116" s="113" t="s">
        <v>305</v>
      </c>
      <c r="S116" s="148" t="s">
        <v>1747</v>
      </c>
      <c r="T116" s="111" t="s">
        <v>1748</v>
      </c>
      <c r="U116" s="110" t="s">
        <v>1749</v>
      </c>
      <c r="V116" s="110" t="s">
        <v>1750</v>
      </c>
      <c r="W116" s="142" t="s">
        <v>1751</v>
      </c>
      <c r="X116" s="113" t="s">
        <v>13</v>
      </c>
      <c r="Y116" s="113" t="s">
        <v>160</v>
      </c>
      <c r="Z116" s="113" t="s">
        <v>161</v>
      </c>
      <c r="AA116" s="113" t="s">
        <v>13</v>
      </c>
      <c r="AB116" s="113" t="s">
        <v>161</v>
      </c>
      <c r="AC116" s="113" t="s">
        <v>13</v>
      </c>
      <c r="AD116" s="114" t="s">
        <v>12</v>
      </c>
      <c r="AE116" s="114" t="s">
        <v>12</v>
      </c>
      <c r="AF116" s="114" t="s">
        <v>12</v>
      </c>
      <c r="AG116" s="115" t="s">
        <v>12</v>
      </c>
      <c r="AH116" s="114" t="s">
        <v>12</v>
      </c>
      <c r="AI116" s="114" t="s">
        <v>12</v>
      </c>
      <c r="AJ116" s="114" t="s">
        <v>12</v>
      </c>
      <c r="AK116" s="114" t="str">
        <f t="shared" si="120"/>
        <v>-</v>
      </c>
      <c r="AL116" s="114" t="s">
        <v>12</v>
      </c>
      <c r="AM116" s="114" t="s">
        <v>12</v>
      </c>
      <c r="AN116" s="114" t="s">
        <v>12</v>
      </c>
      <c r="AO116" s="114" t="s">
        <v>12</v>
      </c>
      <c r="AP116" s="116">
        <v>2.0</v>
      </c>
      <c r="AQ116" s="116">
        <v>0.0</v>
      </c>
      <c r="AR116" s="116">
        <v>0.0</v>
      </c>
      <c r="AS116" s="116">
        <v>0.0</v>
      </c>
      <c r="AT116" s="116">
        <v>0.0</v>
      </c>
      <c r="AU116" s="116">
        <v>0.0</v>
      </c>
      <c r="AV116" s="116">
        <v>0.0</v>
      </c>
      <c r="AW116" s="116">
        <v>0.0</v>
      </c>
      <c r="AX116" s="116">
        <v>0.0</v>
      </c>
      <c r="AY116" s="116">
        <v>0.0</v>
      </c>
      <c r="AZ116" s="117">
        <f t="shared" si="121"/>
        <v>0</v>
      </c>
      <c r="BA116" s="117">
        <f t="shared" si="122"/>
        <v>0</v>
      </c>
      <c r="BB116" s="117">
        <f t="shared" si="123"/>
        <v>0</v>
      </c>
      <c r="BC116" s="117">
        <f t="shared" si="124"/>
        <v>0</v>
      </c>
      <c r="BD116" s="117">
        <f t="shared" si="125"/>
        <v>0</v>
      </c>
      <c r="BE116" s="117">
        <f t="shared" si="126"/>
        <v>0</v>
      </c>
      <c r="BF116" s="117">
        <f t="shared" si="127"/>
        <v>0</v>
      </c>
      <c r="BG116" s="117">
        <f t="shared" si="128"/>
        <v>0</v>
      </c>
      <c r="BH116" s="117">
        <f t="shared" si="129"/>
        <v>0</v>
      </c>
      <c r="BI116" s="118" t="s">
        <v>12</v>
      </c>
      <c r="BJ116" s="118" t="s">
        <v>12</v>
      </c>
      <c r="BK116" s="118" t="s">
        <v>12</v>
      </c>
      <c r="BL116" s="115" t="s">
        <v>12</v>
      </c>
      <c r="BM116" s="118" t="s">
        <v>12</v>
      </c>
      <c r="BN116" s="118" t="s">
        <v>12</v>
      </c>
      <c r="BO116" s="118" t="s">
        <v>12</v>
      </c>
      <c r="BP116" s="118" t="str">
        <f t="shared" si="156"/>
        <v>-</v>
      </c>
      <c r="BQ116" s="118" t="s">
        <v>12</v>
      </c>
      <c r="BR116" s="118" t="s">
        <v>12</v>
      </c>
      <c r="BS116" s="118" t="s">
        <v>12</v>
      </c>
      <c r="BT116" s="118" t="s">
        <v>12</v>
      </c>
      <c r="BU116" s="119">
        <v>2.0</v>
      </c>
      <c r="BV116" s="119">
        <v>0.0</v>
      </c>
      <c r="BW116" s="119">
        <v>0.0</v>
      </c>
      <c r="BX116" s="119">
        <v>0.0</v>
      </c>
      <c r="BY116" s="119">
        <v>0.0</v>
      </c>
      <c r="BZ116" s="119">
        <v>0.0</v>
      </c>
      <c r="CA116" s="119">
        <v>0.0</v>
      </c>
      <c r="CB116" s="119">
        <v>0.0</v>
      </c>
      <c r="CC116" s="119">
        <v>0.0</v>
      </c>
      <c r="CD116" s="119">
        <v>0.0</v>
      </c>
      <c r="CE116" s="119">
        <v>0.0</v>
      </c>
      <c r="CF116" s="119">
        <v>0.0</v>
      </c>
      <c r="CG116" s="119">
        <v>0.0</v>
      </c>
      <c r="CH116" s="119">
        <v>0.0</v>
      </c>
      <c r="CI116" s="120">
        <f t="shared" si="130"/>
        <v>0</v>
      </c>
      <c r="CJ116" s="120">
        <f t="shared" si="131"/>
        <v>0</v>
      </c>
      <c r="CK116" s="120">
        <f t="shared" si="132"/>
        <v>0</v>
      </c>
      <c r="CL116" s="120">
        <f t="shared" si="133"/>
        <v>0</v>
      </c>
      <c r="CM116" s="120">
        <f t="shared" si="134"/>
        <v>0</v>
      </c>
      <c r="CN116" s="120">
        <f t="shared" si="18"/>
        <v>0</v>
      </c>
      <c r="CO116" s="120">
        <f t="shared" si="135"/>
        <v>0</v>
      </c>
      <c r="CP116" s="120">
        <f t="shared" si="136"/>
        <v>0</v>
      </c>
      <c r="CQ116" s="120">
        <f t="shared" si="137"/>
        <v>0</v>
      </c>
      <c r="CR116" s="121" t="s">
        <v>12</v>
      </c>
      <c r="CS116" s="121" t="s">
        <v>12</v>
      </c>
      <c r="CT116" s="121" t="s">
        <v>12</v>
      </c>
      <c r="CU116" s="115" t="s">
        <v>12</v>
      </c>
      <c r="CV116" s="121" t="s">
        <v>12</v>
      </c>
      <c r="CW116" s="121" t="s">
        <v>12</v>
      </c>
      <c r="CX116" s="121" t="s">
        <v>12</v>
      </c>
      <c r="CY116" s="121" t="str">
        <f t="shared" si="119"/>
        <v>-</v>
      </c>
      <c r="CZ116" s="121" t="s">
        <v>12</v>
      </c>
      <c r="DA116" s="121" t="s">
        <v>12</v>
      </c>
      <c r="DB116" s="121" t="s">
        <v>12</v>
      </c>
      <c r="DC116" s="121" t="s">
        <v>12</v>
      </c>
      <c r="DD116" s="122">
        <v>2.0</v>
      </c>
      <c r="DE116" s="122">
        <v>0.0</v>
      </c>
      <c r="DF116" s="122">
        <v>0.0</v>
      </c>
      <c r="DG116" s="122">
        <v>0.0</v>
      </c>
      <c r="DH116" s="122">
        <v>0.0</v>
      </c>
      <c r="DI116" s="122">
        <v>0.0</v>
      </c>
      <c r="DJ116" s="122">
        <v>0.0</v>
      </c>
      <c r="DK116" s="122">
        <v>0.0</v>
      </c>
      <c r="DL116" s="122">
        <v>0.0</v>
      </c>
      <c r="DM116" s="122">
        <v>0.0</v>
      </c>
      <c r="DN116" s="122">
        <v>0.0</v>
      </c>
      <c r="DO116" s="122">
        <v>0.0</v>
      </c>
      <c r="DP116" s="122">
        <v>0.0</v>
      </c>
      <c r="DQ116" s="122">
        <v>0.0</v>
      </c>
      <c r="DR116" s="123">
        <f t="shared" si="138"/>
        <v>0</v>
      </c>
      <c r="DS116" s="123">
        <f t="shared" si="139"/>
        <v>0</v>
      </c>
      <c r="DT116" s="123">
        <f t="shared" si="140"/>
        <v>0</v>
      </c>
      <c r="DU116" s="123">
        <f t="shared" si="141"/>
        <v>0</v>
      </c>
      <c r="DV116" s="123">
        <f t="shared" si="142"/>
        <v>0</v>
      </c>
      <c r="DW116" s="123">
        <f t="shared" si="143"/>
        <v>0</v>
      </c>
      <c r="DX116" s="123">
        <f t="shared" si="144"/>
        <v>0</v>
      </c>
      <c r="DY116" s="123">
        <f t="shared" si="145"/>
        <v>0</v>
      </c>
      <c r="DZ116" s="123">
        <f t="shared" si="146"/>
        <v>0</v>
      </c>
      <c r="EA116" s="124" t="s">
        <v>162</v>
      </c>
      <c r="EB116" s="124">
        <v>2.0</v>
      </c>
      <c r="EC116" s="124">
        <v>4.0</v>
      </c>
      <c r="ED116" s="115" t="s">
        <v>162</v>
      </c>
      <c r="EE116" s="124" t="s">
        <v>12</v>
      </c>
      <c r="EF116" s="124" t="s">
        <v>162</v>
      </c>
      <c r="EG116" s="124" t="s">
        <v>162</v>
      </c>
      <c r="EH116" s="124" t="str">
        <f t="shared" si="111"/>
        <v>2002752, 2002749</v>
      </c>
      <c r="EI116" s="124" t="s">
        <v>12</v>
      </c>
      <c r="EJ116" s="124" t="s">
        <v>162</v>
      </c>
      <c r="EK116" s="124" t="s">
        <v>12</v>
      </c>
      <c r="EL116" s="124" t="s">
        <v>12</v>
      </c>
      <c r="EM116" s="125">
        <v>2.0</v>
      </c>
      <c r="EN116" s="125">
        <v>1.0</v>
      </c>
      <c r="EO116" s="125">
        <v>0.0</v>
      </c>
      <c r="EP116" s="125">
        <v>0.0</v>
      </c>
      <c r="EQ116" s="125">
        <v>4.0</v>
      </c>
      <c r="ER116" s="125">
        <v>4.0</v>
      </c>
      <c r="ES116" s="125">
        <v>0.0</v>
      </c>
      <c r="ET116" s="125">
        <v>0.0</v>
      </c>
      <c r="EU116" s="125">
        <v>0.0</v>
      </c>
      <c r="EV116" s="125">
        <v>0.0</v>
      </c>
      <c r="EW116" s="125">
        <v>0.0</v>
      </c>
      <c r="EX116" s="125">
        <v>0.0</v>
      </c>
      <c r="EY116" s="125">
        <v>0.0</v>
      </c>
      <c r="EZ116" s="125">
        <v>0.0</v>
      </c>
      <c r="FA116" s="126">
        <f t="shared" si="147"/>
        <v>1</v>
      </c>
      <c r="FB116" s="126">
        <f t="shared" si="148"/>
        <v>0</v>
      </c>
      <c r="FC116" s="126">
        <f t="shared" si="149"/>
        <v>0</v>
      </c>
      <c r="FD116" s="126">
        <f t="shared" si="150"/>
        <v>0</v>
      </c>
      <c r="FE116" s="126">
        <f t="shared" si="151"/>
        <v>0</v>
      </c>
      <c r="FF116" s="126">
        <f t="shared" si="152"/>
        <v>0</v>
      </c>
      <c r="FG116" s="126">
        <f t="shared" si="153"/>
        <v>4</v>
      </c>
      <c r="FH116" s="126">
        <f t="shared" si="154"/>
        <v>0</v>
      </c>
      <c r="FI116" s="126">
        <f t="shared" si="155"/>
        <v>0</v>
      </c>
      <c r="FJ116" s="127" t="s">
        <v>13</v>
      </c>
      <c r="FK116" s="128"/>
      <c r="FL116" s="129" t="s">
        <v>12</v>
      </c>
      <c r="FM116" s="129" t="s">
        <v>12</v>
      </c>
      <c r="FN116" s="129" t="s">
        <v>12</v>
      </c>
      <c r="FO116" s="130" t="s">
        <v>12</v>
      </c>
      <c r="FP116" s="130" t="s">
        <v>12</v>
      </c>
      <c r="FQ116" s="130" t="s">
        <v>12</v>
      </c>
      <c r="FR116" s="130" t="s">
        <v>12</v>
      </c>
      <c r="FS116" s="130" t="s">
        <v>12</v>
      </c>
      <c r="FT116" s="130" t="s">
        <v>12</v>
      </c>
      <c r="FU116" s="130" t="s">
        <v>12</v>
      </c>
      <c r="FV116" s="130" t="s">
        <v>12</v>
      </c>
      <c r="FW116" s="130" t="str">
        <f t="shared" si="48"/>
        <v>-</v>
      </c>
      <c r="FX116" s="130" t="s">
        <v>12</v>
      </c>
      <c r="FY116" s="108" t="s">
        <v>12</v>
      </c>
      <c r="FZ116" s="108">
        <v>2.0</v>
      </c>
      <c r="GA116" s="108">
        <v>0.0</v>
      </c>
      <c r="GB116" s="131">
        <f t="shared" si="43"/>
        <v>0</v>
      </c>
      <c r="GC116" s="132" t="s">
        <v>12</v>
      </c>
      <c r="GD116" s="132" t="s">
        <v>12</v>
      </c>
      <c r="GE116" s="132" t="s">
        <v>12</v>
      </c>
      <c r="GF116" s="133" t="s">
        <v>12</v>
      </c>
      <c r="GG116" s="133" t="s">
        <v>12</v>
      </c>
      <c r="GH116" s="133" t="s">
        <v>12</v>
      </c>
      <c r="GI116" s="133" t="s">
        <v>12</v>
      </c>
      <c r="GJ116" s="133" t="s">
        <v>12</v>
      </c>
      <c r="GK116" s="133" t="s">
        <v>12</v>
      </c>
      <c r="GL116" s="133" t="s">
        <v>12</v>
      </c>
      <c r="GM116" s="133" t="s">
        <v>12</v>
      </c>
      <c r="GN116" s="134" t="s">
        <v>12</v>
      </c>
      <c r="GO116" s="134">
        <v>1.0</v>
      </c>
      <c r="GP116" s="134">
        <v>0.0</v>
      </c>
      <c r="GQ116" s="135">
        <f t="shared" si="44"/>
        <v>0</v>
      </c>
      <c r="GR116" s="136" t="s">
        <v>161</v>
      </c>
      <c r="GS116" s="137"/>
      <c r="GT116" s="137"/>
      <c r="GU116" s="137"/>
      <c r="GV116" s="137"/>
      <c r="GW116" s="137"/>
      <c r="GX116" s="137"/>
      <c r="GY116" s="137"/>
      <c r="GZ116" s="137"/>
      <c r="HA116" s="137"/>
      <c r="HB116" s="137"/>
      <c r="HC116" s="137"/>
      <c r="HD116" s="137"/>
      <c r="HE116" s="137"/>
      <c r="HF116" s="137"/>
      <c r="HG116" s="137"/>
      <c r="HH116" s="137"/>
      <c r="HI116" s="137"/>
      <c r="HJ116" s="137"/>
      <c r="HK116" s="137"/>
      <c r="HL116" s="137"/>
      <c r="HM116" s="137"/>
      <c r="HN116" s="137"/>
      <c r="HO116" s="137"/>
      <c r="HP116" s="137"/>
      <c r="HQ116" s="137"/>
      <c r="HR116" s="137"/>
      <c r="HS116" s="137"/>
      <c r="HT116" s="137"/>
      <c r="HU116" s="137"/>
      <c r="HV116" s="137"/>
      <c r="HW116" s="137"/>
      <c r="HX116" s="137"/>
      <c r="HY116" s="137"/>
      <c r="HZ116" s="137"/>
      <c r="IA116" s="137"/>
      <c r="IB116" s="137"/>
      <c r="IC116" s="137"/>
      <c r="ID116" s="137"/>
      <c r="IE116" s="137"/>
      <c r="IF116" s="137"/>
      <c r="IG116" s="137"/>
      <c r="IH116" s="137"/>
      <c r="II116" s="137"/>
      <c r="IJ116" s="137"/>
      <c r="IK116" s="137"/>
      <c r="IL116" s="137"/>
      <c r="IM116" s="137"/>
      <c r="IN116" s="137"/>
      <c r="IO116" s="137"/>
      <c r="IP116" s="137"/>
      <c r="IQ116" s="137"/>
      <c r="IR116" s="137"/>
      <c r="IS116" s="137"/>
      <c r="IT116" s="137"/>
      <c r="IU116" s="137"/>
      <c r="IV116" s="137"/>
      <c r="IW116" s="137"/>
      <c r="IX116" s="137"/>
      <c r="IY116" s="137"/>
      <c r="IZ116" s="137"/>
      <c r="JA116" s="137"/>
      <c r="JB116" s="137"/>
      <c r="JC116" s="137"/>
      <c r="JD116" s="137"/>
      <c r="JE116" s="137"/>
      <c r="JF116" s="137"/>
      <c r="JG116" s="137"/>
      <c r="JH116" s="137"/>
      <c r="JI116" s="137"/>
      <c r="JJ116" s="137"/>
      <c r="JK116" s="137"/>
      <c r="JL116" s="137"/>
      <c r="JM116" s="137"/>
      <c r="JN116" s="137"/>
      <c r="JO116" s="137"/>
      <c r="JP116" s="137"/>
      <c r="JQ116" s="137"/>
      <c r="JR116" s="137"/>
      <c r="JS116" s="137"/>
      <c r="JT116" s="137"/>
      <c r="JU116" s="137"/>
      <c r="JV116" s="137"/>
      <c r="JW116" s="137"/>
      <c r="JX116" s="137"/>
      <c r="JY116" s="137"/>
      <c r="JZ116" s="137"/>
      <c r="KA116" s="137"/>
      <c r="KB116" s="137"/>
      <c r="KC116" s="137"/>
      <c r="KD116" s="137"/>
      <c r="KE116" s="137"/>
      <c r="KF116" s="137"/>
      <c r="KG116" s="137"/>
      <c r="KH116" s="137"/>
      <c r="KI116" s="137"/>
      <c r="KJ116" s="137"/>
      <c r="KK116" s="137"/>
      <c r="KL116" s="137"/>
      <c r="KM116" s="137"/>
      <c r="KN116" s="137"/>
      <c r="KO116" s="137"/>
      <c r="KP116" s="137"/>
      <c r="KQ116" s="137"/>
      <c r="KR116" s="137"/>
      <c r="KS116" s="137"/>
      <c r="KT116" s="137"/>
      <c r="KU116" s="137"/>
      <c r="KV116" s="137"/>
      <c r="KW116" s="137"/>
      <c r="KX116" s="137"/>
      <c r="KY116" s="137"/>
      <c r="KZ116" s="137"/>
      <c r="LA116" s="137"/>
      <c r="LB116" s="137"/>
      <c r="LC116" s="137"/>
      <c r="LD116" s="137"/>
      <c r="LE116" s="137"/>
      <c r="LF116" s="137"/>
      <c r="LG116" s="137"/>
      <c r="LH116" s="137"/>
      <c r="LI116" s="137"/>
      <c r="LJ116" s="137"/>
      <c r="LK116" s="137"/>
      <c r="LL116" s="137"/>
      <c r="LM116" s="137"/>
      <c r="LN116" s="137"/>
      <c r="LO116" s="137"/>
      <c r="LP116" s="137"/>
      <c r="LQ116" s="137"/>
      <c r="LR116" s="137"/>
      <c r="LS116" s="137"/>
      <c r="LT116" s="137"/>
      <c r="LU116" s="137"/>
      <c r="LV116" s="137"/>
      <c r="LW116" s="137"/>
      <c r="LX116" s="137"/>
    </row>
    <row r="117" ht="153.75" customHeight="1">
      <c r="B117" s="104" t="s">
        <v>1752</v>
      </c>
      <c r="C117" s="105" t="s">
        <v>12</v>
      </c>
      <c r="D117" s="106" t="s">
        <v>1753</v>
      </c>
      <c r="E117" s="105" t="s">
        <v>1754</v>
      </c>
      <c r="F117" s="105" t="s">
        <v>1755</v>
      </c>
      <c r="G117" s="105" t="s">
        <v>1756</v>
      </c>
      <c r="H117" s="158" t="s">
        <v>1757</v>
      </c>
      <c r="I117" s="107" t="s">
        <v>1758</v>
      </c>
      <c r="J117" s="107" t="s">
        <v>1555</v>
      </c>
      <c r="K117" s="107" t="s">
        <v>1759</v>
      </c>
      <c r="L117" s="108">
        <v>8.0</v>
      </c>
      <c r="M117" s="108">
        <v>1.0</v>
      </c>
      <c r="N117" s="108">
        <v>1.0</v>
      </c>
      <c r="O117" s="108">
        <f t="shared" si="115"/>
        <v>1</v>
      </c>
      <c r="P117" s="108">
        <v>1.0</v>
      </c>
      <c r="Q117" s="108">
        <v>0.0</v>
      </c>
      <c r="R117" s="113" t="s">
        <v>155</v>
      </c>
      <c r="S117" s="111" t="s">
        <v>1760</v>
      </c>
      <c r="T117" s="111" t="s">
        <v>12</v>
      </c>
      <c r="U117" s="112" t="s">
        <v>1761</v>
      </c>
      <c r="V117" s="111" t="s">
        <v>1762</v>
      </c>
      <c r="W117" s="110" t="s">
        <v>1763</v>
      </c>
      <c r="X117" s="113" t="s">
        <v>13</v>
      </c>
      <c r="Y117" s="113" t="s">
        <v>692</v>
      </c>
      <c r="Z117" s="113" t="s">
        <v>161</v>
      </c>
      <c r="AA117" s="113" t="s">
        <v>13</v>
      </c>
      <c r="AB117" s="113" t="s">
        <v>161</v>
      </c>
      <c r="AC117" s="113" t="s">
        <v>13</v>
      </c>
      <c r="AD117" s="114" t="s">
        <v>1764</v>
      </c>
      <c r="AE117" s="114">
        <v>2.0</v>
      </c>
      <c r="AF117" s="114">
        <v>4.0</v>
      </c>
      <c r="AG117" s="115" t="s">
        <v>12</v>
      </c>
      <c r="AH117" s="114" t="s">
        <v>1764</v>
      </c>
      <c r="AI117" s="114" t="s">
        <v>1764</v>
      </c>
      <c r="AJ117" s="114" t="s">
        <v>12</v>
      </c>
      <c r="AK117" s="114" t="str">
        <f t="shared" si="120"/>
        <v>29456, 384</v>
      </c>
      <c r="AL117" s="114" t="s">
        <v>12</v>
      </c>
      <c r="AM117" s="114" t="s">
        <v>1764</v>
      </c>
      <c r="AN117" s="114" t="s">
        <v>12</v>
      </c>
      <c r="AO117" s="114" t="s">
        <v>12</v>
      </c>
      <c r="AP117" s="116">
        <v>7.0</v>
      </c>
      <c r="AQ117" s="116">
        <v>0.0</v>
      </c>
      <c r="AR117" s="116">
        <v>1.0</v>
      </c>
      <c r="AS117" s="116">
        <v>4.0</v>
      </c>
      <c r="AT117" s="116">
        <v>0.0</v>
      </c>
      <c r="AU117" s="116">
        <v>0.0</v>
      </c>
      <c r="AV117" s="116">
        <v>0.0</v>
      </c>
      <c r="AW117" s="116">
        <v>0.0</v>
      </c>
      <c r="AX117" s="116">
        <v>1.0</v>
      </c>
      <c r="AY117" s="116">
        <v>4.0</v>
      </c>
      <c r="AZ117" s="117">
        <f t="shared" si="121"/>
        <v>0</v>
      </c>
      <c r="BA117" s="117">
        <f t="shared" si="122"/>
        <v>0</v>
      </c>
      <c r="BB117" s="117">
        <f t="shared" si="123"/>
        <v>0</v>
      </c>
      <c r="BC117" s="117">
        <f t="shared" si="124"/>
        <v>1</v>
      </c>
      <c r="BD117" s="117">
        <f t="shared" si="125"/>
        <v>1</v>
      </c>
      <c r="BE117" s="117">
        <f t="shared" si="126"/>
        <v>0</v>
      </c>
      <c r="BF117" s="117">
        <f t="shared" si="127"/>
        <v>4</v>
      </c>
      <c r="BG117" s="117">
        <f t="shared" si="128"/>
        <v>4</v>
      </c>
      <c r="BH117" s="117">
        <f t="shared" si="129"/>
        <v>0</v>
      </c>
      <c r="BI117" s="118" t="s">
        <v>1764</v>
      </c>
      <c r="BJ117" s="118">
        <v>2.0</v>
      </c>
      <c r="BK117" s="118">
        <v>4.0</v>
      </c>
      <c r="BL117" s="115" t="s">
        <v>12</v>
      </c>
      <c r="BM117" s="118" t="s">
        <v>1764</v>
      </c>
      <c r="BN117" s="118" t="s">
        <v>1764</v>
      </c>
      <c r="BO117" s="118" t="s">
        <v>12</v>
      </c>
      <c r="BP117" s="118" t="str">
        <f t="shared" si="156"/>
        <v>29456, 384</v>
      </c>
      <c r="BQ117" s="118" t="s">
        <v>12</v>
      </c>
      <c r="BR117" s="118" t="s">
        <v>1764</v>
      </c>
      <c r="BS117" s="118" t="s">
        <v>12</v>
      </c>
      <c r="BT117" s="118" t="s">
        <v>12</v>
      </c>
      <c r="BU117" s="119">
        <v>5.0</v>
      </c>
      <c r="BV117" s="119">
        <v>0.0</v>
      </c>
      <c r="BW117" s="119">
        <v>1.0</v>
      </c>
      <c r="BX117" s="119">
        <v>4.0</v>
      </c>
      <c r="BY117" s="119">
        <v>0.0</v>
      </c>
      <c r="BZ117" s="119">
        <v>4.0</v>
      </c>
      <c r="CA117" s="119">
        <v>0.0</v>
      </c>
      <c r="CB117" s="119">
        <v>0.0</v>
      </c>
      <c r="CC117" s="119">
        <v>0.0</v>
      </c>
      <c r="CD117" s="119">
        <v>0.0</v>
      </c>
      <c r="CE117" s="119">
        <v>1.0</v>
      </c>
      <c r="CF117" s="119">
        <v>4.0</v>
      </c>
      <c r="CG117" s="119">
        <v>0.0</v>
      </c>
      <c r="CH117" s="119">
        <v>4.0</v>
      </c>
      <c r="CI117" s="120">
        <f t="shared" si="130"/>
        <v>0</v>
      </c>
      <c r="CJ117" s="120">
        <f t="shared" si="131"/>
        <v>0</v>
      </c>
      <c r="CK117" s="120">
        <f t="shared" si="132"/>
        <v>0</v>
      </c>
      <c r="CL117" s="120">
        <f t="shared" si="133"/>
        <v>1</v>
      </c>
      <c r="CM117" s="120">
        <f t="shared" si="134"/>
        <v>1</v>
      </c>
      <c r="CN117" s="120">
        <f t="shared" si="18"/>
        <v>0</v>
      </c>
      <c r="CO117" s="120">
        <f t="shared" si="135"/>
        <v>4</v>
      </c>
      <c r="CP117" s="120">
        <f t="shared" si="136"/>
        <v>4</v>
      </c>
      <c r="CQ117" s="120">
        <f t="shared" si="137"/>
        <v>0</v>
      </c>
      <c r="CR117" s="121" t="s">
        <v>1765</v>
      </c>
      <c r="CS117" s="121">
        <v>3.0</v>
      </c>
      <c r="CT117" s="121">
        <v>5.0</v>
      </c>
      <c r="CU117" s="115" t="s">
        <v>12</v>
      </c>
      <c r="CV117" s="121" t="s">
        <v>1765</v>
      </c>
      <c r="CW117" s="121" t="s">
        <v>1765</v>
      </c>
      <c r="CX117" s="121" t="s">
        <v>12</v>
      </c>
      <c r="CY117" s="121" t="str">
        <f t="shared" si="119"/>
        <v>29456, 384, 13249</v>
      </c>
      <c r="CZ117" s="121" t="s">
        <v>12</v>
      </c>
      <c r="DA117" s="121" t="s">
        <v>1765</v>
      </c>
      <c r="DB117" s="121" t="s">
        <v>12</v>
      </c>
      <c r="DC117" s="121" t="s">
        <v>12</v>
      </c>
      <c r="DD117" s="122">
        <v>7.0</v>
      </c>
      <c r="DE117" s="122">
        <v>1.0</v>
      </c>
      <c r="DF117" s="122">
        <v>1.0</v>
      </c>
      <c r="DG117" s="122">
        <v>5.0</v>
      </c>
      <c r="DH117" s="122">
        <v>0.0</v>
      </c>
      <c r="DI117" s="122">
        <v>5.0</v>
      </c>
      <c r="DJ117" s="122">
        <v>0.0</v>
      </c>
      <c r="DK117" s="122">
        <v>0.0</v>
      </c>
      <c r="DL117" s="122">
        <v>0.0</v>
      </c>
      <c r="DM117" s="122">
        <v>1.0</v>
      </c>
      <c r="DN117" s="122">
        <v>1.0</v>
      </c>
      <c r="DO117" s="122">
        <v>5.0</v>
      </c>
      <c r="DP117" s="122">
        <v>0.0</v>
      </c>
      <c r="DQ117" s="122">
        <v>5.0</v>
      </c>
      <c r="DR117" s="123">
        <f t="shared" si="138"/>
        <v>1</v>
      </c>
      <c r="DS117" s="123">
        <f t="shared" si="139"/>
        <v>1</v>
      </c>
      <c r="DT117" s="123">
        <f t="shared" si="140"/>
        <v>0</v>
      </c>
      <c r="DU117" s="123">
        <f t="shared" si="141"/>
        <v>1</v>
      </c>
      <c r="DV117" s="123">
        <f t="shared" si="142"/>
        <v>1</v>
      </c>
      <c r="DW117" s="123">
        <f t="shared" si="143"/>
        <v>0</v>
      </c>
      <c r="DX117" s="123">
        <f t="shared" si="144"/>
        <v>5</v>
      </c>
      <c r="DY117" s="123">
        <f t="shared" si="145"/>
        <v>5</v>
      </c>
      <c r="DZ117" s="123">
        <f t="shared" si="146"/>
        <v>0</v>
      </c>
      <c r="EA117" s="124" t="s">
        <v>1766</v>
      </c>
      <c r="EB117" s="124">
        <v>4.0</v>
      </c>
      <c r="EC117" s="124">
        <v>12.0</v>
      </c>
      <c r="ED117" s="115" t="s">
        <v>1767</v>
      </c>
      <c r="EE117" s="124" t="s">
        <v>1768</v>
      </c>
      <c r="EF117" s="124" t="s">
        <v>1766</v>
      </c>
      <c r="EG117" s="124" t="s">
        <v>1767</v>
      </c>
      <c r="EH117" s="124" t="str">
        <f t="shared" si="111"/>
        <v>29456, 384, 13249, 2100469, 2100384, 2002752, 2002749</v>
      </c>
      <c r="EI117" s="124" t="s">
        <v>12</v>
      </c>
      <c r="EJ117" s="124" t="s">
        <v>1766</v>
      </c>
      <c r="EK117" s="124" t="s">
        <v>12</v>
      </c>
      <c r="EL117" s="124" t="s">
        <v>12</v>
      </c>
      <c r="EM117" s="125">
        <v>5.0</v>
      </c>
      <c r="EN117" s="125">
        <v>2.0</v>
      </c>
      <c r="EO117" s="125">
        <v>3.0</v>
      </c>
      <c r="EP117" s="125">
        <v>5.0</v>
      </c>
      <c r="EQ117" s="125">
        <v>12.0</v>
      </c>
      <c r="ER117" s="125">
        <v>15.0</v>
      </c>
      <c r="ES117" s="125">
        <v>0.0</v>
      </c>
      <c r="ET117" s="125">
        <v>0.0</v>
      </c>
      <c r="EU117" s="125">
        <v>0.0</v>
      </c>
      <c r="EV117" s="125">
        <v>1.0</v>
      </c>
      <c r="EW117" s="125">
        <v>1.0</v>
      </c>
      <c r="EX117" s="125">
        <v>5.0</v>
      </c>
      <c r="EY117" s="125">
        <v>0.0</v>
      </c>
      <c r="EZ117" s="125">
        <v>5.0</v>
      </c>
      <c r="FA117" s="126">
        <f t="shared" si="147"/>
        <v>2</v>
      </c>
      <c r="FB117" s="126">
        <f t="shared" si="148"/>
        <v>1</v>
      </c>
      <c r="FC117" s="126">
        <f t="shared" si="149"/>
        <v>0</v>
      </c>
      <c r="FD117" s="126">
        <f t="shared" si="150"/>
        <v>3</v>
      </c>
      <c r="FE117" s="126">
        <f t="shared" si="151"/>
        <v>1</v>
      </c>
      <c r="FF117" s="126">
        <f t="shared" si="152"/>
        <v>0</v>
      </c>
      <c r="FG117" s="126">
        <f t="shared" si="153"/>
        <v>15</v>
      </c>
      <c r="FH117" s="126">
        <f t="shared" si="154"/>
        <v>5</v>
      </c>
      <c r="FI117" s="126">
        <f t="shared" si="155"/>
        <v>0</v>
      </c>
      <c r="FJ117" s="127" t="s">
        <v>13</v>
      </c>
      <c r="FK117" s="128" t="s">
        <v>1769</v>
      </c>
      <c r="FL117" s="129" t="s">
        <v>12</v>
      </c>
      <c r="FM117" s="129" t="s">
        <v>12</v>
      </c>
      <c r="FN117" s="129" t="s">
        <v>12</v>
      </c>
      <c r="FO117" s="130" t="s">
        <v>12</v>
      </c>
      <c r="FP117" s="130" t="s">
        <v>12</v>
      </c>
      <c r="FQ117" s="130" t="s">
        <v>12</v>
      </c>
      <c r="FR117" s="130" t="s">
        <v>12</v>
      </c>
      <c r="FS117" s="130" t="s">
        <v>12</v>
      </c>
      <c r="FT117" s="130" t="s">
        <v>12</v>
      </c>
      <c r="FU117" s="130" t="s">
        <v>12</v>
      </c>
      <c r="FV117" s="130" t="s">
        <v>12</v>
      </c>
      <c r="FW117" s="130" t="str">
        <f t="shared" si="48"/>
        <v>-</v>
      </c>
      <c r="FX117" s="130" t="s">
        <v>12</v>
      </c>
      <c r="FY117" s="108" t="s">
        <v>12</v>
      </c>
      <c r="FZ117" s="108">
        <v>7.0</v>
      </c>
      <c r="GA117" s="108">
        <v>0.0</v>
      </c>
      <c r="GB117" s="131">
        <f t="shared" si="43"/>
        <v>0</v>
      </c>
      <c r="GC117" s="132" t="s">
        <v>12</v>
      </c>
      <c r="GD117" s="132" t="s">
        <v>12</v>
      </c>
      <c r="GE117" s="132" t="s">
        <v>12</v>
      </c>
      <c r="GF117" s="133" t="s">
        <v>12</v>
      </c>
      <c r="GG117" s="133" t="s">
        <v>12</v>
      </c>
      <c r="GH117" s="133" t="s">
        <v>12</v>
      </c>
      <c r="GI117" s="133" t="s">
        <v>12</v>
      </c>
      <c r="GJ117" s="133" t="s">
        <v>12</v>
      </c>
      <c r="GK117" s="133" t="s">
        <v>12</v>
      </c>
      <c r="GL117" s="133" t="s">
        <v>12</v>
      </c>
      <c r="GM117" s="133" t="s">
        <v>12</v>
      </c>
      <c r="GN117" s="134" t="s">
        <v>12</v>
      </c>
      <c r="GO117" s="134">
        <v>6.0</v>
      </c>
      <c r="GP117" s="134">
        <v>0.0</v>
      </c>
      <c r="GQ117" s="135">
        <f t="shared" si="44"/>
        <v>0</v>
      </c>
      <c r="GR117" s="136" t="s">
        <v>161</v>
      </c>
      <c r="GS117" s="137"/>
      <c r="GT117" s="137"/>
      <c r="GU117" s="137"/>
      <c r="GV117" s="137"/>
      <c r="GW117" s="137"/>
      <c r="GX117" s="137"/>
      <c r="GY117" s="137"/>
      <c r="GZ117" s="137"/>
      <c r="HA117" s="137"/>
      <c r="HB117" s="137"/>
      <c r="HC117" s="137"/>
      <c r="HD117" s="137"/>
      <c r="HE117" s="137"/>
      <c r="HF117" s="137"/>
      <c r="HG117" s="137"/>
      <c r="HH117" s="137"/>
      <c r="HI117" s="137"/>
      <c r="HJ117" s="137"/>
      <c r="HK117" s="137"/>
      <c r="HL117" s="137"/>
      <c r="HM117" s="137"/>
      <c r="HN117" s="137"/>
      <c r="HO117" s="137"/>
      <c r="HP117" s="137"/>
      <c r="HQ117" s="137"/>
      <c r="HR117" s="137"/>
      <c r="HS117" s="137"/>
      <c r="HT117" s="137"/>
      <c r="HU117" s="137"/>
      <c r="HV117" s="137"/>
      <c r="HW117" s="137"/>
      <c r="HX117" s="137"/>
      <c r="HY117" s="137"/>
      <c r="HZ117" s="137"/>
      <c r="IA117" s="137"/>
      <c r="IB117" s="137"/>
      <c r="IC117" s="137"/>
      <c r="ID117" s="137"/>
      <c r="IE117" s="137"/>
      <c r="IF117" s="137"/>
      <c r="IG117" s="137"/>
      <c r="IH117" s="137"/>
      <c r="II117" s="137"/>
      <c r="IJ117" s="137"/>
      <c r="IK117" s="137"/>
      <c r="IL117" s="137"/>
      <c r="IM117" s="137"/>
      <c r="IN117" s="137"/>
      <c r="IO117" s="137"/>
      <c r="IP117" s="137"/>
      <c r="IQ117" s="137"/>
      <c r="IR117" s="137"/>
      <c r="IS117" s="137"/>
      <c r="IT117" s="137"/>
      <c r="IU117" s="137"/>
      <c r="IV117" s="137"/>
      <c r="IW117" s="137"/>
      <c r="IX117" s="137"/>
      <c r="IY117" s="137"/>
      <c r="IZ117" s="137"/>
      <c r="JA117" s="137"/>
      <c r="JB117" s="137"/>
      <c r="JC117" s="137"/>
      <c r="JD117" s="137"/>
      <c r="JE117" s="137"/>
      <c r="JF117" s="137"/>
      <c r="JG117" s="137"/>
      <c r="JH117" s="137"/>
      <c r="JI117" s="137"/>
      <c r="JJ117" s="137"/>
      <c r="JK117" s="137"/>
      <c r="JL117" s="137"/>
      <c r="JM117" s="137"/>
      <c r="JN117" s="137"/>
      <c r="JO117" s="137"/>
      <c r="JP117" s="137"/>
      <c r="JQ117" s="137"/>
      <c r="JR117" s="137"/>
      <c r="JS117" s="137"/>
      <c r="JT117" s="137"/>
      <c r="JU117" s="137"/>
      <c r="JV117" s="137"/>
      <c r="JW117" s="137"/>
      <c r="JX117" s="137"/>
      <c r="JY117" s="137"/>
      <c r="JZ117" s="137"/>
      <c r="KA117" s="137"/>
      <c r="KB117" s="137"/>
      <c r="KC117" s="137"/>
      <c r="KD117" s="137"/>
      <c r="KE117" s="137"/>
      <c r="KF117" s="137"/>
      <c r="KG117" s="137"/>
      <c r="KH117" s="137"/>
      <c r="KI117" s="137"/>
      <c r="KJ117" s="137"/>
      <c r="KK117" s="137"/>
      <c r="KL117" s="137"/>
      <c r="KM117" s="137"/>
      <c r="KN117" s="137"/>
      <c r="KO117" s="137"/>
      <c r="KP117" s="137"/>
      <c r="KQ117" s="137"/>
      <c r="KR117" s="137"/>
      <c r="KS117" s="137"/>
      <c r="KT117" s="137"/>
      <c r="KU117" s="137"/>
      <c r="KV117" s="137"/>
      <c r="KW117" s="137"/>
      <c r="KX117" s="137"/>
      <c r="KY117" s="137"/>
      <c r="KZ117" s="137"/>
      <c r="LA117" s="137"/>
      <c r="LB117" s="137"/>
      <c r="LC117" s="137"/>
      <c r="LD117" s="137"/>
      <c r="LE117" s="137"/>
      <c r="LF117" s="137"/>
      <c r="LG117" s="137"/>
      <c r="LH117" s="137"/>
      <c r="LI117" s="137"/>
      <c r="LJ117" s="137"/>
      <c r="LK117" s="137"/>
      <c r="LL117" s="137"/>
      <c r="LM117" s="137"/>
      <c r="LN117" s="137"/>
      <c r="LO117" s="137"/>
      <c r="LP117" s="137"/>
      <c r="LQ117" s="137"/>
      <c r="LR117" s="137"/>
      <c r="LS117" s="137"/>
      <c r="LT117" s="137"/>
      <c r="LU117" s="137"/>
      <c r="LV117" s="137"/>
      <c r="LW117" s="137"/>
      <c r="LX117" s="137"/>
    </row>
    <row r="118" ht="153.75" customHeight="1">
      <c r="B118" s="104" t="s">
        <v>1752</v>
      </c>
      <c r="C118" s="105" t="s">
        <v>12</v>
      </c>
      <c r="D118" s="106" t="s">
        <v>1753</v>
      </c>
      <c r="E118" s="105" t="s">
        <v>1754</v>
      </c>
      <c r="F118" s="105" t="s">
        <v>1755</v>
      </c>
      <c r="G118" s="105" t="s">
        <v>1756</v>
      </c>
      <c r="H118" s="158" t="s">
        <v>1757</v>
      </c>
      <c r="I118" s="107" t="s">
        <v>1770</v>
      </c>
      <c r="J118" s="107" t="s">
        <v>1555</v>
      </c>
      <c r="K118" s="107" t="s">
        <v>1771</v>
      </c>
      <c r="L118" s="108">
        <v>5.0</v>
      </c>
      <c r="M118" s="108">
        <v>1.0</v>
      </c>
      <c r="N118" s="108">
        <v>1.0</v>
      </c>
      <c r="O118" s="108">
        <f t="shared" si="115"/>
        <v>1</v>
      </c>
      <c r="P118" s="108">
        <v>1.0</v>
      </c>
      <c r="Q118" s="108">
        <v>0.0</v>
      </c>
      <c r="R118" s="113" t="s">
        <v>155</v>
      </c>
      <c r="S118" s="111" t="s">
        <v>1760</v>
      </c>
      <c r="T118" s="111" t="s">
        <v>12</v>
      </c>
      <c r="U118" s="112" t="s">
        <v>1772</v>
      </c>
      <c r="V118" s="111" t="s">
        <v>1773</v>
      </c>
      <c r="W118" s="110" t="s">
        <v>1763</v>
      </c>
      <c r="X118" s="113" t="s">
        <v>13</v>
      </c>
      <c r="Y118" s="113" t="s">
        <v>692</v>
      </c>
      <c r="Z118" s="113" t="s">
        <v>161</v>
      </c>
      <c r="AA118" s="113" t="s">
        <v>13</v>
      </c>
      <c r="AB118" s="113" t="s">
        <v>161</v>
      </c>
      <c r="AC118" s="113" t="s">
        <v>13</v>
      </c>
      <c r="AD118" s="114" t="s">
        <v>1764</v>
      </c>
      <c r="AE118" s="114">
        <v>2.0</v>
      </c>
      <c r="AF118" s="114">
        <v>4.0</v>
      </c>
      <c r="AG118" s="115" t="s">
        <v>12</v>
      </c>
      <c r="AH118" s="114" t="s">
        <v>1764</v>
      </c>
      <c r="AI118" s="114" t="s">
        <v>1764</v>
      </c>
      <c r="AJ118" s="114" t="s">
        <v>12</v>
      </c>
      <c r="AK118" s="114" t="str">
        <f t="shared" si="120"/>
        <v>29456, 384</v>
      </c>
      <c r="AL118" s="114" t="s">
        <v>12</v>
      </c>
      <c r="AM118" s="114" t="s">
        <v>1764</v>
      </c>
      <c r="AN118" s="114" t="s">
        <v>12</v>
      </c>
      <c r="AO118" s="114" t="s">
        <v>12</v>
      </c>
      <c r="AP118" s="116">
        <v>6.0</v>
      </c>
      <c r="AQ118" s="116">
        <v>1.0</v>
      </c>
      <c r="AR118" s="116">
        <v>4.0</v>
      </c>
      <c r="AS118" s="116">
        <v>4.0</v>
      </c>
      <c r="AT118" s="116">
        <v>0.0</v>
      </c>
      <c r="AU118" s="116">
        <v>0.0</v>
      </c>
      <c r="AV118" s="116">
        <v>0.0</v>
      </c>
      <c r="AW118" s="116">
        <v>0.0</v>
      </c>
      <c r="AX118" s="116">
        <v>1.0</v>
      </c>
      <c r="AY118" s="116">
        <v>4.0</v>
      </c>
      <c r="AZ118" s="117">
        <f t="shared" si="121"/>
        <v>1</v>
      </c>
      <c r="BA118" s="117">
        <f t="shared" si="122"/>
        <v>0</v>
      </c>
      <c r="BB118" s="117">
        <f t="shared" si="123"/>
        <v>0</v>
      </c>
      <c r="BC118" s="117">
        <f t="shared" si="124"/>
        <v>4</v>
      </c>
      <c r="BD118" s="117">
        <f t="shared" si="125"/>
        <v>1</v>
      </c>
      <c r="BE118" s="117">
        <f t="shared" si="126"/>
        <v>0</v>
      </c>
      <c r="BF118" s="117">
        <f t="shared" si="127"/>
        <v>4</v>
      </c>
      <c r="BG118" s="117">
        <f t="shared" si="128"/>
        <v>4</v>
      </c>
      <c r="BH118" s="117">
        <f t="shared" si="129"/>
        <v>0</v>
      </c>
      <c r="BI118" s="118" t="s">
        <v>1764</v>
      </c>
      <c r="BJ118" s="118">
        <v>2.0</v>
      </c>
      <c r="BK118" s="118">
        <v>4.0</v>
      </c>
      <c r="BL118" s="115" t="s">
        <v>12</v>
      </c>
      <c r="BM118" s="118" t="s">
        <v>1764</v>
      </c>
      <c r="BN118" s="118" t="s">
        <v>1764</v>
      </c>
      <c r="BO118" s="118" t="s">
        <v>12</v>
      </c>
      <c r="BP118" s="118" t="str">
        <f t="shared" si="156"/>
        <v>29456, 384</v>
      </c>
      <c r="BQ118" s="118" t="s">
        <v>12</v>
      </c>
      <c r="BR118" s="118" t="s">
        <v>1764</v>
      </c>
      <c r="BS118" s="118" t="s">
        <v>12</v>
      </c>
      <c r="BT118" s="118" t="s">
        <v>12</v>
      </c>
      <c r="BU118" s="119">
        <v>4.0</v>
      </c>
      <c r="BV118" s="119">
        <v>0.0</v>
      </c>
      <c r="BW118" s="119">
        <v>1.0</v>
      </c>
      <c r="BX118" s="119">
        <v>4.0</v>
      </c>
      <c r="BY118" s="119">
        <v>0.0</v>
      </c>
      <c r="BZ118" s="119">
        <v>4.0</v>
      </c>
      <c r="CA118" s="119">
        <v>0.0</v>
      </c>
      <c r="CB118" s="119">
        <v>0.0</v>
      </c>
      <c r="CC118" s="119">
        <v>0.0</v>
      </c>
      <c r="CD118" s="119">
        <v>0.0</v>
      </c>
      <c r="CE118" s="119">
        <v>1.0</v>
      </c>
      <c r="CF118" s="119">
        <v>4.0</v>
      </c>
      <c r="CG118" s="119">
        <v>0.0</v>
      </c>
      <c r="CH118" s="119">
        <v>4.0</v>
      </c>
      <c r="CI118" s="120">
        <f t="shared" si="130"/>
        <v>0</v>
      </c>
      <c r="CJ118" s="120">
        <f t="shared" si="131"/>
        <v>0</v>
      </c>
      <c r="CK118" s="120">
        <f t="shared" si="132"/>
        <v>0</v>
      </c>
      <c r="CL118" s="120">
        <f t="shared" si="133"/>
        <v>1</v>
      </c>
      <c r="CM118" s="120">
        <f t="shared" si="134"/>
        <v>1</v>
      </c>
      <c r="CN118" s="120">
        <f t="shared" si="18"/>
        <v>0</v>
      </c>
      <c r="CO118" s="120">
        <f t="shared" si="135"/>
        <v>4</v>
      </c>
      <c r="CP118" s="120">
        <f t="shared" si="136"/>
        <v>4</v>
      </c>
      <c r="CQ118" s="120">
        <f t="shared" si="137"/>
        <v>0</v>
      </c>
      <c r="CR118" s="121" t="s">
        <v>1765</v>
      </c>
      <c r="CS118" s="121">
        <v>3.0</v>
      </c>
      <c r="CT118" s="121">
        <v>6.0</v>
      </c>
      <c r="CU118" s="115" t="s">
        <v>12</v>
      </c>
      <c r="CV118" s="121" t="s">
        <v>1765</v>
      </c>
      <c r="CW118" s="121" t="s">
        <v>12</v>
      </c>
      <c r="CX118" s="121" t="s">
        <v>12</v>
      </c>
      <c r="CY118" s="121" t="str">
        <f t="shared" si="119"/>
        <v>-</v>
      </c>
      <c r="CZ118" s="121" t="s">
        <v>12</v>
      </c>
      <c r="DA118" s="121" t="s">
        <v>1765</v>
      </c>
      <c r="DB118" s="121" t="s">
        <v>12</v>
      </c>
      <c r="DC118" s="121" t="s">
        <v>12</v>
      </c>
      <c r="DD118" s="122">
        <v>6.0</v>
      </c>
      <c r="DE118" s="122">
        <v>2.0</v>
      </c>
      <c r="DF118" s="122">
        <v>2.0</v>
      </c>
      <c r="DG118" s="122">
        <v>6.0</v>
      </c>
      <c r="DH118" s="122">
        <v>0.0</v>
      </c>
      <c r="DI118" s="122">
        <v>6.0</v>
      </c>
      <c r="DJ118" s="122">
        <v>0.0</v>
      </c>
      <c r="DK118" s="122">
        <v>0.0</v>
      </c>
      <c r="DL118" s="122">
        <v>0.0</v>
      </c>
      <c r="DM118" s="122">
        <v>0.0</v>
      </c>
      <c r="DN118" s="122">
        <v>1.0</v>
      </c>
      <c r="DO118" s="122">
        <v>6.0</v>
      </c>
      <c r="DP118" s="122">
        <v>0.0</v>
      </c>
      <c r="DQ118" s="122">
        <v>6.0</v>
      </c>
      <c r="DR118" s="123">
        <f t="shared" si="138"/>
        <v>2</v>
      </c>
      <c r="DS118" s="123">
        <f t="shared" si="139"/>
        <v>0</v>
      </c>
      <c r="DT118" s="123">
        <f t="shared" si="140"/>
        <v>0</v>
      </c>
      <c r="DU118" s="123">
        <f t="shared" si="141"/>
        <v>2</v>
      </c>
      <c r="DV118" s="123">
        <f t="shared" si="142"/>
        <v>1</v>
      </c>
      <c r="DW118" s="123">
        <f t="shared" si="143"/>
        <v>0</v>
      </c>
      <c r="DX118" s="123">
        <f t="shared" si="144"/>
        <v>6</v>
      </c>
      <c r="DY118" s="123">
        <f t="shared" si="145"/>
        <v>6</v>
      </c>
      <c r="DZ118" s="123">
        <f t="shared" si="146"/>
        <v>0</v>
      </c>
      <c r="EA118" s="124" t="s">
        <v>1766</v>
      </c>
      <c r="EB118" s="124">
        <v>7.0</v>
      </c>
      <c r="EC118" s="124">
        <v>16.0</v>
      </c>
      <c r="ED118" s="115" t="s">
        <v>1767</v>
      </c>
      <c r="EE118" s="124" t="s">
        <v>12</v>
      </c>
      <c r="EF118" s="124" t="s">
        <v>1766</v>
      </c>
      <c r="EG118" s="124" t="s">
        <v>1774</v>
      </c>
      <c r="EH118" s="124" t="str">
        <f t="shared" si="111"/>
        <v>29456, 384, 13249, 2100469, 2100384, 2002752, 2002749</v>
      </c>
      <c r="EI118" s="124" t="s">
        <v>12</v>
      </c>
      <c r="EJ118" s="124" t="s">
        <v>1766</v>
      </c>
      <c r="EK118" s="124" t="s">
        <v>12</v>
      </c>
      <c r="EL118" s="124" t="s">
        <v>12</v>
      </c>
      <c r="EM118" s="125">
        <v>4.0</v>
      </c>
      <c r="EN118" s="125">
        <v>3.0</v>
      </c>
      <c r="EO118" s="125">
        <v>3.0</v>
      </c>
      <c r="EP118" s="125">
        <v>6.0</v>
      </c>
      <c r="EQ118" s="125">
        <v>10.0</v>
      </c>
      <c r="ER118" s="125">
        <v>14.0</v>
      </c>
      <c r="ES118" s="125">
        <v>0.0</v>
      </c>
      <c r="ET118" s="125">
        <v>0.0</v>
      </c>
      <c r="EU118" s="125">
        <v>0.0</v>
      </c>
      <c r="EV118" s="125">
        <v>0.0</v>
      </c>
      <c r="EW118" s="125">
        <v>1.0</v>
      </c>
      <c r="EX118" s="125">
        <v>6.0</v>
      </c>
      <c r="EY118" s="125">
        <v>0.0</v>
      </c>
      <c r="EZ118" s="125">
        <v>6.0</v>
      </c>
      <c r="FA118" s="126">
        <f t="shared" si="147"/>
        <v>3</v>
      </c>
      <c r="FB118" s="126">
        <f t="shared" si="148"/>
        <v>0</v>
      </c>
      <c r="FC118" s="126">
        <f t="shared" si="149"/>
        <v>0</v>
      </c>
      <c r="FD118" s="126">
        <f t="shared" si="150"/>
        <v>3</v>
      </c>
      <c r="FE118" s="126">
        <f t="shared" si="151"/>
        <v>1</v>
      </c>
      <c r="FF118" s="126">
        <f t="shared" si="152"/>
        <v>0</v>
      </c>
      <c r="FG118" s="126">
        <f t="shared" si="153"/>
        <v>14</v>
      </c>
      <c r="FH118" s="126">
        <f t="shared" si="154"/>
        <v>6</v>
      </c>
      <c r="FI118" s="126">
        <f t="shared" si="155"/>
        <v>0</v>
      </c>
      <c r="FJ118" s="127" t="s">
        <v>13</v>
      </c>
      <c r="FK118" s="128" t="s">
        <v>1775</v>
      </c>
      <c r="FL118" s="129" t="s">
        <v>12</v>
      </c>
      <c r="FM118" s="129" t="s">
        <v>12</v>
      </c>
      <c r="FN118" s="129" t="s">
        <v>12</v>
      </c>
      <c r="FO118" s="130" t="s">
        <v>12</v>
      </c>
      <c r="FP118" s="130" t="s">
        <v>12</v>
      </c>
      <c r="FQ118" s="130" t="s">
        <v>12</v>
      </c>
      <c r="FR118" s="130" t="s">
        <v>12</v>
      </c>
      <c r="FS118" s="130" t="s">
        <v>12</v>
      </c>
      <c r="FT118" s="130" t="s">
        <v>12</v>
      </c>
      <c r="FU118" s="130" t="s">
        <v>12</v>
      </c>
      <c r="FV118" s="130" t="s">
        <v>12</v>
      </c>
      <c r="FW118" s="130" t="str">
        <f t="shared" si="48"/>
        <v>-</v>
      </c>
      <c r="FX118" s="130" t="s">
        <v>12</v>
      </c>
      <c r="FY118" s="108" t="s">
        <v>12</v>
      </c>
      <c r="FZ118" s="108">
        <v>6.0</v>
      </c>
      <c r="GA118" s="108">
        <v>0.0</v>
      </c>
      <c r="GB118" s="131">
        <f t="shared" si="43"/>
        <v>0</v>
      </c>
      <c r="GC118" s="132" t="s">
        <v>12</v>
      </c>
      <c r="GD118" s="132" t="s">
        <v>12</v>
      </c>
      <c r="GE118" s="132" t="s">
        <v>12</v>
      </c>
      <c r="GF118" s="133" t="s">
        <v>12</v>
      </c>
      <c r="GG118" s="133" t="s">
        <v>12</v>
      </c>
      <c r="GH118" s="133" t="s">
        <v>12</v>
      </c>
      <c r="GI118" s="133" t="s">
        <v>12</v>
      </c>
      <c r="GJ118" s="133" t="s">
        <v>12</v>
      </c>
      <c r="GK118" s="133" t="s">
        <v>12</v>
      </c>
      <c r="GL118" s="133" t="s">
        <v>12</v>
      </c>
      <c r="GM118" s="133" t="s">
        <v>12</v>
      </c>
      <c r="GN118" s="134" t="s">
        <v>12</v>
      </c>
      <c r="GO118" s="134">
        <v>5.0</v>
      </c>
      <c r="GP118" s="134">
        <v>0.0</v>
      </c>
      <c r="GQ118" s="135">
        <f t="shared" si="44"/>
        <v>0</v>
      </c>
      <c r="GR118" s="136" t="s">
        <v>161</v>
      </c>
      <c r="GS118" s="137"/>
      <c r="GT118" s="137"/>
      <c r="GU118" s="137"/>
      <c r="GV118" s="137"/>
      <c r="GW118" s="137"/>
      <c r="GX118" s="137"/>
      <c r="GY118" s="137"/>
      <c r="GZ118" s="137"/>
      <c r="HA118" s="137"/>
      <c r="HB118" s="137"/>
      <c r="HC118" s="137"/>
      <c r="HD118" s="137"/>
      <c r="HE118" s="137"/>
      <c r="HF118" s="137"/>
      <c r="HG118" s="137"/>
      <c r="HH118" s="137"/>
      <c r="HI118" s="137"/>
      <c r="HJ118" s="137"/>
      <c r="HK118" s="137"/>
      <c r="HL118" s="137"/>
      <c r="HM118" s="137"/>
      <c r="HN118" s="137"/>
      <c r="HO118" s="137"/>
      <c r="HP118" s="137"/>
      <c r="HQ118" s="137"/>
      <c r="HR118" s="137"/>
      <c r="HS118" s="137"/>
      <c r="HT118" s="137"/>
      <c r="HU118" s="137"/>
      <c r="HV118" s="137"/>
      <c r="HW118" s="137"/>
      <c r="HX118" s="137"/>
      <c r="HY118" s="137"/>
      <c r="HZ118" s="137"/>
      <c r="IA118" s="137"/>
      <c r="IB118" s="137"/>
      <c r="IC118" s="137"/>
      <c r="ID118" s="137"/>
      <c r="IE118" s="137"/>
      <c r="IF118" s="137"/>
      <c r="IG118" s="137"/>
      <c r="IH118" s="137"/>
      <c r="II118" s="137"/>
      <c r="IJ118" s="137"/>
      <c r="IK118" s="137"/>
      <c r="IL118" s="137"/>
      <c r="IM118" s="137"/>
      <c r="IN118" s="137"/>
      <c r="IO118" s="137"/>
      <c r="IP118" s="137"/>
      <c r="IQ118" s="137"/>
      <c r="IR118" s="137"/>
      <c r="IS118" s="137"/>
      <c r="IT118" s="137"/>
      <c r="IU118" s="137"/>
      <c r="IV118" s="137"/>
      <c r="IW118" s="137"/>
      <c r="IX118" s="137"/>
      <c r="IY118" s="137"/>
      <c r="IZ118" s="137"/>
      <c r="JA118" s="137"/>
      <c r="JB118" s="137"/>
      <c r="JC118" s="137"/>
      <c r="JD118" s="137"/>
      <c r="JE118" s="137"/>
      <c r="JF118" s="137"/>
      <c r="JG118" s="137"/>
      <c r="JH118" s="137"/>
      <c r="JI118" s="137"/>
      <c r="JJ118" s="137"/>
      <c r="JK118" s="137"/>
      <c r="JL118" s="137"/>
      <c r="JM118" s="137"/>
      <c r="JN118" s="137"/>
      <c r="JO118" s="137"/>
      <c r="JP118" s="137"/>
      <c r="JQ118" s="137"/>
      <c r="JR118" s="137"/>
      <c r="JS118" s="137"/>
      <c r="JT118" s="137"/>
      <c r="JU118" s="137"/>
      <c r="JV118" s="137"/>
      <c r="JW118" s="137"/>
      <c r="JX118" s="137"/>
      <c r="JY118" s="137"/>
      <c r="JZ118" s="137"/>
      <c r="KA118" s="137"/>
      <c r="KB118" s="137"/>
      <c r="KC118" s="137"/>
      <c r="KD118" s="137"/>
      <c r="KE118" s="137"/>
      <c r="KF118" s="137"/>
      <c r="KG118" s="137"/>
      <c r="KH118" s="137"/>
      <c r="KI118" s="137"/>
      <c r="KJ118" s="137"/>
      <c r="KK118" s="137"/>
      <c r="KL118" s="137"/>
      <c r="KM118" s="137"/>
      <c r="KN118" s="137"/>
      <c r="KO118" s="137"/>
      <c r="KP118" s="137"/>
      <c r="KQ118" s="137"/>
      <c r="KR118" s="137"/>
      <c r="KS118" s="137"/>
      <c r="KT118" s="137"/>
      <c r="KU118" s="137"/>
      <c r="KV118" s="137"/>
      <c r="KW118" s="137"/>
      <c r="KX118" s="137"/>
      <c r="KY118" s="137"/>
      <c r="KZ118" s="137"/>
      <c r="LA118" s="137"/>
      <c r="LB118" s="137"/>
      <c r="LC118" s="137"/>
      <c r="LD118" s="137"/>
      <c r="LE118" s="137"/>
      <c r="LF118" s="137"/>
      <c r="LG118" s="137"/>
      <c r="LH118" s="137"/>
      <c r="LI118" s="137"/>
      <c r="LJ118" s="137"/>
      <c r="LK118" s="137"/>
      <c r="LL118" s="137"/>
      <c r="LM118" s="137"/>
      <c r="LN118" s="137"/>
      <c r="LO118" s="137"/>
      <c r="LP118" s="137"/>
      <c r="LQ118" s="137"/>
      <c r="LR118" s="137"/>
      <c r="LS118" s="137"/>
      <c r="LT118" s="137"/>
      <c r="LU118" s="137"/>
      <c r="LV118" s="137"/>
      <c r="LW118" s="137"/>
      <c r="LX118" s="137"/>
    </row>
    <row r="119" ht="153.75" customHeight="1">
      <c r="B119" s="104" t="s">
        <v>1752</v>
      </c>
      <c r="C119" s="105" t="s">
        <v>12</v>
      </c>
      <c r="D119" s="106" t="s">
        <v>1753</v>
      </c>
      <c r="E119" s="105" t="s">
        <v>1754</v>
      </c>
      <c r="F119" s="105" t="s">
        <v>1755</v>
      </c>
      <c r="G119" s="105" t="s">
        <v>1776</v>
      </c>
      <c r="H119" s="158" t="s">
        <v>1777</v>
      </c>
      <c r="I119" s="107" t="s">
        <v>1778</v>
      </c>
      <c r="J119" s="107" t="s">
        <v>994</v>
      </c>
      <c r="K119" s="107" t="s">
        <v>1779</v>
      </c>
      <c r="L119" s="108">
        <v>81521.0</v>
      </c>
      <c r="M119" s="108">
        <v>81521.0</v>
      </c>
      <c r="N119" s="108">
        <v>1.0</v>
      </c>
      <c r="O119" s="108">
        <f t="shared" si="115"/>
        <v>1</v>
      </c>
      <c r="P119" s="108">
        <v>1.0</v>
      </c>
      <c r="Q119" s="108">
        <v>0.0</v>
      </c>
      <c r="R119" s="113" t="s">
        <v>155</v>
      </c>
      <c r="S119" s="111" t="s">
        <v>1780</v>
      </c>
      <c r="T119" s="174" t="s">
        <v>1781</v>
      </c>
      <c r="U119" s="112" t="s">
        <v>432</v>
      </c>
      <c r="V119" s="111" t="s">
        <v>432</v>
      </c>
      <c r="W119" s="110" t="s">
        <v>1763</v>
      </c>
      <c r="X119" s="113" t="s">
        <v>13</v>
      </c>
      <c r="Y119" s="109" t="s">
        <v>160</v>
      </c>
      <c r="Z119" s="113" t="s">
        <v>161</v>
      </c>
      <c r="AA119" s="113" t="s">
        <v>13</v>
      </c>
      <c r="AB119" s="113" t="s">
        <v>161</v>
      </c>
      <c r="AC119" s="113" t="s">
        <v>13</v>
      </c>
      <c r="AD119" s="114" t="s">
        <v>1782</v>
      </c>
      <c r="AE119" s="114">
        <v>13.0</v>
      </c>
      <c r="AF119" s="114">
        <v>6075.0</v>
      </c>
      <c r="AG119" s="115" t="s">
        <v>12</v>
      </c>
      <c r="AH119" s="114" t="s">
        <v>1782</v>
      </c>
      <c r="AI119" s="114" t="s">
        <v>12</v>
      </c>
      <c r="AJ119" s="114" t="s">
        <v>12</v>
      </c>
      <c r="AK119" s="114" t="str">
        <f t="shared" si="120"/>
        <v>-</v>
      </c>
      <c r="AL119" s="114" t="s">
        <v>12</v>
      </c>
      <c r="AM119" s="114" t="s">
        <v>12</v>
      </c>
      <c r="AN119" s="114" t="s">
        <v>12</v>
      </c>
      <c r="AO119" s="114" t="s">
        <v>12</v>
      </c>
      <c r="AP119" s="116">
        <v>80564.0</v>
      </c>
      <c r="AQ119" s="116">
        <v>5771.0</v>
      </c>
      <c r="AR119" s="116">
        <v>6035.0</v>
      </c>
      <c r="AS119" s="116">
        <v>6075.0</v>
      </c>
      <c r="AT119" s="116" t="s">
        <v>12</v>
      </c>
      <c r="AU119" s="116" t="s">
        <v>12</v>
      </c>
      <c r="AV119" s="116" t="s">
        <v>12</v>
      </c>
      <c r="AW119" s="116">
        <v>5771.0</v>
      </c>
      <c r="AX119" s="116">
        <v>6035.0</v>
      </c>
      <c r="AY119" s="116">
        <v>6075.0</v>
      </c>
      <c r="AZ119" s="117">
        <f t="shared" si="121"/>
        <v>0.07079157518</v>
      </c>
      <c r="BA119" s="117">
        <f t="shared" si="122"/>
        <v>0.07079157518</v>
      </c>
      <c r="BB119" s="117" t="str">
        <f t="shared" si="123"/>
        <v>-</v>
      </c>
      <c r="BC119" s="117">
        <f t="shared" si="124"/>
        <v>6035</v>
      </c>
      <c r="BD119" s="117">
        <f t="shared" si="125"/>
        <v>6035</v>
      </c>
      <c r="BE119" s="117" t="str">
        <f t="shared" si="126"/>
        <v>-</v>
      </c>
      <c r="BF119" s="117">
        <f t="shared" si="127"/>
        <v>6075</v>
      </c>
      <c r="BG119" s="117">
        <f t="shared" si="128"/>
        <v>6075</v>
      </c>
      <c r="BH119" s="117" t="str">
        <f t="shared" si="129"/>
        <v>-</v>
      </c>
      <c r="BI119" s="118" t="s">
        <v>1783</v>
      </c>
      <c r="BJ119" s="118">
        <v>56.0</v>
      </c>
      <c r="BK119" s="118">
        <v>11340.0</v>
      </c>
      <c r="BL119" s="115" t="s">
        <v>1784</v>
      </c>
      <c r="BM119" s="118" t="s">
        <v>1785</v>
      </c>
      <c r="BN119" s="118" t="s">
        <v>12</v>
      </c>
      <c r="BO119" s="118" t="s">
        <v>1784</v>
      </c>
      <c r="BP119" s="118" t="str">
        <f t="shared" si="156"/>
        <v>2003068, 2001219, 2010937, 2010935, 2101413</v>
      </c>
      <c r="BQ119" s="118" t="s">
        <v>12</v>
      </c>
      <c r="BR119" s="118" t="s">
        <v>12</v>
      </c>
      <c r="BS119" s="118" t="s">
        <v>12</v>
      </c>
      <c r="BT119" s="118" t="s">
        <v>12</v>
      </c>
      <c r="BU119" s="119">
        <v>81287.0</v>
      </c>
      <c r="BV119" s="119">
        <v>5921.0</v>
      </c>
      <c r="BW119" s="119">
        <v>11155.0</v>
      </c>
      <c r="BX119" s="119">
        <v>6075.0</v>
      </c>
      <c r="BY119" s="119">
        <v>5265.0</v>
      </c>
      <c r="BZ119" s="119" t="s">
        <v>12</v>
      </c>
      <c r="CA119" s="119" t="s">
        <v>12</v>
      </c>
      <c r="CB119" s="119" t="s">
        <v>12</v>
      </c>
      <c r="CC119" s="119" t="s">
        <v>12</v>
      </c>
      <c r="CD119" s="119">
        <v>5908.0</v>
      </c>
      <c r="CE119" s="119">
        <v>11143.0</v>
      </c>
      <c r="CF119" s="119">
        <v>6075.0</v>
      </c>
      <c r="CG119" s="119">
        <v>5251.0</v>
      </c>
      <c r="CH119" s="119" t="s">
        <v>12</v>
      </c>
      <c r="CI119" s="120">
        <f t="shared" si="130"/>
        <v>0.07263159186</v>
      </c>
      <c r="CJ119" s="120">
        <f t="shared" si="131"/>
        <v>0.07247212375</v>
      </c>
      <c r="CK119" s="120" t="str">
        <f t="shared" si="132"/>
        <v>-</v>
      </c>
      <c r="CL119" s="120">
        <f t="shared" si="133"/>
        <v>11155</v>
      </c>
      <c r="CM119" s="120">
        <f t="shared" si="134"/>
        <v>11143</v>
      </c>
      <c r="CN119" s="120" t="str">
        <f t="shared" si="18"/>
        <v>-</v>
      </c>
      <c r="CO119" s="120" t="str">
        <f t="shared" si="135"/>
        <v>-</v>
      </c>
      <c r="CP119" s="120" t="str">
        <f t="shared" si="136"/>
        <v>-</v>
      </c>
      <c r="CQ119" s="120" t="str">
        <f t="shared" si="137"/>
        <v>-</v>
      </c>
      <c r="CR119" s="121" t="s">
        <v>1786</v>
      </c>
      <c r="CS119" s="121">
        <v>56.0</v>
      </c>
      <c r="CT119" s="121">
        <v>152622.0</v>
      </c>
      <c r="CU119" s="115" t="s">
        <v>1784</v>
      </c>
      <c r="CV119" s="121" t="s">
        <v>1787</v>
      </c>
      <c r="CW119" s="121" t="s">
        <v>12</v>
      </c>
      <c r="CX119" s="121" t="s">
        <v>1788</v>
      </c>
      <c r="CY119" s="121" t="str">
        <f t="shared" si="119"/>
        <v>2001219, 2003068, 2010935, 2010937</v>
      </c>
      <c r="CZ119" s="121" t="s">
        <v>12</v>
      </c>
      <c r="DA119" s="121" t="s">
        <v>12</v>
      </c>
      <c r="DB119" s="121" t="s">
        <v>12</v>
      </c>
      <c r="DC119" s="121" t="s">
        <v>12</v>
      </c>
      <c r="DD119" s="122">
        <v>80564.0</v>
      </c>
      <c r="DE119" s="122">
        <v>5962.0</v>
      </c>
      <c r="DF119" s="122">
        <v>11257.0</v>
      </c>
      <c r="DG119" s="122">
        <v>147357.0</v>
      </c>
      <c r="DH119" s="122">
        <v>5265.0</v>
      </c>
      <c r="DI119" s="122" t="s">
        <v>12</v>
      </c>
      <c r="DJ119" s="122" t="s">
        <v>12</v>
      </c>
      <c r="DK119" s="122" t="s">
        <v>12</v>
      </c>
      <c r="DL119" s="122" t="s">
        <v>12</v>
      </c>
      <c r="DM119" s="122">
        <v>5949.0</v>
      </c>
      <c r="DN119" s="122">
        <v>11245.0</v>
      </c>
      <c r="DO119" s="122">
        <v>147357.0</v>
      </c>
      <c r="DP119" s="122">
        <v>5251.0</v>
      </c>
      <c r="DQ119" s="122" t="s">
        <v>12</v>
      </c>
      <c r="DR119" s="123">
        <f t="shared" si="138"/>
        <v>0.07313452975</v>
      </c>
      <c r="DS119" s="123">
        <f t="shared" si="139"/>
        <v>0.07297506164</v>
      </c>
      <c r="DT119" s="123" t="str">
        <f t="shared" si="140"/>
        <v>-</v>
      </c>
      <c r="DU119" s="123">
        <f t="shared" si="141"/>
        <v>11257</v>
      </c>
      <c r="DV119" s="123">
        <f t="shared" si="142"/>
        <v>11245</v>
      </c>
      <c r="DW119" s="123" t="str">
        <f t="shared" si="143"/>
        <v>-</v>
      </c>
      <c r="DX119" s="123" t="str">
        <f t="shared" si="144"/>
        <v>-</v>
      </c>
      <c r="DY119" s="123" t="str">
        <f t="shared" si="145"/>
        <v>-</v>
      </c>
      <c r="DZ119" s="123" t="str">
        <f t="shared" si="146"/>
        <v>-</v>
      </c>
      <c r="EA119" s="124" t="s">
        <v>1789</v>
      </c>
      <c r="EB119" s="124">
        <v>90.0</v>
      </c>
      <c r="EC119" s="124">
        <v>171730.0</v>
      </c>
      <c r="ED119" s="115" t="s">
        <v>1790</v>
      </c>
      <c r="EE119" s="124" t="s">
        <v>1791</v>
      </c>
      <c r="EF119" s="124" t="s">
        <v>12</v>
      </c>
      <c r="EG119" s="124" t="s">
        <v>1790</v>
      </c>
      <c r="EH119" s="124" t="str">
        <f t="shared" si="111"/>
        <v>2002749, 2002752, 2009582, 2001117, 2009207, 2009206, 2009205, 2009208, 2100469, 2100615, 2100384, 2100408, 2100385, 2101417, 2101917, 2010937, 2010935, 2003068, 2001219, 2101413</v>
      </c>
      <c r="EI119" s="124" t="s">
        <v>12</v>
      </c>
      <c r="EJ119" s="124" t="s">
        <v>12</v>
      </c>
      <c r="EK119" s="124" t="s">
        <v>12</v>
      </c>
      <c r="EL119" s="124" t="s">
        <v>12</v>
      </c>
      <c r="EM119" s="125">
        <v>81287.0</v>
      </c>
      <c r="EN119" s="125">
        <v>7761.0</v>
      </c>
      <c r="EO119" s="125">
        <v>15133.0</v>
      </c>
      <c r="EP119" s="125">
        <v>147357.0</v>
      </c>
      <c r="EQ119" s="125">
        <v>24373.0</v>
      </c>
      <c r="ER119" s="125"/>
      <c r="ES119" s="125" t="s">
        <v>12</v>
      </c>
      <c r="ET119" s="125" t="s">
        <v>12</v>
      </c>
      <c r="EU119" s="125" t="s">
        <v>12</v>
      </c>
      <c r="EV119" s="125">
        <v>6003.0</v>
      </c>
      <c r="EW119" s="125">
        <v>12496.0</v>
      </c>
      <c r="EX119" s="125">
        <v>147357.0</v>
      </c>
      <c r="EY119" s="125">
        <v>21167.0</v>
      </c>
      <c r="EZ119" s="125" t="s">
        <v>12</v>
      </c>
      <c r="FA119" s="126">
        <f t="shared" si="147"/>
        <v>0.09520246317</v>
      </c>
      <c r="FB119" s="126">
        <f t="shared" si="148"/>
        <v>0.07363746765</v>
      </c>
      <c r="FC119" s="126" t="str">
        <f t="shared" si="149"/>
        <v>-</v>
      </c>
      <c r="FD119" s="126">
        <f t="shared" si="150"/>
        <v>15133</v>
      </c>
      <c r="FE119" s="126">
        <f t="shared" si="151"/>
        <v>12496</v>
      </c>
      <c r="FF119" s="126" t="str">
        <f t="shared" si="152"/>
        <v>-</v>
      </c>
      <c r="FG119" s="126">
        <f t="shared" si="153"/>
        <v>0</v>
      </c>
      <c r="FH119" s="126" t="str">
        <f t="shared" si="154"/>
        <v>-</v>
      </c>
      <c r="FI119" s="126" t="str">
        <f t="shared" si="155"/>
        <v>-</v>
      </c>
      <c r="FJ119" s="149" t="s">
        <v>161</v>
      </c>
      <c r="FK119" s="128" t="s">
        <v>1792</v>
      </c>
      <c r="FL119" s="129" t="s">
        <v>12</v>
      </c>
      <c r="FM119" s="129" t="s">
        <v>12</v>
      </c>
      <c r="FN119" s="129" t="s">
        <v>12</v>
      </c>
      <c r="FO119" s="130" t="s">
        <v>12</v>
      </c>
      <c r="FP119" s="130" t="s">
        <v>12</v>
      </c>
      <c r="FQ119" s="130" t="s">
        <v>12</v>
      </c>
      <c r="FR119" s="130" t="s">
        <v>12</v>
      </c>
      <c r="FS119" s="130" t="s">
        <v>12</v>
      </c>
      <c r="FT119" s="130" t="s">
        <v>12</v>
      </c>
      <c r="FU119" s="130" t="s">
        <v>12</v>
      </c>
      <c r="FV119" s="130" t="s">
        <v>12</v>
      </c>
      <c r="FW119" s="130" t="str">
        <f t="shared" si="48"/>
        <v>-</v>
      </c>
      <c r="FX119" s="130" t="s">
        <v>12</v>
      </c>
      <c r="FY119" s="108" t="s">
        <v>12</v>
      </c>
      <c r="FZ119" s="108">
        <v>142.0</v>
      </c>
      <c r="GA119" s="108">
        <v>0.0</v>
      </c>
      <c r="GB119" s="131">
        <f t="shared" si="43"/>
        <v>0</v>
      </c>
      <c r="GC119" s="132" t="s">
        <v>1793</v>
      </c>
      <c r="GD119" s="132">
        <v>3.0</v>
      </c>
      <c r="GE119" s="132">
        <v>66.0</v>
      </c>
      <c r="GF119" s="133" t="s">
        <v>12</v>
      </c>
      <c r="GG119" s="133" t="s">
        <v>12</v>
      </c>
      <c r="GH119" s="133" t="s">
        <v>12</v>
      </c>
      <c r="GI119" s="133" t="s">
        <v>12</v>
      </c>
      <c r="GJ119" s="133" t="s">
        <v>12</v>
      </c>
      <c r="GK119" s="133" t="s">
        <v>12</v>
      </c>
      <c r="GL119" s="133" t="s">
        <v>12</v>
      </c>
      <c r="GM119" s="133" t="s">
        <v>12</v>
      </c>
      <c r="GN119" s="134" t="s">
        <v>12</v>
      </c>
      <c r="GO119" s="134">
        <v>118.0</v>
      </c>
      <c r="GP119" s="134">
        <v>0.0</v>
      </c>
      <c r="GQ119" s="135">
        <f t="shared" si="44"/>
        <v>0</v>
      </c>
      <c r="GR119" s="136" t="s">
        <v>161</v>
      </c>
      <c r="GS119" s="137"/>
      <c r="GT119" s="137"/>
      <c r="GU119" s="137"/>
      <c r="GV119" s="137"/>
      <c r="GW119" s="137"/>
      <c r="GX119" s="137"/>
      <c r="GY119" s="137"/>
      <c r="GZ119" s="137"/>
      <c r="HA119" s="137"/>
      <c r="HB119" s="137"/>
      <c r="HC119" s="137"/>
      <c r="HD119" s="137"/>
      <c r="HE119" s="137"/>
      <c r="HF119" s="137"/>
      <c r="HG119" s="137"/>
      <c r="HH119" s="137"/>
      <c r="HI119" s="137"/>
      <c r="HJ119" s="137"/>
      <c r="HK119" s="137"/>
      <c r="HL119" s="137"/>
      <c r="HM119" s="137"/>
      <c r="HN119" s="137"/>
      <c r="HO119" s="137"/>
      <c r="HP119" s="137"/>
      <c r="HQ119" s="137"/>
      <c r="HR119" s="137"/>
      <c r="HS119" s="137"/>
      <c r="HT119" s="137"/>
      <c r="HU119" s="137"/>
      <c r="HV119" s="137"/>
      <c r="HW119" s="137"/>
      <c r="HX119" s="137"/>
      <c r="HY119" s="137"/>
      <c r="HZ119" s="137"/>
      <c r="IA119" s="137"/>
      <c r="IB119" s="137"/>
      <c r="IC119" s="137"/>
      <c r="ID119" s="137"/>
      <c r="IE119" s="137"/>
      <c r="IF119" s="137"/>
      <c r="IG119" s="137"/>
      <c r="IH119" s="137"/>
      <c r="II119" s="137"/>
      <c r="IJ119" s="137"/>
      <c r="IK119" s="137"/>
      <c r="IL119" s="137"/>
      <c r="IM119" s="137"/>
      <c r="IN119" s="137"/>
      <c r="IO119" s="137"/>
      <c r="IP119" s="137"/>
      <c r="IQ119" s="137"/>
      <c r="IR119" s="137"/>
      <c r="IS119" s="137"/>
      <c r="IT119" s="137"/>
      <c r="IU119" s="137"/>
      <c r="IV119" s="137"/>
      <c r="IW119" s="137"/>
      <c r="IX119" s="137"/>
      <c r="IY119" s="137"/>
      <c r="IZ119" s="137"/>
      <c r="JA119" s="137"/>
      <c r="JB119" s="137"/>
      <c r="JC119" s="137"/>
      <c r="JD119" s="137"/>
      <c r="JE119" s="137"/>
      <c r="JF119" s="137"/>
      <c r="JG119" s="137"/>
      <c r="JH119" s="137"/>
      <c r="JI119" s="137"/>
      <c r="JJ119" s="137"/>
      <c r="JK119" s="137"/>
      <c r="JL119" s="137"/>
      <c r="JM119" s="137"/>
      <c r="JN119" s="137"/>
      <c r="JO119" s="137"/>
      <c r="JP119" s="137"/>
      <c r="JQ119" s="137"/>
      <c r="JR119" s="137"/>
      <c r="JS119" s="137"/>
      <c r="JT119" s="137"/>
      <c r="JU119" s="137"/>
      <c r="JV119" s="137"/>
      <c r="JW119" s="137"/>
      <c r="JX119" s="137"/>
      <c r="JY119" s="137"/>
      <c r="JZ119" s="137"/>
      <c r="KA119" s="137"/>
      <c r="KB119" s="137"/>
      <c r="KC119" s="137"/>
      <c r="KD119" s="137"/>
      <c r="KE119" s="137"/>
      <c r="KF119" s="137"/>
      <c r="KG119" s="137"/>
      <c r="KH119" s="137"/>
      <c r="KI119" s="137"/>
      <c r="KJ119" s="137"/>
      <c r="KK119" s="137"/>
      <c r="KL119" s="137"/>
      <c r="KM119" s="137"/>
      <c r="KN119" s="137"/>
      <c r="KO119" s="137"/>
      <c r="KP119" s="137"/>
      <c r="KQ119" s="137"/>
      <c r="KR119" s="137"/>
      <c r="KS119" s="137"/>
      <c r="KT119" s="137"/>
      <c r="KU119" s="137"/>
      <c r="KV119" s="137"/>
      <c r="KW119" s="137"/>
      <c r="KX119" s="137"/>
      <c r="KY119" s="137"/>
      <c r="KZ119" s="137"/>
      <c r="LA119" s="137"/>
      <c r="LB119" s="137"/>
      <c r="LC119" s="137"/>
      <c r="LD119" s="137"/>
      <c r="LE119" s="137"/>
      <c r="LF119" s="137"/>
      <c r="LG119" s="137"/>
      <c r="LH119" s="137"/>
      <c r="LI119" s="137"/>
      <c r="LJ119" s="137"/>
      <c r="LK119" s="137"/>
      <c r="LL119" s="137"/>
      <c r="LM119" s="137"/>
      <c r="LN119" s="137"/>
      <c r="LO119" s="137"/>
      <c r="LP119" s="137"/>
      <c r="LQ119" s="137"/>
      <c r="LR119" s="137"/>
      <c r="LS119" s="137"/>
      <c r="LT119" s="137"/>
      <c r="LU119" s="137"/>
      <c r="LV119" s="137"/>
      <c r="LW119" s="137"/>
      <c r="LX119" s="137"/>
    </row>
    <row r="120" ht="153.75" customHeight="1">
      <c r="B120" s="104" t="s">
        <v>1752</v>
      </c>
      <c r="C120" s="105" t="s">
        <v>12</v>
      </c>
      <c r="D120" s="106" t="s">
        <v>1753</v>
      </c>
      <c r="E120" s="105" t="s">
        <v>1794</v>
      </c>
      <c r="F120" s="105" t="s">
        <v>1795</v>
      </c>
      <c r="G120" s="105" t="s">
        <v>1796</v>
      </c>
      <c r="H120" s="158" t="s">
        <v>1797</v>
      </c>
      <c r="I120" s="107" t="s">
        <v>1798</v>
      </c>
      <c r="J120" s="107" t="s">
        <v>1799</v>
      </c>
      <c r="K120" s="107" t="s">
        <v>1800</v>
      </c>
      <c r="L120" s="108">
        <v>129.0</v>
      </c>
      <c r="M120" s="108">
        <v>1.0</v>
      </c>
      <c r="N120" s="108">
        <v>1.0</v>
      </c>
      <c r="O120" s="108">
        <f t="shared" si="115"/>
        <v>1</v>
      </c>
      <c r="P120" s="108">
        <v>1.0</v>
      </c>
      <c r="Q120" s="108">
        <v>0.0</v>
      </c>
      <c r="R120" s="113" t="s">
        <v>155</v>
      </c>
      <c r="S120" s="111" t="s">
        <v>1801</v>
      </c>
      <c r="T120" s="111" t="s">
        <v>12</v>
      </c>
      <c r="U120" s="112" t="s">
        <v>1802</v>
      </c>
      <c r="V120" s="111" t="s">
        <v>1803</v>
      </c>
      <c r="W120" s="111" t="s">
        <v>1804</v>
      </c>
      <c r="X120" s="113" t="s">
        <v>13</v>
      </c>
      <c r="Y120" s="113" t="s">
        <v>160</v>
      </c>
      <c r="Z120" s="113" t="s">
        <v>161</v>
      </c>
      <c r="AA120" s="113" t="s">
        <v>13</v>
      </c>
      <c r="AB120" s="113" t="s">
        <v>161</v>
      </c>
      <c r="AC120" s="113" t="s">
        <v>13</v>
      </c>
      <c r="AD120" s="114" t="s">
        <v>12</v>
      </c>
      <c r="AE120" s="114" t="s">
        <v>12</v>
      </c>
      <c r="AF120" s="114" t="s">
        <v>12</v>
      </c>
      <c r="AG120" s="115" t="s">
        <v>12</v>
      </c>
      <c r="AH120" s="114" t="s">
        <v>12</v>
      </c>
      <c r="AI120" s="114" t="s">
        <v>12</v>
      </c>
      <c r="AJ120" s="114" t="s">
        <v>12</v>
      </c>
      <c r="AK120" s="114" t="str">
        <f t="shared" si="120"/>
        <v>-</v>
      </c>
      <c r="AL120" s="114" t="s">
        <v>12</v>
      </c>
      <c r="AM120" s="114" t="s">
        <v>12</v>
      </c>
      <c r="AN120" s="114" t="s">
        <v>12</v>
      </c>
      <c r="AO120" s="114" t="s">
        <v>12</v>
      </c>
      <c r="AP120" s="116">
        <v>129.0</v>
      </c>
      <c r="AQ120" s="116">
        <v>0.0</v>
      </c>
      <c r="AR120" s="116">
        <v>0.0</v>
      </c>
      <c r="AS120" s="116">
        <v>0.0</v>
      </c>
      <c r="AT120" s="116">
        <v>0.0</v>
      </c>
      <c r="AU120" s="116">
        <v>0.0</v>
      </c>
      <c r="AV120" s="116">
        <v>0.0</v>
      </c>
      <c r="AW120" s="116">
        <v>0.0</v>
      </c>
      <c r="AX120" s="116">
        <v>0.0</v>
      </c>
      <c r="AY120" s="116">
        <v>0.0</v>
      </c>
      <c r="AZ120" s="117">
        <f t="shared" si="121"/>
        <v>0</v>
      </c>
      <c r="BA120" s="117">
        <f t="shared" si="122"/>
        <v>0</v>
      </c>
      <c r="BB120" s="117">
        <f t="shared" si="123"/>
        <v>0</v>
      </c>
      <c r="BC120" s="117">
        <f t="shared" si="124"/>
        <v>0</v>
      </c>
      <c r="BD120" s="117">
        <f t="shared" si="125"/>
        <v>0</v>
      </c>
      <c r="BE120" s="117">
        <f t="shared" si="126"/>
        <v>0</v>
      </c>
      <c r="BF120" s="117">
        <f t="shared" si="127"/>
        <v>0</v>
      </c>
      <c r="BG120" s="117">
        <f t="shared" si="128"/>
        <v>0</v>
      </c>
      <c r="BH120" s="117">
        <f t="shared" si="129"/>
        <v>0</v>
      </c>
      <c r="BI120" s="118" t="s">
        <v>12</v>
      </c>
      <c r="BJ120" s="118" t="s">
        <v>12</v>
      </c>
      <c r="BK120" s="118" t="s">
        <v>12</v>
      </c>
      <c r="BL120" s="115" t="s">
        <v>12</v>
      </c>
      <c r="BM120" s="118" t="s">
        <v>12</v>
      </c>
      <c r="BN120" s="118" t="s">
        <v>12</v>
      </c>
      <c r="BO120" s="118" t="s">
        <v>12</v>
      </c>
      <c r="BP120" s="118" t="str">
        <f t="shared" si="156"/>
        <v>-</v>
      </c>
      <c r="BQ120" s="118" t="s">
        <v>12</v>
      </c>
      <c r="BR120" s="118" t="s">
        <v>12</v>
      </c>
      <c r="BS120" s="118" t="s">
        <v>12</v>
      </c>
      <c r="BT120" s="118" t="s">
        <v>12</v>
      </c>
      <c r="BU120" s="119">
        <v>35.0</v>
      </c>
      <c r="BV120" s="119">
        <v>0.0</v>
      </c>
      <c r="BW120" s="119">
        <v>0.0</v>
      </c>
      <c r="BX120" s="119">
        <v>0.0</v>
      </c>
      <c r="BY120" s="119">
        <v>0.0</v>
      </c>
      <c r="BZ120" s="119">
        <v>0.0</v>
      </c>
      <c r="CA120" s="119">
        <v>0.0</v>
      </c>
      <c r="CB120" s="119">
        <v>0.0</v>
      </c>
      <c r="CC120" s="119">
        <v>0.0</v>
      </c>
      <c r="CD120" s="119">
        <v>0.0</v>
      </c>
      <c r="CE120" s="119">
        <v>0.0</v>
      </c>
      <c r="CF120" s="119">
        <v>0.0</v>
      </c>
      <c r="CG120" s="119">
        <v>0.0</v>
      </c>
      <c r="CH120" s="119">
        <v>0.0</v>
      </c>
      <c r="CI120" s="120">
        <f t="shared" si="130"/>
        <v>0</v>
      </c>
      <c r="CJ120" s="120">
        <f t="shared" si="131"/>
        <v>0</v>
      </c>
      <c r="CK120" s="120">
        <f t="shared" si="132"/>
        <v>0</v>
      </c>
      <c r="CL120" s="120">
        <f t="shared" si="133"/>
        <v>0</v>
      </c>
      <c r="CM120" s="120">
        <f t="shared" si="134"/>
        <v>0</v>
      </c>
      <c r="CN120" s="120">
        <f t="shared" si="18"/>
        <v>0</v>
      </c>
      <c r="CO120" s="120">
        <f t="shared" si="135"/>
        <v>0</v>
      </c>
      <c r="CP120" s="120">
        <f t="shared" si="136"/>
        <v>0</v>
      </c>
      <c r="CQ120" s="120">
        <f t="shared" si="137"/>
        <v>0</v>
      </c>
      <c r="CR120" s="121" t="s">
        <v>12</v>
      </c>
      <c r="CS120" s="121" t="s">
        <v>12</v>
      </c>
      <c r="CT120" s="121" t="s">
        <v>12</v>
      </c>
      <c r="CU120" s="115" t="s">
        <v>12</v>
      </c>
      <c r="CV120" s="121" t="s">
        <v>12</v>
      </c>
      <c r="CW120" s="121" t="s">
        <v>12</v>
      </c>
      <c r="CX120" s="121" t="s">
        <v>12</v>
      </c>
      <c r="CY120" s="121" t="str">
        <f t="shared" si="119"/>
        <v>-</v>
      </c>
      <c r="CZ120" s="121" t="s">
        <v>12</v>
      </c>
      <c r="DA120" s="121" t="s">
        <v>12</v>
      </c>
      <c r="DB120" s="121" t="s">
        <v>12</v>
      </c>
      <c r="DC120" s="121" t="s">
        <v>12</v>
      </c>
      <c r="DD120" s="122">
        <v>129.0</v>
      </c>
      <c r="DE120" s="122">
        <v>0.0</v>
      </c>
      <c r="DF120" s="122">
        <v>0.0</v>
      </c>
      <c r="DG120" s="122">
        <v>0.0</v>
      </c>
      <c r="DH120" s="122">
        <v>0.0</v>
      </c>
      <c r="DI120" s="122">
        <v>0.0</v>
      </c>
      <c r="DJ120" s="122">
        <v>0.0</v>
      </c>
      <c r="DK120" s="122">
        <v>0.0</v>
      </c>
      <c r="DL120" s="122">
        <v>0.0</v>
      </c>
      <c r="DM120" s="122">
        <v>0.0</v>
      </c>
      <c r="DN120" s="122">
        <v>0.0</v>
      </c>
      <c r="DO120" s="122">
        <v>0.0</v>
      </c>
      <c r="DP120" s="122">
        <v>0.0</v>
      </c>
      <c r="DQ120" s="122">
        <v>0.0</v>
      </c>
      <c r="DR120" s="123">
        <f t="shared" si="138"/>
        <v>0</v>
      </c>
      <c r="DS120" s="123">
        <f t="shared" si="139"/>
        <v>0</v>
      </c>
      <c r="DT120" s="123">
        <f t="shared" si="140"/>
        <v>0</v>
      </c>
      <c r="DU120" s="123">
        <f t="shared" si="141"/>
        <v>0</v>
      </c>
      <c r="DV120" s="123">
        <f t="shared" si="142"/>
        <v>0</v>
      </c>
      <c r="DW120" s="123">
        <f t="shared" si="143"/>
        <v>0</v>
      </c>
      <c r="DX120" s="123">
        <f t="shared" si="144"/>
        <v>0</v>
      </c>
      <c r="DY120" s="123">
        <f t="shared" si="145"/>
        <v>0</v>
      </c>
      <c r="DZ120" s="123">
        <f t="shared" si="146"/>
        <v>0</v>
      </c>
      <c r="EA120" s="124" t="s">
        <v>325</v>
      </c>
      <c r="EB120" s="124">
        <v>2.0</v>
      </c>
      <c r="EC120" s="124">
        <v>9.0</v>
      </c>
      <c r="ED120" s="115" t="s">
        <v>162</v>
      </c>
      <c r="EE120" s="124" t="s">
        <v>12</v>
      </c>
      <c r="EF120" s="124" t="s">
        <v>162</v>
      </c>
      <c r="EG120" s="124" t="s">
        <v>12</v>
      </c>
      <c r="EH120" s="124" t="str">
        <f t="shared" si="111"/>
        <v>2002752, 2002749</v>
      </c>
      <c r="EI120" s="124" t="s">
        <v>12</v>
      </c>
      <c r="EJ120" s="124" t="s">
        <v>162</v>
      </c>
      <c r="EK120" s="124" t="s">
        <v>12</v>
      </c>
      <c r="EL120" s="124" t="s">
        <v>12</v>
      </c>
      <c r="EM120" s="125">
        <v>129.0</v>
      </c>
      <c r="EN120" s="125">
        <v>3.0</v>
      </c>
      <c r="EO120" s="125">
        <v>3.0</v>
      </c>
      <c r="EP120" s="125">
        <v>0.0</v>
      </c>
      <c r="EQ120" s="125">
        <v>9.0</v>
      </c>
      <c r="ER120" s="125">
        <v>9.0</v>
      </c>
      <c r="ES120" s="125">
        <v>0.0</v>
      </c>
      <c r="ET120" s="125">
        <v>0.0</v>
      </c>
      <c r="EU120" s="125">
        <v>0.0</v>
      </c>
      <c r="EV120" s="125">
        <v>0.0</v>
      </c>
      <c r="EW120" s="125">
        <v>0.0</v>
      </c>
      <c r="EX120" s="125">
        <v>0.0</v>
      </c>
      <c r="EY120" s="125">
        <v>0.0</v>
      </c>
      <c r="EZ120" s="125">
        <v>0.0</v>
      </c>
      <c r="FA120" s="126">
        <f t="shared" si="147"/>
        <v>3</v>
      </c>
      <c r="FB120" s="126">
        <f t="shared" si="148"/>
        <v>0</v>
      </c>
      <c r="FC120" s="126">
        <f t="shared" si="149"/>
        <v>0</v>
      </c>
      <c r="FD120" s="126">
        <f t="shared" si="150"/>
        <v>3</v>
      </c>
      <c r="FE120" s="126">
        <f t="shared" si="151"/>
        <v>0</v>
      </c>
      <c r="FF120" s="126">
        <f t="shared" si="152"/>
        <v>0</v>
      </c>
      <c r="FG120" s="126">
        <f t="shared" si="153"/>
        <v>9</v>
      </c>
      <c r="FH120" s="126">
        <f t="shared" si="154"/>
        <v>0</v>
      </c>
      <c r="FI120" s="126">
        <f t="shared" si="155"/>
        <v>0</v>
      </c>
      <c r="FJ120" s="127" t="s">
        <v>13</v>
      </c>
      <c r="FK120" s="128"/>
      <c r="FL120" s="129" t="s">
        <v>12</v>
      </c>
      <c r="FM120" s="129" t="s">
        <v>12</v>
      </c>
      <c r="FN120" s="129" t="s">
        <v>12</v>
      </c>
      <c r="FO120" s="130" t="s">
        <v>12</v>
      </c>
      <c r="FP120" s="130" t="s">
        <v>12</v>
      </c>
      <c r="FQ120" s="130" t="s">
        <v>12</v>
      </c>
      <c r="FR120" s="130" t="s">
        <v>12</v>
      </c>
      <c r="FS120" s="130" t="s">
        <v>12</v>
      </c>
      <c r="FT120" s="130" t="s">
        <v>12</v>
      </c>
      <c r="FU120" s="130" t="s">
        <v>12</v>
      </c>
      <c r="FV120" s="130" t="s">
        <v>12</v>
      </c>
      <c r="FW120" s="130" t="str">
        <f t="shared" si="48"/>
        <v>-</v>
      </c>
      <c r="FX120" s="130" t="s">
        <v>12</v>
      </c>
      <c r="FY120" s="108" t="s">
        <v>12</v>
      </c>
      <c r="FZ120" s="108">
        <v>129.0</v>
      </c>
      <c r="GA120" s="108">
        <v>0.0</v>
      </c>
      <c r="GB120" s="131">
        <f t="shared" si="43"/>
        <v>0</v>
      </c>
      <c r="GC120" s="132" t="s">
        <v>1654</v>
      </c>
      <c r="GD120" s="132">
        <v>2.0</v>
      </c>
      <c r="GE120" s="132">
        <v>248.0</v>
      </c>
      <c r="GF120" s="133" t="s">
        <v>12</v>
      </c>
      <c r="GG120" s="133" t="s">
        <v>12</v>
      </c>
      <c r="GH120" s="133" t="s">
        <v>12</v>
      </c>
      <c r="GI120" s="133" t="s">
        <v>12</v>
      </c>
      <c r="GJ120" s="133" t="s">
        <v>12</v>
      </c>
      <c r="GK120" s="133" t="s">
        <v>1654</v>
      </c>
      <c r="GL120" s="133" t="s">
        <v>12</v>
      </c>
      <c r="GM120" s="133" t="s">
        <v>12</v>
      </c>
      <c r="GN120" s="134" t="s">
        <v>12</v>
      </c>
      <c r="GO120" s="134">
        <v>129.0</v>
      </c>
      <c r="GP120" s="134">
        <v>0.0</v>
      </c>
      <c r="GQ120" s="135">
        <f t="shared" si="44"/>
        <v>0</v>
      </c>
      <c r="GR120" s="136" t="s">
        <v>161</v>
      </c>
      <c r="GS120" s="137"/>
      <c r="GT120" s="137"/>
      <c r="GU120" s="137"/>
      <c r="GV120" s="137"/>
      <c r="GW120" s="137"/>
      <c r="GX120" s="137"/>
      <c r="GY120" s="137"/>
      <c r="GZ120" s="137"/>
      <c r="HA120" s="137"/>
      <c r="HB120" s="137"/>
      <c r="HC120" s="137"/>
      <c r="HD120" s="137"/>
      <c r="HE120" s="137"/>
      <c r="HF120" s="137"/>
      <c r="HG120" s="137"/>
      <c r="HH120" s="137"/>
      <c r="HI120" s="137"/>
      <c r="HJ120" s="137"/>
      <c r="HK120" s="137"/>
      <c r="HL120" s="137"/>
      <c r="HM120" s="137"/>
      <c r="HN120" s="137"/>
      <c r="HO120" s="137"/>
      <c r="HP120" s="137"/>
      <c r="HQ120" s="137"/>
      <c r="HR120" s="137"/>
      <c r="HS120" s="137"/>
      <c r="HT120" s="137"/>
      <c r="HU120" s="137"/>
      <c r="HV120" s="137"/>
      <c r="HW120" s="137"/>
      <c r="HX120" s="137"/>
      <c r="HY120" s="137"/>
      <c r="HZ120" s="137"/>
      <c r="IA120" s="137"/>
      <c r="IB120" s="137"/>
      <c r="IC120" s="137"/>
      <c r="ID120" s="137"/>
      <c r="IE120" s="137"/>
      <c r="IF120" s="137"/>
      <c r="IG120" s="137"/>
      <c r="IH120" s="137"/>
      <c r="II120" s="137"/>
      <c r="IJ120" s="137"/>
      <c r="IK120" s="137"/>
      <c r="IL120" s="137"/>
      <c r="IM120" s="137"/>
      <c r="IN120" s="137"/>
      <c r="IO120" s="137"/>
      <c r="IP120" s="137"/>
      <c r="IQ120" s="137"/>
      <c r="IR120" s="137"/>
      <c r="IS120" s="137"/>
      <c r="IT120" s="137"/>
      <c r="IU120" s="137"/>
      <c r="IV120" s="137"/>
      <c r="IW120" s="137"/>
      <c r="IX120" s="137"/>
      <c r="IY120" s="137"/>
      <c r="IZ120" s="137"/>
      <c r="JA120" s="137"/>
      <c r="JB120" s="137"/>
      <c r="JC120" s="137"/>
      <c r="JD120" s="137"/>
      <c r="JE120" s="137"/>
      <c r="JF120" s="137"/>
      <c r="JG120" s="137"/>
      <c r="JH120" s="137"/>
      <c r="JI120" s="137"/>
      <c r="JJ120" s="137"/>
      <c r="JK120" s="137"/>
      <c r="JL120" s="137"/>
      <c r="JM120" s="137"/>
      <c r="JN120" s="137"/>
      <c r="JO120" s="137"/>
      <c r="JP120" s="137"/>
      <c r="JQ120" s="137"/>
      <c r="JR120" s="137"/>
      <c r="JS120" s="137"/>
      <c r="JT120" s="137"/>
      <c r="JU120" s="137"/>
      <c r="JV120" s="137"/>
      <c r="JW120" s="137"/>
      <c r="JX120" s="137"/>
      <c r="JY120" s="137"/>
      <c r="JZ120" s="137"/>
      <c r="KA120" s="137"/>
      <c r="KB120" s="137"/>
      <c r="KC120" s="137"/>
      <c r="KD120" s="137"/>
      <c r="KE120" s="137"/>
      <c r="KF120" s="137"/>
      <c r="KG120" s="137"/>
      <c r="KH120" s="137"/>
      <c r="KI120" s="137"/>
      <c r="KJ120" s="137"/>
      <c r="KK120" s="137"/>
      <c r="KL120" s="137"/>
      <c r="KM120" s="137"/>
      <c r="KN120" s="137"/>
      <c r="KO120" s="137"/>
      <c r="KP120" s="137"/>
      <c r="KQ120" s="137"/>
      <c r="KR120" s="137"/>
      <c r="KS120" s="137"/>
      <c r="KT120" s="137"/>
      <c r="KU120" s="137"/>
      <c r="KV120" s="137"/>
      <c r="KW120" s="137"/>
      <c r="KX120" s="137"/>
      <c r="KY120" s="137"/>
      <c r="KZ120" s="137"/>
      <c r="LA120" s="137"/>
      <c r="LB120" s="137"/>
      <c r="LC120" s="137"/>
      <c r="LD120" s="137"/>
      <c r="LE120" s="137"/>
      <c r="LF120" s="137"/>
      <c r="LG120" s="137"/>
      <c r="LH120" s="137"/>
      <c r="LI120" s="137"/>
      <c r="LJ120" s="137"/>
      <c r="LK120" s="137"/>
      <c r="LL120" s="137"/>
      <c r="LM120" s="137"/>
      <c r="LN120" s="137"/>
      <c r="LO120" s="137"/>
      <c r="LP120" s="137"/>
      <c r="LQ120" s="137"/>
      <c r="LR120" s="137"/>
      <c r="LS120" s="137"/>
      <c r="LT120" s="137"/>
      <c r="LU120" s="137"/>
      <c r="LV120" s="137"/>
      <c r="LW120" s="137"/>
      <c r="LX120" s="137"/>
    </row>
    <row r="121" ht="153.75" customHeight="1">
      <c r="B121" s="104" t="s">
        <v>1752</v>
      </c>
      <c r="C121" s="106" t="s">
        <v>12</v>
      </c>
      <c r="D121" s="106" t="s">
        <v>1753</v>
      </c>
      <c r="E121" s="105" t="s">
        <v>1805</v>
      </c>
      <c r="F121" s="105" t="s">
        <v>1806</v>
      </c>
      <c r="G121" s="106" t="s">
        <v>1796</v>
      </c>
      <c r="H121" s="105" t="s">
        <v>1807</v>
      </c>
      <c r="I121" s="175" t="s">
        <v>1808</v>
      </c>
      <c r="J121" s="107" t="s">
        <v>685</v>
      </c>
      <c r="K121" s="138" t="s">
        <v>1809</v>
      </c>
      <c r="L121" s="108">
        <v>6951.0</v>
      </c>
      <c r="M121" s="108">
        <v>6951.0</v>
      </c>
      <c r="N121" s="108">
        <v>701939.0</v>
      </c>
      <c r="O121" s="108">
        <v>701939.0</v>
      </c>
      <c r="P121" s="108">
        <v>701939.0</v>
      </c>
      <c r="Q121" s="108">
        <v>0.0</v>
      </c>
      <c r="R121" s="113" t="s">
        <v>160</v>
      </c>
      <c r="S121" s="110" t="s">
        <v>1810</v>
      </c>
      <c r="T121" s="111" t="s">
        <v>1811</v>
      </c>
      <c r="U121" s="112" t="s">
        <v>1812</v>
      </c>
      <c r="V121" s="110" t="s">
        <v>1813</v>
      </c>
      <c r="W121" s="111" t="s">
        <v>1814</v>
      </c>
      <c r="X121" s="113" t="s">
        <v>13</v>
      </c>
      <c r="Y121" s="113" t="s">
        <v>160</v>
      </c>
      <c r="Z121" s="113" t="s">
        <v>161</v>
      </c>
      <c r="AA121" s="113" t="s">
        <v>13</v>
      </c>
      <c r="AB121" s="113" t="s">
        <v>161</v>
      </c>
      <c r="AC121" s="113" t="s">
        <v>13</v>
      </c>
      <c r="AD121" s="114" t="s">
        <v>1815</v>
      </c>
      <c r="AE121" s="114">
        <v>44.0</v>
      </c>
      <c r="AF121" s="114">
        <v>9998.0</v>
      </c>
      <c r="AG121" s="115" t="s">
        <v>12</v>
      </c>
      <c r="AH121" s="114" t="s">
        <v>1815</v>
      </c>
      <c r="AI121" s="114" t="s">
        <v>12</v>
      </c>
      <c r="AJ121" s="114" t="s">
        <v>12</v>
      </c>
      <c r="AK121" s="114" t="s">
        <v>12</v>
      </c>
      <c r="AL121" s="114" t="s">
        <v>12</v>
      </c>
      <c r="AM121" s="114" t="s">
        <v>12</v>
      </c>
      <c r="AN121" s="114" t="s">
        <v>12</v>
      </c>
      <c r="AO121" s="114" t="s">
        <v>12</v>
      </c>
      <c r="AP121" s="116">
        <v>6951.0</v>
      </c>
      <c r="AQ121" s="116">
        <v>0.0</v>
      </c>
      <c r="AR121" s="116">
        <v>1.0</v>
      </c>
      <c r="AS121" s="116">
        <v>9998.0</v>
      </c>
      <c r="AT121" s="116" t="s">
        <v>12</v>
      </c>
      <c r="AU121" s="116" t="s">
        <v>12</v>
      </c>
      <c r="AV121" s="116" t="s">
        <v>12</v>
      </c>
      <c r="AW121" s="116">
        <v>0.0</v>
      </c>
      <c r="AX121" s="116">
        <v>1.0</v>
      </c>
      <c r="AY121" s="116">
        <v>9998.0</v>
      </c>
      <c r="AZ121" s="117">
        <f t="shared" si="121"/>
        <v>0</v>
      </c>
      <c r="BA121" s="117">
        <f t="shared" si="122"/>
        <v>0</v>
      </c>
      <c r="BB121" s="117" t="str">
        <f t="shared" si="123"/>
        <v>-</v>
      </c>
      <c r="BC121" s="117">
        <f t="shared" si="124"/>
        <v>0.000001424625217</v>
      </c>
      <c r="BD121" s="117">
        <f t="shared" si="125"/>
        <v>0.000001424625217</v>
      </c>
      <c r="BE121" s="117" t="str">
        <f t="shared" si="126"/>
        <v>-</v>
      </c>
      <c r="BF121" s="117">
        <f t="shared" si="127"/>
        <v>0.01424340292</v>
      </c>
      <c r="BG121" s="117">
        <f t="shared" si="128"/>
        <v>0.01424340292</v>
      </c>
      <c r="BH121" s="117" t="str">
        <f t="shared" si="129"/>
        <v>-</v>
      </c>
      <c r="BI121" s="118" t="s">
        <v>1816</v>
      </c>
      <c r="BJ121" s="118">
        <v>59.0</v>
      </c>
      <c r="BK121" s="118">
        <v>13175.0</v>
      </c>
      <c r="BL121" s="115" t="s">
        <v>12</v>
      </c>
      <c r="BM121" s="118" t="s">
        <v>1816</v>
      </c>
      <c r="BN121" s="118" t="s">
        <v>12</v>
      </c>
      <c r="BO121" s="118" t="s">
        <v>12</v>
      </c>
      <c r="BP121" s="118" t="str">
        <f t="shared" si="156"/>
        <v>-</v>
      </c>
      <c r="BQ121" s="118" t="s">
        <v>12</v>
      </c>
      <c r="BR121" s="118" t="s">
        <v>12</v>
      </c>
      <c r="BS121" s="118" t="s">
        <v>12</v>
      </c>
      <c r="BT121" s="118" t="s">
        <v>12</v>
      </c>
      <c r="BU121" s="119">
        <v>6950.0</v>
      </c>
      <c r="BV121" s="119">
        <v>1253.0</v>
      </c>
      <c r="BW121" s="119">
        <v>3177.0</v>
      </c>
      <c r="BX121" s="119">
        <v>9998.0</v>
      </c>
      <c r="BY121" s="119">
        <v>3177.0</v>
      </c>
      <c r="BZ121" s="119" t="s">
        <v>12</v>
      </c>
      <c r="CA121" s="119" t="s">
        <v>12</v>
      </c>
      <c r="CB121" s="119" t="s">
        <v>12</v>
      </c>
      <c r="CC121" s="119" t="s">
        <v>12</v>
      </c>
      <c r="CD121" s="119">
        <v>1253.0</v>
      </c>
      <c r="CE121" s="119">
        <v>3177.0</v>
      </c>
      <c r="CF121" s="119">
        <v>9998.0</v>
      </c>
      <c r="CG121" s="119">
        <v>3177.0</v>
      </c>
      <c r="CH121" s="119" t="s">
        <v>12</v>
      </c>
      <c r="CI121" s="120">
        <f t="shared" si="130"/>
        <v>0.1802618328</v>
      </c>
      <c r="CJ121" s="120">
        <f t="shared" si="131"/>
        <v>0.1802618328</v>
      </c>
      <c r="CK121" s="120" t="str">
        <f t="shared" si="132"/>
        <v>-</v>
      </c>
      <c r="CL121" s="120">
        <f t="shared" si="133"/>
        <v>0.004526034314</v>
      </c>
      <c r="CM121" s="120">
        <f t="shared" si="134"/>
        <v>0.004526034314</v>
      </c>
      <c r="CN121" s="120" t="str">
        <f t="shared" si="18"/>
        <v>-</v>
      </c>
      <c r="CO121" s="120" t="str">
        <f t="shared" si="135"/>
        <v>-</v>
      </c>
      <c r="CP121" s="120" t="str">
        <f t="shared" si="136"/>
        <v>-</v>
      </c>
      <c r="CQ121" s="120" t="str">
        <f t="shared" si="137"/>
        <v>-</v>
      </c>
      <c r="CR121" s="121" t="s">
        <v>1817</v>
      </c>
      <c r="CS121" s="121">
        <v>64.0</v>
      </c>
      <c r="CT121" s="121">
        <v>723016.0</v>
      </c>
      <c r="CU121" s="115" t="s">
        <v>12</v>
      </c>
      <c r="CV121" s="121" t="s">
        <v>1817</v>
      </c>
      <c r="CW121" s="121" t="s">
        <v>12</v>
      </c>
      <c r="CX121" s="121" t="s">
        <v>12</v>
      </c>
      <c r="CY121" s="121" t="str">
        <f t="shared" si="119"/>
        <v>-</v>
      </c>
      <c r="CZ121" s="121" t="s">
        <v>12</v>
      </c>
      <c r="DA121" s="121" t="s">
        <v>12</v>
      </c>
      <c r="DB121" s="121" t="s">
        <v>12</v>
      </c>
      <c r="DC121" s="121" t="s">
        <v>12</v>
      </c>
      <c r="DD121" s="122">
        <v>6951.0</v>
      </c>
      <c r="DE121" s="122">
        <v>1253.0</v>
      </c>
      <c r="DF121" s="122">
        <v>3177.0</v>
      </c>
      <c r="DG121" s="122">
        <v>719839.0</v>
      </c>
      <c r="DH121" s="122">
        <v>3177.0</v>
      </c>
      <c r="DI121" s="122" t="s">
        <v>12</v>
      </c>
      <c r="DJ121" s="122" t="s">
        <v>12</v>
      </c>
      <c r="DK121" s="122" t="s">
        <v>12</v>
      </c>
      <c r="DL121" s="122" t="s">
        <v>12</v>
      </c>
      <c r="DM121" s="122">
        <v>1253.0</v>
      </c>
      <c r="DN121" s="122">
        <v>3177.0</v>
      </c>
      <c r="DO121" s="122">
        <v>719839.0</v>
      </c>
      <c r="DP121" s="122">
        <v>3177.0</v>
      </c>
      <c r="DQ121" s="122" t="s">
        <v>12</v>
      </c>
      <c r="DR121" s="123">
        <f t="shared" si="138"/>
        <v>0.1802618328</v>
      </c>
      <c r="DS121" s="123">
        <f t="shared" si="139"/>
        <v>0.1802618328</v>
      </c>
      <c r="DT121" s="123" t="str">
        <f t="shared" si="140"/>
        <v>-</v>
      </c>
      <c r="DU121" s="123">
        <f t="shared" si="141"/>
        <v>0.004526034314</v>
      </c>
      <c r="DV121" s="123">
        <f t="shared" si="142"/>
        <v>0.004526034314</v>
      </c>
      <c r="DW121" s="123" t="str">
        <f t="shared" si="143"/>
        <v>-</v>
      </c>
      <c r="DX121" s="123" t="str">
        <f t="shared" si="144"/>
        <v>-</v>
      </c>
      <c r="DY121" s="123" t="str">
        <f t="shared" si="145"/>
        <v>-</v>
      </c>
      <c r="DZ121" s="123" t="str">
        <f t="shared" si="146"/>
        <v>-</v>
      </c>
      <c r="EA121" s="124" t="s">
        <v>1818</v>
      </c>
      <c r="EB121" s="124">
        <v>79.0</v>
      </c>
      <c r="EC121" s="124">
        <v>748399.0</v>
      </c>
      <c r="ED121" s="115" t="s">
        <v>162</v>
      </c>
      <c r="EE121" s="124" t="s">
        <v>1819</v>
      </c>
      <c r="EF121" s="124" t="s">
        <v>12</v>
      </c>
      <c r="EG121" s="124" t="s">
        <v>162</v>
      </c>
      <c r="EH121" s="124" t="str">
        <f t="shared" si="111"/>
        <v>2002752, 2002749</v>
      </c>
      <c r="EI121" s="124" t="s">
        <v>12</v>
      </c>
      <c r="EJ121" s="124" t="s">
        <v>12</v>
      </c>
      <c r="EK121" s="124" t="s">
        <v>12</v>
      </c>
      <c r="EL121" s="124" t="s">
        <v>12</v>
      </c>
      <c r="EM121" s="125">
        <v>6950.0</v>
      </c>
      <c r="EN121" s="125">
        <v>6950.0</v>
      </c>
      <c r="EO121" s="125">
        <v>27785.0</v>
      </c>
      <c r="EP121" s="125">
        <v>719839.0</v>
      </c>
      <c r="EQ121" s="125">
        <v>28560.0</v>
      </c>
      <c r="ER121" s="125" t="s">
        <v>12</v>
      </c>
      <c r="ES121" s="125" t="s">
        <v>12</v>
      </c>
      <c r="ET121" s="125" t="s">
        <v>12</v>
      </c>
      <c r="EU121" s="125" t="s">
        <v>12</v>
      </c>
      <c r="EV121" s="125">
        <v>6950.0</v>
      </c>
      <c r="EW121" s="125">
        <v>27776.0</v>
      </c>
      <c r="EX121" s="125">
        <v>719839.0</v>
      </c>
      <c r="EY121" s="125">
        <v>28543.0</v>
      </c>
      <c r="EZ121" s="125" t="s">
        <v>12</v>
      </c>
      <c r="FA121" s="126">
        <f t="shared" si="147"/>
        <v>0.9998561358</v>
      </c>
      <c r="FB121" s="126">
        <f t="shared" si="148"/>
        <v>0.9998561358</v>
      </c>
      <c r="FC121" s="126" t="str">
        <f t="shared" si="149"/>
        <v>-</v>
      </c>
      <c r="FD121" s="126">
        <f t="shared" si="150"/>
        <v>0.03958321165</v>
      </c>
      <c r="FE121" s="126">
        <f t="shared" si="151"/>
        <v>0.03957039002</v>
      </c>
      <c r="FF121" s="126" t="str">
        <f t="shared" si="152"/>
        <v>-</v>
      </c>
      <c r="FG121" s="126" t="str">
        <f t="shared" si="153"/>
        <v>-</v>
      </c>
      <c r="FH121" s="126" t="str">
        <f t="shared" si="154"/>
        <v>-</v>
      </c>
      <c r="FI121" s="126" t="str">
        <f t="shared" si="155"/>
        <v>-</v>
      </c>
      <c r="FJ121" s="149" t="s">
        <v>161</v>
      </c>
      <c r="FK121" s="128" t="s">
        <v>1820</v>
      </c>
      <c r="FL121" s="129">
        <v>12648.0</v>
      </c>
      <c r="FM121" s="129">
        <v>1.0</v>
      </c>
      <c r="FN121" s="129">
        <v>304.0</v>
      </c>
      <c r="FO121" s="130" t="s">
        <v>12</v>
      </c>
      <c r="FP121" s="130" t="s">
        <v>12</v>
      </c>
      <c r="FQ121" s="130" t="s">
        <v>12</v>
      </c>
      <c r="FR121" s="130" t="s">
        <v>12</v>
      </c>
      <c r="FS121" s="130" t="s">
        <v>12</v>
      </c>
      <c r="FT121" s="130" t="s">
        <v>12</v>
      </c>
      <c r="FU121" s="141">
        <v>12648.0</v>
      </c>
      <c r="FV121" s="141">
        <v>12648.0</v>
      </c>
      <c r="FW121" s="130" t="str">
        <f t="shared" si="48"/>
        <v>-</v>
      </c>
      <c r="FX121" s="130" t="s">
        <v>12</v>
      </c>
      <c r="FY121" s="108" t="s">
        <v>12</v>
      </c>
      <c r="FZ121" s="108">
        <v>6925.0</v>
      </c>
      <c r="GA121" s="108">
        <v>153.0</v>
      </c>
      <c r="GB121" s="131">
        <f t="shared" si="43"/>
        <v>0.02201122141</v>
      </c>
      <c r="GC121" s="132">
        <v>9999.0</v>
      </c>
      <c r="GD121" s="132">
        <v>1.0</v>
      </c>
      <c r="GE121" s="132">
        <v>697509.0</v>
      </c>
      <c r="GF121" s="133" t="s">
        <v>12</v>
      </c>
      <c r="GG121" s="133" t="s">
        <v>12</v>
      </c>
      <c r="GH121" s="133" t="s">
        <v>12</v>
      </c>
      <c r="GI121" s="133" t="s">
        <v>12</v>
      </c>
      <c r="GJ121" s="133">
        <v>9999.0</v>
      </c>
      <c r="GK121" s="133" t="s">
        <v>12</v>
      </c>
      <c r="GL121" s="133" t="s">
        <v>12</v>
      </c>
      <c r="GM121" s="133" t="s">
        <v>12</v>
      </c>
      <c r="GN121" s="134" t="s">
        <v>1821</v>
      </c>
      <c r="GO121" s="134">
        <v>7101.0</v>
      </c>
      <c r="GP121" s="134">
        <v>6949.0</v>
      </c>
      <c r="GQ121" s="135">
        <f t="shared" si="44"/>
        <v>0.9997122716</v>
      </c>
      <c r="GR121" s="136" t="s">
        <v>13</v>
      </c>
      <c r="GS121" s="137"/>
      <c r="GT121" s="137"/>
      <c r="GU121" s="137"/>
      <c r="GV121" s="137"/>
      <c r="GW121" s="137"/>
      <c r="GX121" s="137"/>
      <c r="GY121" s="137"/>
      <c r="GZ121" s="137"/>
      <c r="HA121" s="137"/>
      <c r="HB121" s="137"/>
      <c r="HC121" s="137"/>
      <c r="HD121" s="137"/>
      <c r="HE121" s="137"/>
      <c r="HF121" s="137"/>
      <c r="HG121" s="137"/>
      <c r="HH121" s="137"/>
      <c r="HI121" s="137"/>
      <c r="HJ121" s="137"/>
      <c r="HK121" s="137"/>
      <c r="HL121" s="137"/>
      <c r="HM121" s="137"/>
      <c r="HN121" s="137"/>
      <c r="HO121" s="137"/>
      <c r="HP121" s="137"/>
      <c r="HQ121" s="137"/>
      <c r="HR121" s="137"/>
      <c r="HS121" s="137"/>
      <c r="HT121" s="137"/>
      <c r="HU121" s="137"/>
      <c r="HV121" s="137"/>
      <c r="HW121" s="137"/>
      <c r="HX121" s="137"/>
      <c r="HY121" s="137"/>
      <c r="HZ121" s="137"/>
      <c r="IA121" s="137"/>
      <c r="IB121" s="137"/>
      <c r="IC121" s="137"/>
      <c r="ID121" s="137"/>
      <c r="IE121" s="137"/>
      <c r="IF121" s="137"/>
      <c r="IG121" s="137"/>
      <c r="IH121" s="137"/>
      <c r="II121" s="137"/>
      <c r="IJ121" s="137"/>
      <c r="IK121" s="137"/>
      <c r="IL121" s="137"/>
      <c r="IM121" s="137"/>
      <c r="IN121" s="137"/>
      <c r="IO121" s="137"/>
      <c r="IP121" s="137"/>
      <c r="IQ121" s="137"/>
      <c r="IR121" s="137"/>
      <c r="IS121" s="137"/>
      <c r="IT121" s="137"/>
      <c r="IU121" s="137"/>
      <c r="IV121" s="137"/>
      <c r="IW121" s="137"/>
      <c r="IX121" s="137"/>
      <c r="IY121" s="137"/>
      <c r="IZ121" s="137"/>
      <c r="JA121" s="137"/>
      <c r="JB121" s="137"/>
      <c r="JC121" s="137"/>
      <c r="JD121" s="137"/>
      <c r="JE121" s="137"/>
      <c r="JF121" s="137"/>
      <c r="JG121" s="137"/>
      <c r="JH121" s="137"/>
      <c r="JI121" s="137"/>
      <c r="JJ121" s="137"/>
      <c r="JK121" s="137"/>
      <c r="JL121" s="137"/>
      <c r="JM121" s="137"/>
      <c r="JN121" s="137"/>
      <c r="JO121" s="137"/>
      <c r="JP121" s="137"/>
      <c r="JQ121" s="137"/>
      <c r="JR121" s="137"/>
      <c r="JS121" s="137"/>
      <c r="JT121" s="137"/>
      <c r="JU121" s="137"/>
      <c r="JV121" s="137"/>
      <c r="JW121" s="137"/>
      <c r="JX121" s="137"/>
      <c r="JY121" s="137"/>
      <c r="JZ121" s="137"/>
      <c r="KA121" s="137"/>
      <c r="KB121" s="137"/>
      <c r="KC121" s="137"/>
      <c r="KD121" s="137"/>
      <c r="KE121" s="137"/>
      <c r="KF121" s="137"/>
      <c r="KG121" s="137"/>
      <c r="KH121" s="137"/>
      <c r="KI121" s="137"/>
      <c r="KJ121" s="137"/>
      <c r="KK121" s="137"/>
      <c r="KL121" s="137"/>
      <c r="KM121" s="137"/>
      <c r="KN121" s="137"/>
      <c r="KO121" s="137"/>
      <c r="KP121" s="137"/>
      <c r="KQ121" s="137"/>
      <c r="KR121" s="137"/>
      <c r="KS121" s="137"/>
      <c r="KT121" s="137"/>
      <c r="KU121" s="137"/>
      <c r="KV121" s="137"/>
      <c r="KW121" s="137"/>
      <c r="KX121" s="137"/>
      <c r="KY121" s="137"/>
      <c r="KZ121" s="137"/>
      <c r="LA121" s="137"/>
      <c r="LB121" s="137"/>
      <c r="LC121" s="137"/>
      <c r="LD121" s="137"/>
      <c r="LE121" s="137"/>
      <c r="LF121" s="137"/>
      <c r="LG121" s="137"/>
      <c r="LH121" s="137"/>
      <c r="LI121" s="137"/>
      <c r="LJ121" s="137"/>
      <c r="LK121" s="137"/>
      <c r="LL121" s="137"/>
      <c r="LM121" s="137"/>
      <c r="LN121" s="137"/>
      <c r="LO121" s="137"/>
      <c r="LP121" s="137"/>
      <c r="LQ121" s="137"/>
      <c r="LR121" s="137"/>
      <c r="LS121" s="137"/>
      <c r="LT121" s="137"/>
      <c r="LU121" s="137"/>
      <c r="LV121" s="137"/>
      <c r="LW121" s="137"/>
      <c r="LX121" s="137"/>
    </row>
    <row r="122" ht="153.75" customHeight="1">
      <c r="B122" s="104" t="s">
        <v>1822</v>
      </c>
      <c r="C122" s="105" t="s">
        <v>12</v>
      </c>
      <c r="D122" s="105" t="s">
        <v>1823</v>
      </c>
      <c r="E122" s="105" t="s">
        <v>1824</v>
      </c>
      <c r="F122" s="105" t="s">
        <v>1825</v>
      </c>
      <c r="G122" s="105" t="s">
        <v>1826</v>
      </c>
      <c r="H122" s="158" t="s">
        <v>1827</v>
      </c>
      <c r="I122" s="107" t="s">
        <v>1828</v>
      </c>
      <c r="J122" s="107" t="s">
        <v>1829</v>
      </c>
      <c r="K122" s="107" t="s">
        <v>1830</v>
      </c>
      <c r="L122" s="108">
        <v>7.0</v>
      </c>
      <c r="M122" s="108">
        <v>1.0</v>
      </c>
      <c r="N122" s="108">
        <v>1.0</v>
      </c>
      <c r="O122" s="108">
        <f t="shared" ref="O122:O123" si="157">P122+Q122</f>
        <v>1</v>
      </c>
      <c r="P122" s="108">
        <v>1.0</v>
      </c>
      <c r="Q122" s="108">
        <v>0.0</v>
      </c>
      <c r="R122" s="113" t="s">
        <v>160</v>
      </c>
      <c r="S122" s="111" t="s">
        <v>1831</v>
      </c>
      <c r="T122" s="111" t="s">
        <v>12</v>
      </c>
      <c r="U122" s="112" t="s">
        <v>1832</v>
      </c>
      <c r="V122" s="111" t="s">
        <v>1833</v>
      </c>
      <c r="W122" s="111" t="s">
        <v>1834</v>
      </c>
      <c r="X122" s="113" t="s">
        <v>13</v>
      </c>
      <c r="Y122" s="113" t="s">
        <v>160</v>
      </c>
      <c r="Z122" s="113" t="s">
        <v>161</v>
      </c>
      <c r="AA122" s="113" t="s">
        <v>13</v>
      </c>
      <c r="AB122" s="113" t="s">
        <v>161</v>
      </c>
      <c r="AC122" s="113" t="s">
        <v>13</v>
      </c>
      <c r="AD122" s="114" t="s">
        <v>12</v>
      </c>
      <c r="AE122" s="114" t="s">
        <v>12</v>
      </c>
      <c r="AF122" s="114" t="s">
        <v>12</v>
      </c>
      <c r="AG122" s="115" t="s">
        <v>12</v>
      </c>
      <c r="AH122" s="114" t="s">
        <v>12</v>
      </c>
      <c r="AI122" s="114" t="s">
        <v>12</v>
      </c>
      <c r="AJ122" s="114" t="s">
        <v>12</v>
      </c>
      <c r="AK122" s="114" t="str">
        <f t="shared" ref="AK122:AK123" si="158">IF(AI122="-",AJ122,AI122)</f>
        <v>-</v>
      </c>
      <c r="AL122" s="114" t="s">
        <v>12</v>
      </c>
      <c r="AM122" s="114" t="s">
        <v>12</v>
      </c>
      <c r="AN122" s="114" t="s">
        <v>12</v>
      </c>
      <c r="AO122" s="114" t="s">
        <v>12</v>
      </c>
      <c r="AP122" s="116">
        <v>7.0</v>
      </c>
      <c r="AQ122" s="116">
        <v>0.0</v>
      </c>
      <c r="AR122" s="116">
        <v>0.0</v>
      </c>
      <c r="AS122" s="116">
        <v>0.0</v>
      </c>
      <c r="AT122" s="116">
        <v>0.0</v>
      </c>
      <c r="AU122" s="116">
        <v>0.0</v>
      </c>
      <c r="AV122" s="116">
        <v>0.0</v>
      </c>
      <c r="AW122" s="116">
        <v>0.0</v>
      </c>
      <c r="AX122" s="116">
        <v>0.0</v>
      </c>
      <c r="AY122" s="116">
        <v>0.0</v>
      </c>
      <c r="AZ122" s="117">
        <f t="shared" si="121"/>
        <v>0</v>
      </c>
      <c r="BA122" s="117">
        <f t="shared" si="122"/>
        <v>0</v>
      </c>
      <c r="BB122" s="117">
        <f t="shared" si="123"/>
        <v>0</v>
      </c>
      <c r="BC122" s="117">
        <f t="shared" si="124"/>
        <v>0</v>
      </c>
      <c r="BD122" s="117">
        <f t="shared" si="125"/>
        <v>0</v>
      </c>
      <c r="BE122" s="117">
        <f t="shared" si="126"/>
        <v>0</v>
      </c>
      <c r="BF122" s="117">
        <f t="shared" si="127"/>
        <v>0</v>
      </c>
      <c r="BG122" s="117">
        <f t="shared" si="128"/>
        <v>0</v>
      </c>
      <c r="BH122" s="117">
        <f t="shared" si="129"/>
        <v>0</v>
      </c>
      <c r="BI122" s="118" t="s">
        <v>12</v>
      </c>
      <c r="BJ122" s="118" t="s">
        <v>12</v>
      </c>
      <c r="BK122" s="118" t="s">
        <v>12</v>
      </c>
      <c r="BL122" s="115" t="s">
        <v>12</v>
      </c>
      <c r="BM122" s="118" t="s">
        <v>12</v>
      </c>
      <c r="BN122" s="118" t="s">
        <v>12</v>
      </c>
      <c r="BO122" s="118" t="s">
        <v>12</v>
      </c>
      <c r="BP122" s="118" t="str">
        <f t="shared" si="156"/>
        <v>-</v>
      </c>
      <c r="BQ122" s="118" t="s">
        <v>12</v>
      </c>
      <c r="BR122" s="118" t="s">
        <v>12</v>
      </c>
      <c r="BS122" s="118" t="s">
        <v>12</v>
      </c>
      <c r="BT122" s="118" t="s">
        <v>12</v>
      </c>
      <c r="BU122" s="119">
        <v>7.0</v>
      </c>
      <c r="BV122" s="119">
        <v>0.0</v>
      </c>
      <c r="BW122" s="119">
        <v>0.0</v>
      </c>
      <c r="BX122" s="119">
        <v>0.0</v>
      </c>
      <c r="BY122" s="119">
        <v>0.0</v>
      </c>
      <c r="BZ122" s="119">
        <v>0.0</v>
      </c>
      <c r="CA122" s="119">
        <v>0.0</v>
      </c>
      <c r="CB122" s="119">
        <v>0.0</v>
      </c>
      <c r="CC122" s="119">
        <v>0.0</v>
      </c>
      <c r="CD122" s="119">
        <v>0.0</v>
      </c>
      <c r="CE122" s="119">
        <v>0.0</v>
      </c>
      <c r="CF122" s="119">
        <v>0.0</v>
      </c>
      <c r="CG122" s="119">
        <v>0.0</v>
      </c>
      <c r="CH122" s="119">
        <v>0.0</v>
      </c>
      <c r="CI122" s="120">
        <f t="shared" si="130"/>
        <v>0</v>
      </c>
      <c r="CJ122" s="120">
        <f t="shared" si="131"/>
        <v>0</v>
      </c>
      <c r="CK122" s="120">
        <f t="shared" si="132"/>
        <v>0</v>
      </c>
      <c r="CL122" s="120">
        <f t="shared" si="133"/>
        <v>0</v>
      </c>
      <c r="CM122" s="120">
        <f t="shared" si="134"/>
        <v>0</v>
      </c>
      <c r="CN122" s="120">
        <f t="shared" si="18"/>
        <v>0</v>
      </c>
      <c r="CO122" s="120">
        <f t="shared" si="135"/>
        <v>0</v>
      </c>
      <c r="CP122" s="120">
        <f t="shared" si="136"/>
        <v>0</v>
      </c>
      <c r="CQ122" s="120">
        <f t="shared" si="137"/>
        <v>0</v>
      </c>
      <c r="CR122" s="121" t="s">
        <v>12</v>
      </c>
      <c r="CS122" s="121" t="s">
        <v>12</v>
      </c>
      <c r="CT122" s="121" t="s">
        <v>12</v>
      </c>
      <c r="CU122" s="115" t="s">
        <v>12</v>
      </c>
      <c r="CV122" s="121" t="s">
        <v>12</v>
      </c>
      <c r="CW122" s="121" t="s">
        <v>12</v>
      </c>
      <c r="CX122" s="121" t="s">
        <v>12</v>
      </c>
      <c r="CY122" s="121" t="str">
        <f t="shared" si="119"/>
        <v>-</v>
      </c>
      <c r="CZ122" s="121" t="s">
        <v>12</v>
      </c>
      <c r="DA122" s="121" t="s">
        <v>12</v>
      </c>
      <c r="DB122" s="121" t="s">
        <v>12</v>
      </c>
      <c r="DC122" s="121" t="s">
        <v>12</v>
      </c>
      <c r="DD122" s="122">
        <v>7.0</v>
      </c>
      <c r="DE122" s="122">
        <v>0.0</v>
      </c>
      <c r="DF122" s="122">
        <v>0.0</v>
      </c>
      <c r="DG122" s="122">
        <v>0.0</v>
      </c>
      <c r="DH122" s="122">
        <v>0.0</v>
      </c>
      <c r="DI122" s="122">
        <v>0.0</v>
      </c>
      <c r="DJ122" s="122">
        <v>0.0</v>
      </c>
      <c r="DK122" s="122">
        <v>0.0</v>
      </c>
      <c r="DL122" s="122">
        <v>0.0</v>
      </c>
      <c r="DM122" s="122">
        <v>0.0</v>
      </c>
      <c r="DN122" s="122">
        <v>0.0</v>
      </c>
      <c r="DO122" s="122">
        <v>0.0</v>
      </c>
      <c r="DP122" s="122">
        <v>0.0</v>
      </c>
      <c r="DQ122" s="122">
        <v>0.0</v>
      </c>
      <c r="DR122" s="123">
        <f t="shared" si="138"/>
        <v>0</v>
      </c>
      <c r="DS122" s="123">
        <f t="shared" si="139"/>
        <v>0</v>
      </c>
      <c r="DT122" s="123">
        <f t="shared" si="140"/>
        <v>0</v>
      </c>
      <c r="DU122" s="123">
        <f t="shared" si="141"/>
        <v>0</v>
      </c>
      <c r="DV122" s="123">
        <f t="shared" si="142"/>
        <v>0</v>
      </c>
      <c r="DW122" s="123">
        <f t="shared" si="143"/>
        <v>0</v>
      </c>
      <c r="DX122" s="123">
        <f t="shared" si="144"/>
        <v>0</v>
      </c>
      <c r="DY122" s="123">
        <f t="shared" si="145"/>
        <v>0</v>
      </c>
      <c r="DZ122" s="123">
        <f t="shared" si="146"/>
        <v>0</v>
      </c>
      <c r="EA122" s="124" t="s">
        <v>325</v>
      </c>
      <c r="EB122" s="124" t="s">
        <v>12</v>
      </c>
      <c r="EC122" s="124">
        <v>3.0</v>
      </c>
      <c r="ED122" s="115" t="s">
        <v>162</v>
      </c>
      <c r="EE122" s="124" t="s">
        <v>12</v>
      </c>
      <c r="EF122" s="124" t="s">
        <v>162</v>
      </c>
      <c r="EG122" s="124" t="s">
        <v>12</v>
      </c>
      <c r="EH122" s="124" t="str">
        <f t="shared" si="111"/>
        <v>2002752, 2002749</v>
      </c>
      <c r="EI122" s="124" t="s">
        <v>12</v>
      </c>
      <c r="EJ122" s="124" t="s">
        <v>162</v>
      </c>
      <c r="EK122" s="124" t="s">
        <v>12</v>
      </c>
      <c r="EL122" s="124" t="s">
        <v>12</v>
      </c>
      <c r="EM122" s="125">
        <v>7.0</v>
      </c>
      <c r="EN122" s="125">
        <v>1.0</v>
      </c>
      <c r="EO122" s="125">
        <v>1.0</v>
      </c>
      <c r="EP122" s="125">
        <v>0.0</v>
      </c>
      <c r="EQ122" s="125">
        <v>1.0</v>
      </c>
      <c r="ER122" s="125">
        <v>1.0</v>
      </c>
      <c r="ES122" s="125">
        <v>0.0</v>
      </c>
      <c r="ET122" s="125">
        <v>0.0</v>
      </c>
      <c r="EU122" s="125">
        <v>0.0</v>
      </c>
      <c r="EV122" s="125">
        <v>0.0</v>
      </c>
      <c r="EW122" s="125">
        <v>0.0</v>
      </c>
      <c r="EX122" s="125">
        <v>0.0</v>
      </c>
      <c r="EY122" s="125">
        <v>0.0</v>
      </c>
      <c r="EZ122" s="125">
        <v>0.0</v>
      </c>
      <c r="FA122" s="126">
        <f t="shared" si="147"/>
        <v>1</v>
      </c>
      <c r="FB122" s="126">
        <f t="shared" si="148"/>
        <v>0</v>
      </c>
      <c r="FC122" s="126">
        <f t="shared" si="149"/>
        <v>0</v>
      </c>
      <c r="FD122" s="126">
        <f t="shared" si="150"/>
        <v>1</v>
      </c>
      <c r="FE122" s="126">
        <f t="shared" si="151"/>
        <v>0</v>
      </c>
      <c r="FF122" s="126">
        <f t="shared" si="152"/>
        <v>0</v>
      </c>
      <c r="FG122" s="126">
        <f t="shared" si="153"/>
        <v>1</v>
      </c>
      <c r="FH122" s="126">
        <f t="shared" si="154"/>
        <v>0</v>
      </c>
      <c r="FI122" s="126">
        <f t="shared" si="155"/>
        <v>0</v>
      </c>
      <c r="FJ122" s="127" t="s">
        <v>13</v>
      </c>
      <c r="FK122" s="128"/>
      <c r="FL122" s="129" t="s">
        <v>12</v>
      </c>
      <c r="FM122" s="129" t="s">
        <v>12</v>
      </c>
      <c r="FN122" s="129" t="s">
        <v>12</v>
      </c>
      <c r="FO122" s="130" t="s">
        <v>12</v>
      </c>
      <c r="FP122" s="130" t="s">
        <v>12</v>
      </c>
      <c r="FQ122" s="130" t="s">
        <v>12</v>
      </c>
      <c r="FR122" s="130" t="s">
        <v>12</v>
      </c>
      <c r="FS122" s="130" t="s">
        <v>12</v>
      </c>
      <c r="FT122" s="130" t="s">
        <v>12</v>
      </c>
      <c r="FU122" s="130" t="s">
        <v>12</v>
      </c>
      <c r="FV122" s="130" t="s">
        <v>12</v>
      </c>
      <c r="FW122" s="130" t="str">
        <f t="shared" si="48"/>
        <v>-</v>
      </c>
      <c r="FX122" s="130" t="s">
        <v>12</v>
      </c>
      <c r="FY122" s="108" t="s">
        <v>12</v>
      </c>
      <c r="FZ122" s="108">
        <v>7.0</v>
      </c>
      <c r="GA122" s="108">
        <v>0.0</v>
      </c>
      <c r="GB122" s="131">
        <f t="shared" si="43"/>
        <v>0</v>
      </c>
      <c r="GC122" s="132" t="s">
        <v>12</v>
      </c>
      <c r="GD122" s="132" t="s">
        <v>12</v>
      </c>
      <c r="GE122" s="132" t="s">
        <v>12</v>
      </c>
      <c r="GF122" s="133" t="s">
        <v>12</v>
      </c>
      <c r="GG122" s="133" t="s">
        <v>12</v>
      </c>
      <c r="GH122" s="133" t="s">
        <v>12</v>
      </c>
      <c r="GI122" s="133" t="s">
        <v>12</v>
      </c>
      <c r="GJ122" s="133" t="s">
        <v>12</v>
      </c>
      <c r="GK122" s="133" t="s">
        <v>12</v>
      </c>
      <c r="GL122" s="133" t="s">
        <v>12</v>
      </c>
      <c r="GM122" s="133" t="s">
        <v>12</v>
      </c>
      <c r="GN122" s="134" t="s">
        <v>12</v>
      </c>
      <c r="GO122" s="134">
        <v>7.0</v>
      </c>
      <c r="GP122" s="134">
        <v>0.0</v>
      </c>
      <c r="GQ122" s="135">
        <f t="shared" si="44"/>
        <v>0</v>
      </c>
      <c r="GR122" s="136" t="s">
        <v>13</v>
      </c>
      <c r="GS122" s="137"/>
      <c r="GT122" s="137"/>
      <c r="GU122" s="137"/>
      <c r="GV122" s="137"/>
      <c r="GW122" s="137"/>
      <c r="GX122" s="137"/>
      <c r="GY122" s="137"/>
      <c r="GZ122" s="137"/>
      <c r="HA122" s="137"/>
      <c r="HB122" s="137"/>
      <c r="HC122" s="137"/>
      <c r="HD122" s="137"/>
      <c r="HE122" s="137"/>
      <c r="HF122" s="137"/>
      <c r="HG122" s="137"/>
      <c r="HH122" s="137"/>
      <c r="HI122" s="137"/>
      <c r="HJ122" s="137"/>
      <c r="HK122" s="137"/>
      <c r="HL122" s="137"/>
      <c r="HM122" s="137"/>
      <c r="HN122" s="137"/>
      <c r="HO122" s="137"/>
      <c r="HP122" s="137"/>
      <c r="HQ122" s="137"/>
      <c r="HR122" s="137"/>
      <c r="HS122" s="137"/>
      <c r="HT122" s="137"/>
      <c r="HU122" s="137"/>
      <c r="HV122" s="137"/>
      <c r="HW122" s="137"/>
      <c r="HX122" s="137"/>
      <c r="HY122" s="137"/>
      <c r="HZ122" s="137"/>
      <c r="IA122" s="137"/>
      <c r="IB122" s="137"/>
      <c r="IC122" s="137"/>
      <c r="ID122" s="137"/>
      <c r="IE122" s="137"/>
      <c r="IF122" s="137"/>
      <c r="IG122" s="137"/>
      <c r="IH122" s="137"/>
      <c r="II122" s="137"/>
      <c r="IJ122" s="137"/>
      <c r="IK122" s="137"/>
      <c r="IL122" s="137"/>
      <c r="IM122" s="137"/>
      <c r="IN122" s="137"/>
      <c r="IO122" s="137"/>
      <c r="IP122" s="137"/>
      <c r="IQ122" s="137"/>
      <c r="IR122" s="137"/>
      <c r="IS122" s="137"/>
      <c r="IT122" s="137"/>
      <c r="IU122" s="137"/>
      <c r="IV122" s="137"/>
      <c r="IW122" s="137"/>
      <c r="IX122" s="137"/>
      <c r="IY122" s="137"/>
      <c r="IZ122" s="137"/>
      <c r="JA122" s="137"/>
      <c r="JB122" s="137"/>
      <c r="JC122" s="137"/>
      <c r="JD122" s="137"/>
      <c r="JE122" s="137"/>
      <c r="JF122" s="137"/>
      <c r="JG122" s="137"/>
      <c r="JH122" s="137"/>
      <c r="JI122" s="137"/>
      <c r="JJ122" s="137"/>
      <c r="JK122" s="137"/>
      <c r="JL122" s="137"/>
      <c r="JM122" s="137"/>
      <c r="JN122" s="137"/>
      <c r="JO122" s="137"/>
      <c r="JP122" s="137"/>
      <c r="JQ122" s="137"/>
      <c r="JR122" s="137"/>
      <c r="JS122" s="137"/>
      <c r="JT122" s="137"/>
      <c r="JU122" s="137"/>
      <c r="JV122" s="137"/>
      <c r="JW122" s="137"/>
      <c r="JX122" s="137"/>
      <c r="JY122" s="137"/>
      <c r="JZ122" s="137"/>
      <c r="KA122" s="137"/>
      <c r="KB122" s="137"/>
      <c r="KC122" s="137"/>
      <c r="KD122" s="137"/>
      <c r="KE122" s="137"/>
      <c r="KF122" s="137"/>
      <c r="KG122" s="137"/>
      <c r="KH122" s="137"/>
      <c r="KI122" s="137"/>
      <c r="KJ122" s="137"/>
      <c r="KK122" s="137"/>
      <c r="KL122" s="137"/>
      <c r="KM122" s="137"/>
      <c r="KN122" s="137"/>
      <c r="KO122" s="137"/>
      <c r="KP122" s="137"/>
      <c r="KQ122" s="137"/>
      <c r="KR122" s="137"/>
      <c r="KS122" s="137"/>
      <c r="KT122" s="137"/>
      <c r="KU122" s="137"/>
      <c r="KV122" s="137"/>
      <c r="KW122" s="137"/>
      <c r="KX122" s="137"/>
      <c r="KY122" s="137"/>
      <c r="KZ122" s="137"/>
      <c r="LA122" s="137"/>
      <c r="LB122" s="137"/>
      <c r="LC122" s="137"/>
      <c r="LD122" s="137"/>
      <c r="LE122" s="137"/>
      <c r="LF122" s="137"/>
      <c r="LG122" s="137"/>
      <c r="LH122" s="137"/>
      <c r="LI122" s="137"/>
      <c r="LJ122" s="137"/>
      <c r="LK122" s="137"/>
      <c r="LL122" s="137"/>
      <c r="LM122" s="137"/>
      <c r="LN122" s="137"/>
      <c r="LO122" s="137"/>
      <c r="LP122" s="137"/>
      <c r="LQ122" s="137"/>
      <c r="LR122" s="137"/>
      <c r="LS122" s="137"/>
      <c r="LT122" s="137"/>
      <c r="LU122" s="137"/>
      <c r="LV122" s="137"/>
      <c r="LW122" s="137"/>
      <c r="LX122" s="137"/>
    </row>
    <row r="123" ht="153.75" customHeight="1">
      <c r="B123" s="104" t="s">
        <v>1822</v>
      </c>
      <c r="C123" s="105" t="s">
        <v>12</v>
      </c>
      <c r="D123" s="105" t="s">
        <v>1823</v>
      </c>
      <c r="E123" s="105" t="s">
        <v>1835</v>
      </c>
      <c r="F123" s="105" t="s">
        <v>1836</v>
      </c>
      <c r="G123" s="105" t="s">
        <v>1837</v>
      </c>
      <c r="H123" s="105" t="s">
        <v>1838</v>
      </c>
      <c r="I123" s="107" t="s">
        <v>1839</v>
      </c>
      <c r="J123" s="107" t="s">
        <v>233</v>
      </c>
      <c r="K123" s="107" t="s">
        <v>1840</v>
      </c>
      <c r="L123" s="108">
        <v>2058.0</v>
      </c>
      <c r="M123" s="108">
        <v>2049.0</v>
      </c>
      <c r="N123" s="108">
        <v>2060.0</v>
      </c>
      <c r="O123" s="108">
        <f t="shared" si="157"/>
        <v>2060</v>
      </c>
      <c r="P123" s="108">
        <v>2060.0</v>
      </c>
      <c r="Q123" s="108">
        <v>0.0</v>
      </c>
      <c r="R123" s="113" t="s">
        <v>160</v>
      </c>
      <c r="S123" s="110" t="s">
        <v>1841</v>
      </c>
      <c r="T123" s="111" t="s">
        <v>1842</v>
      </c>
      <c r="U123" s="112" t="s">
        <v>1843</v>
      </c>
      <c r="V123" s="110" t="s">
        <v>1844</v>
      </c>
      <c r="W123" s="111" t="s">
        <v>1845</v>
      </c>
      <c r="X123" s="113" t="s">
        <v>13</v>
      </c>
      <c r="Y123" s="113" t="s">
        <v>160</v>
      </c>
      <c r="Z123" s="113" t="s">
        <v>161</v>
      </c>
      <c r="AA123" s="113" t="s">
        <v>13</v>
      </c>
      <c r="AB123" s="113" t="s">
        <v>161</v>
      </c>
      <c r="AC123" s="113" t="s">
        <v>13</v>
      </c>
      <c r="AD123" s="114" t="s">
        <v>239</v>
      </c>
      <c r="AE123" s="114">
        <v>2.0</v>
      </c>
      <c r="AF123" s="114">
        <v>4.0</v>
      </c>
      <c r="AG123" s="115" t="s">
        <v>12</v>
      </c>
      <c r="AH123" s="114" t="s">
        <v>239</v>
      </c>
      <c r="AI123" s="114" t="s">
        <v>239</v>
      </c>
      <c r="AJ123" s="114" t="s">
        <v>12</v>
      </c>
      <c r="AK123" s="114" t="str">
        <f t="shared" si="158"/>
        <v>1421, 1418</v>
      </c>
      <c r="AL123" s="114" t="s">
        <v>12</v>
      </c>
      <c r="AM123" s="114" t="s">
        <v>239</v>
      </c>
      <c r="AN123" s="114" t="s">
        <v>12</v>
      </c>
      <c r="AO123" s="114" t="s">
        <v>12</v>
      </c>
      <c r="AP123" s="116">
        <v>2058.0</v>
      </c>
      <c r="AQ123" s="116">
        <v>4.0</v>
      </c>
      <c r="AR123" s="116">
        <v>4.0</v>
      </c>
      <c r="AS123" s="116">
        <v>4.0</v>
      </c>
      <c r="AT123" s="116">
        <v>0.0</v>
      </c>
      <c r="AU123" s="116">
        <v>0.0</v>
      </c>
      <c r="AV123" s="116">
        <v>0.0</v>
      </c>
      <c r="AW123" s="116">
        <v>4.0</v>
      </c>
      <c r="AX123" s="116">
        <v>4.0</v>
      </c>
      <c r="AY123" s="116">
        <v>4.0</v>
      </c>
      <c r="AZ123" s="117">
        <f t="shared" si="121"/>
        <v>0.001952171791</v>
      </c>
      <c r="BA123" s="117">
        <f t="shared" si="122"/>
        <v>0.001952171791</v>
      </c>
      <c r="BB123" s="117">
        <f t="shared" si="123"/>
        <v>0</v>
      </c>
      <c r="BC123" s="117">
        <f t="shared" si="124"/>
        <v>0.001941747573</v>
      </c>
      <c r="BD123" s="117">
        <f t="shared" si="125"/>
        <v>0.001941747573</v>
      </c>
      <c r="BE123" s="117">
        <f t="shared" si="126"/>
        <v>0</v>
      </c>
      <c r="BF123" s="117">
        <f t="shared" si="127"/>
        <v>0.001941747573</v>
      </c>
      <c r="BG123" s="117">
        <f t="shared" si="128"/>
        <v>0.001941747573</v>
      </c>
      <c r="BH123" s="117">
        <f t="shared" si="129"/>
        <v>0</v>
      </c>
      <c r="BI123" s="118" t="s">
        <v>1846</v>
      </c>
      <c r="BJ123" s="118">
        <v>15.0</v>
      </c>
      <c r="BK123" s="118">
        <v>40.0</v>
      </c>
      <c r="BL123" s="115" t="s">
        <v>1847</v>
      </c>
      <c r="BM123" s="118" t="s">
        <v>1848</v>
      </c>
      <c r="BN123" s="118" t="s">
        <v>1849</v>
      </c>
      <c r="BO123" s="118" t="s">
        <v>1847</v>
      </c>
      <c r="BP123" s="118" t="str">
        <f t="shared" si="156"/>
        <v>2013409, 2034730, 2034718</v>
      </c>
      <c r="BQ123" s="118" t="s">
        <v>1849</v>
      </c>
      <c r="BR123" s="118" t="s">
        <v>12</v>
      </c>
      <c r="BS123" s="118" t="s">
        <v>1850</v>
      </c>
      <c r="BT123" s="118" t="s">
        <v>12</v>
      </c>
      <c r="BU123" s="119">
        <v>2057.0</v>
      </c>
      <c r="BV123" s="119">
        <v>29.0</v>
      </c>
      <c r="BW123" s="119">
        <v>30.0</v>
      </c>
      <c r="BX123" s="119">
        <v>4.0</v>
      </c>
      <c r="BY123" s="119">
        <v>36.0</v>
      </c>
      <c r="BZ123" s="119">
        <v>30.0</v>
      </c>
      <c r="CA123" s="119">
        <v>22.0</v>
      </c>
      <c r="CB123" s="119">
        <v>23.0</v>
      </c>
      <c r="CC123" s="119">
        <v>23.0</v>
      </c>
      <c r="CD123" s="119">
        <v>23.0</v>
      </c>
      <c r="CE123" s="119">
        <v>23.0</v>
      </c>
      <c r="CF123" s="119">
        <v>4.0</v>
      </c>
      <c r="CG123" s="119">
        <v>29.0</v>
      </c>
      <c r="CH123" s="119">
        <v>23.0</v>
      </c>
      <c r="CI123" s="120">
        <f t="shared" si="130"/>
        <v>0.01415324549</v>
      </c>
      <c r="CJ123" s="120">
        <f t="shared" si="131"/>
        <v>0.0112249878</v>
      </c>
      <c r="CK123" s="120">
        <f t="shared" si="132"/>
        <v>0.01073694485</v>
      </c>
      <c r="CL123" s="120">
        <f t="shared" si="133"/>
        <v>0.0145631068</v>
      </c>
      <c r="CM123" s="120">
        <f t="shared" si="134"/>
        <v>0.01116504854</v>
      </c>
      <c r="CN123" s="120">
        <f t="shared" si="18"/>
        <v>0.01116504854</v>
      </c>
      <c r="CO123" s="120">
        <f t="shared" si="135"/>
        <v>0.0145631068</v>
      </c>
      <c r="CP123" s="120">
        <f t="shared" si="136"/>
        <v>0.01116504854</v>
      </c>
      <c r="CQ123" s="120">
        <f t="shared" si="137"/>
        <v>0.01116504854</v>
      </c>
      <c r="CR123" s="121" t="s">
        <v>1851</v>
      </c>
      <c r="CS123" s="121">
        <v>22.0</v>
      </c>
      <c r="CT123" s="121">
        <v>66.0</v>
      </c>
      <c r="CU123" s="115" t="s">
        <v>419</v>
      </c>
      <c r="CV123" s="121" t="s">
        <v>1852</v>
      </c>
      <c r="CW123" s="121" t="s">
        <v>1853</v>
      </c>
      <c r="CX123" s="121" t="s">
        <v>419</v>
      </c>
      <c r="CY123" s="121" t="str">
        <f t="shared" si="119"/>
        <v>49040, 2013409, 2034730, 2034718, 44484, 44485, 44487, 44489, 50447, 41807, 1418, 1421</v>
      </c>
      <c r="CZ123" s="121" t="s">
        <v>1854</v>
      </c>
      <c r="DA123" s="121" t="s">
        <v>1855</v>
      </c>
      <c r="DB123" s="121" t="s">
        <v>1856</v>
      </c>
      <c r="DC123" s="121" t="s">
        <v>12</v>
      </c>
      <c r="DD123" s="122">
        <v>2058.0</v>
      </c>
      <c r="DE123" s="122">
        <v>31.0</v>
      </c>
      <c r="DF123" s="122">
        <v>33.0</v>
      </c>
      <c r="DG123" s="122">
        <v>30.0</v>
      </c>
      <c r="DH123" s="122">
        <v>36.0</v>
      </c>
      <c r="DI123" s="122">
        <v>32.0</v>
      </c>
      <c r="DJ123" s="122">
        <v>22.0</v>
      </c>
      <c r="DK123" s="122">
        <v>23.0</v>
      </c>
      <c r="DL123" s="122">
        <v>23.0</v>
      </c>
      <c r="DM123" s="122">
        <v>25.0</v>
      </c>
      <c r="DN123" s="122">
        <v>26.0</v>
      </c>
      <c r="DO123" s="122">
        <v>30.0</v>
      </c>
      <c r="DP123" s="122">
        <v>29.0</v>
      </c>
      <c r="DQ123" s="122">
        <v>25.0</v>
      </c>
      <c r="DR123" s="123">
        <f t="shared" si="138"/>
        <v>0.01512933138</v>
      </c>
      <c r="DS123" s="123">
        <f t="shared" si="139"/>
        <v>0.01220107369</v>
      </c>
      <c r="DT123" s="123">
        <f t="shared" si="140"/>
        <v>0.01073694485</v>
      </c>
      <c r="DU123" s="123">
        <f t="shared" si="141"/>
        <v>0.01601941748</v>
      </c>
      <c r="DV123" s="123">
        <f t="shared" si="142"/>
        <v>0.01262135922</v>
      </c>
      <c r="DW123" s="123">
        <f t="shared" si="143"/>
        <v>0.01116504854</v>
      </c>
      <c r="DX123" s="123">
        <f t="shared" si="144"/>
        <v>0.01553398058</v>
      </c>
      <c r="DY123" s="123">
        <f t="shared" si="145"/>
        <v>0.01213592233</v>
      </c>
      <c r="DZ123" s="123">
        <f t="shared" si="146"/>
        <v>0.01116504854</v>
      </c>
      <c r="EA123" s="124" t="s">
        <v>1857</v>
      </c>
      <c r="EB123" s="124">
        <v>31.0</v>
      </c>
      <c r="EC123" s="124">
        <v>90.0</v>
      </c>
      <c r="ED123" s="115" t="s">
        <v>1858</v>
      </c>
      <c r="EE123" s="124" t="s">
        <v>1859</v>
      </c>
      <c r="EF123" s="124" t="s">
        <v>1860</v>
      </c>
      <c r="EG123" s="124" t="s">
        <v>1858</v>
      </c>
      <c r="EH123" s="124" t="str">
        <f t="shared" si="111"/>
        <v>49040, 2013409, 2034730, 2034718, 2003099, 2007571, 2100615, 44484, 44485, 44487, 44489, 50447, 2002749, 2002752, 2006408, 2100472, 2101418, 41807</v>
      </c>
      <c r="EI123" s="124" t="s">
        <v>1861</v>
      </c>
      <c r="EJ123" s="124" t="s">
        <v>1862</v>
      </c>
      <c r="EK123" s="124" t="s">
        <v>1863</v>
      </c>
      <c r="EL123" s="124" t="s">
        <v>12</v>
      </c>
      <c r="EM123" s="125">
        <v>2057.0</v>
      </c>
      <c r="EN123" s="125">
        <v>41.0</v>
      </c>
      <c r="EO123" s="125">
        <v>46.0</v>
      </c>
      <c r="EP123" s="125">
        <v>30.0</v>
      </c>
      <c r="EQ123" s="125">
        <v>60.0</v>
      </c>
      <c r="ER123" s="125">
        <v>51.0</v>
      </c>
      <c r="ES123" s="125">
        <v>22.0</v>
      </c>
      <c r="ET123" s="125">
        <v>23.0</v>
      </c>
      <c r="EU123" s="125">
        <v>23.0</v>
      </c>
      <c r="EV123" s="125">
        <v>29.0</v>
      </c>
      <c r="EW123" s="125">
        <v>30.0</v>
      </c>
      <c r="EX123" s="125">
        <v>30.0</v>
      </c>
      <c r="EY123" s="125">
        <v>40.0</v>
      </c>
      <c r="EZ123" s="125">
        <v>55.0</v>
      </c>
      <c r="FA123" s="126">
        <f t="shared" si="147"/>
        <v>0.02000976086</v>
      </c>
      <c r="FB123" s="126">
        <f t="shared" si="148"/>
        <v>0.01415324549</v>
      </c>
      <c r="FC123" s="126">
        <f t="shared" si="149"/>
        <v>0.01073694485</v>
      </c>
      <c r="FD123" s="126">
        <f t="shared" si="150"/>
        <v>0.02233009709</v>
      </c>
      <c r="FE123" s="126">
        <f t="shared" si="151"/>
        <v>0.0145631068</v>
      </c>
      <c r="FF123" s="126">
        <f t="shared" si="152"/>
        <v>0.01116504854</v>
      </c>
      <c r="FG123" s="126">
        <f t="shared" si="153"/>
        <v>0.02475728155</v>
      </c>
      <c r="FH123" s="126">
        <f t="shared" si="154"/>
        <v>0.02669902913</v>
      </c>
      <c r="FI123" s="126">
        <f t="shared" si="155"/>
        <v>0.01116504854</v>
      </c>
      <c r="FJ123" s="127" t="s">
        <v>13</v>
      </c>
      <c r="FK123" s="128" t="s">
        <v>1864</v>
      </c>
      <c r="FL123" s="129" t="s">
        <v>1865</v>
      </c>
      <c r="FM123" s="129">
        <v>2.0</v>
      </c>
      <c r="FN123" s="129">
        <v>19.0</v>
      </c>
      <c r="FO123" s="130" t="s">
        <v>12</v>
      </c>
      <c r="FP123" s="130" t="s">
        <v>12</v>
      </c>
      <c r="FQ123" s="130" t="s">
        <v>12</v>
      </c>
      <c r="FR123" s="130" t="s">
        <v>12</v>
      </c>
      <c r="FS123" s="130" t="s">
        <v>12</v>
      </c>
      <c r="FT123" s="130" t="s">
        <v>12</v>
      </c>
      <c r="FU123" s="141" t="s">
        <v>1865</v>
      </c>
      <c r="FV123" s="141" t="s">
        <v>1865</v>
      </c>
      <c r="FW123" s="130" t="str">
        <f t="shared" si="48"/>
        <v>-</v>
      </c>
      <c r="FX123" s="130" t="s">
        <v>12</v>
      </c>
      <c r="FY123" s="108" t="s">
        <v>12</v>
      </c>
      <c r="FZ123" s="108">
        <v>2059.0</v>
      </c>
      <c r="GA123" s="108">
        <v>19.0</v>
      </c>
      <c r="GB123" s="131">
        <f t="shared" si="43"/>
        <v>0.009272816008</v>
      </c>
      <c r="GC123" s="132" t="s">
        <v>1866</v>
      </c>
      <c r="GD123" s="132">
        <v>7.0</v>
      </c>
      <c r="GE123" s="132">
        <v>33.0</v>
      </c>
      <c r="GF123" s="133" t="s">
        <v>12</v>
      </c>
      <c r="GG123" s="133" t="s">
        <v>12</v>
      </c>
      <c r="GH123" s="133" t="s">
        <v>12</v>
      </c>
      <c r="GI123" s="133" t="s">
        <v>12</v>
      </c>
      <c r="GJ123" s="133" t="s">
        <v>1867</v>
      </c>
      <c r="GK123" s="133" t="s">
        <v>1868</v>
      </c>
      <c r="GL123" s="133" t="s">
        <v>12</v>
      </c>
      <c r="GM123" s="133" t="s">
        <v>12</v>
      </c>
      <c r="GN123" s="134" t="s">
        <v>12</v>
      </c>
      <c r="GO123" s="134">
        <v>2056.0</v>
      </c>
      <c r="GP123" s="134">
        <v>16.0</v>
      </c>
      <c r="GQ123" s="135">
        <f t="shared" si="44"/>
        <v>0.007808687164</v>
      </c>
      <c r="GR123" s="136" t="s">
        <v>13</v>
      </c>
      <c r="GS123" s="137"/>
      <c r="GT123" s="137"/>
      <c r="GU123" s="137"/>
      <c r="GV123" s="137"/>
      <c r="GW123" s="137"/>
      <c r="GX123" s="137"/>
      <c r="GY123" s="137"/>
      <c r="GZ123" s="137"/>
      <c r="HA123" s="137"/>
      <c r="HB123" s="137"/>
      <c r="HC123" s="137"/>
      <c r="HD123" s="137"/>
      <c r="HE123" s="137"/>
      <c r="HF123" s="137"/>
      <c r="HG123" s="137"/>
      <c r="HH123" s="137"/>
      <c r="HI123" s="137"/>
      <c r="HJ123" s="137"/>
      <c r="HK123" s="137"/>
      <c r="HL123" s="137"/>
      <c r="HM123" s="137"/>
      <c r="HN123" s="137"/>
      <c r="HO123" s="137"/>
      <c r="HP123" s="137"/>
      <c r="HQ123" s="137"/>
      <c r="HR123" s="137"/>
      <c r="HS123" s="137"/>
      <c r="HT123" s="137"/>
      <c r="HU123" s="137"/>
      <c r="HV123" s="137"/>
      <c r="HW123" s="137"/>
      <c r="HX123" s="137"/>
      <c r="HY123" s="137"/>
      <c r="HZ123" s="137"/>
      <c r="IA123" s="137"/>
      <c r="IB123" s="137"/>
      <c r="IC123" s="137"/>
      <c r="ID123" s="137"/>
      <c r="IE123" s="137"/>
      <c r="IF123" s="137"/>
      <c r="IG123" s="137"/>
      <c r="IH123" s="137"/>
      <c r="II123" s="137"/>
      <c r="IJ123" s="137"/>
      <c r="IK123" s="137"/>
      <c r="IL123" s="137"/>
      <c r="IM123" s="137"/>
      <c r="IN123" s="137"/>
      <c r="IO123" s="137"/>
      <c r="IP123" s="137"/>
      <c r="IQ123" s="137"/>
      <c r="IR123" s="137"/>
      <c r="IS123" s="137"/>
      <c r="IT123" s="137"/>
      <c r="IU123" s="137"/>
      <c r="IV123" s="137"/>
      <c r="IW123" s="137"/>
      <c r="IX123" s="137"/>
      <c r="IY123" s="137"/>
      <c r="IZ123" s="137"/>
      <c r="JA123" s="137"/>
      <c r="JB123" s="137"/>
      <c r="JC123" s="137"/>
      <c r="JD123" s="137"/>
      <c r="JE123" s="137"/>
      <c r="JF123" s="137"/>
      <c r="JG123" s="137"/>
      <c r="JH123" s="137"/>
      <c r="JI123" s="137"/>
      <c r="JJ123" s="137"/>
      <c r="JK123" s="137"/>
      <c r="JL123" s="137"/>
      <c r="JM123" s="137"/>
      <c r="JN123" s="137"/>
      <c r="JO123" s="137"/>
      <c r="JP123" s="137"/>
      <c r="JQ123" s="137"/>
      <c r="JR123" s="137"/>
      <c r="JS123" s="137"/>
      <c r="JT123" s="137"/>
      <c r="JU123" s="137"/>
      <c r="JV123" s="137"/>
      <c r="JW123" s="137"/>
      <c r="JX123" s="137"/>
      <c r="JY123" s="137"/>
      <c r="JZ123" s="137"/>
      <c r="KA123" s="137"/>
      <c r="KB123" s="137"/>
      <c r="KC123" s="137"/>
      <c r="KD123" s="137"/>
      <c r="KE123" s="137"/>
      <c r="KF123" s="137"/>
      <c r="KG123" s="137"/>
      <c r="KH123" s="137"/>
      <c r="KI123" s="137"/>
      <c r="KJ123" s="137"/>
      <c r="KK123" s="137"/>
      <c r="KL123" s="137"/>
      <c r="KM123" s="137"/>
      <c r="KN123" s="137"/>
      <c r="KO123" s="137"/>
      <c r="KP123" s="137"/>
      <c r="KQ123" s="137"/>
      <c r="KR123" s="137"/>
      <c r="KS123" s="137"/>
      <c r="KT123" s="137"/>
      <c r="KU123" s="137"/>
      <c r="KV123" s="137"/>
      <c r="KW123" s="137"/>
      <c r="KX123" s="137"/>
      <c r="KY123" s="137"/>
      <c r="KZ123" s="137"/>
      <c r="LA123" s="137"/>
      <c r="LB123" s="137"/>
      <c r="LC123" s="137"/>
      <c r="LD123" s="137"/>
      <c r="LE123" s="137"/>
      <c r="LF123" s="137"/>
      <c r="LG123" s="137"/>
      <c r="LH123" s="137"/>
      <c r="LI123" s="137"/>
      <c r="LJ123" s="137"/>
      <c r="LK123" s="137"/>
      <c r="LL123" s="137"/>
      <c r="LM123" s="137"/>
      <c r="LN123" s="137"/>
      <c r="LO123" s="137"/>
      <c r="LP123" s="137"/>
      <c r="LQ123" s="137"/>
      <c r="LR123" s="137"/>
      <c r="LS123" s="137"/>
      <c r="LT123" s="137"/>
      <c r="LU123" s="137"/>
      <c r="LV123" s="137"/>
      <c r="LW123" s="137"/>
      <c r="LX123" s="137"/>
    </row>
    <row r="124" ht="153.75" customHeight="1">
      <c r="B124" s="104" t="s">
        <v>1822</v>
      </c>
      <c r="C124" s="106" t="s">
        <v>12</v>
      </c>
      <c r="D124" s="105" t="s">
        <v>1823</v>
      </c>
      <c r="E124" s="105" t="s">
        <v>1835</v>
      </c>
      <c r="F124" s="105" t="s">
        <v>1836</v>
      </c>
      <c r="G124" s="106" t="s">
        <v>1869</v>
      </c>
      <c r="H124" s="105" t="s">
        <v>1870</v>
      </c>
      <c r="I124" s="107" t="s">
        <v>1871</v>
      </c>
      <c r="J124" s="107" t="s">
        <v>1872</v>
      </c>
      <c r="K124" s="107" t="s">
        <v>1873</v>
      </c>
      <c r="L124" s="108">
        <v>181.0</v>
      </c>
      <c r="M124" s="108">
        <v>181.0</v>
      </c>
      <c r="N124" s="108">
        <v>181.0</v>
      </c>
      <c r="O124" s="108">
        <v>181.0</v>
      </c>
      <c r="P124" s="108">
        <v>181.0</v>
      </c>
      <c r="Q124" s="108">
        <v>0.0</v>
      </c>
      <c r="R124" s="113" t="s">
        <v>160</v>
      </c>
      <c r="S124" s="111" t="s">
        <v>1874</v>
      </c>
      <c r="T124" s="174" t="s">
        <v>1875</v>
      </c>
      <c r="U124" s="112" t="s">
        <v>1876</v>
      </c>
      <c r="V124" s="110" t="s">
        <v>1877</v>
      </c>
      <c r="W124" s="111" t="s">
        <v>1878</v>
      </c>
      <c r="X124" s="113" t="s">
        <v>13</v>
      </c>
      <c r="Y124" s="113" t="s">
        <v>160</v>
      </c>
      <c r="Z124" s="113" t="s">
        <v>161</v>
      </c>
      <c r="AA124" s="113" t="s">
        <v>13</v>
      </c>
      <c r="AB124" s="113" t="s">
        <v>161</v>
      </c>
      <c r="AC124" s="113" t="s">
        <v>13</v>
      </c>
      <c r="AD124" s="114" t="s">
        <v>12</v>
      </c>
      <c r="AE124" s="114" t="s">
        <v>12</v>
      </c>
      <c r="AF124" s="114" t="s">
        <v>12</v>
      </c>
      <c r="AG124" s="115" t="s">
        <v>12</v>
      </c>
      <c r="AH124" s="114" t="s">
        <v>12</v>
      </c>
      <c r="AI124" s="114" t="s">
        <v>12</v>
      </c>
      <c r="AJ124" s="114" t="s">
        <v>12</v>
      </c>
      <c r="AK124" s="114" t="s">
        <v>12</v>
      </c>
      <c r="AL124" s="114" t="s">
        <v>12</v>
      </c>
      <c r="AM124" s="114" t="s">
        <v>12</v>
      </c>
      <c r="AN124" s="114" t="s">
        <v>12</v>
      </c>
      <c r="AO124" s="114" t="s">
        <v>12</v>
      </c>
      <c r="AP124" s="116">
        <v>181.0</v>
      </c>
      <c r="AQ124" s="116">
        <v>0.0</v>
      </c>
      <c r="AR124" s="116">
        <v>0.0</v>
      </c>
      <c r="AS124" s="116">
        <v>0.0</v>
      </c>
      <c r="AT124" s="116">
        <v>0.0</v>
      </c>
      <c r="AU124" s="116">
        <v>0.0</v>
      </c>
      <c r="AV124" s="116">
        <v>0.0</v>
      </c>
      <c r="AW124" s="116">
        <v>0.0</v>
      </c>
      <c r="AX124" s="116">
        <v>0.0</v>
      </c>
      <c r="AY124" s="116">
        <v>0.0</v>
      </c>
      <c r="AZ124" s="117">
        <f t="shared" si="121"/>
        <v>0</v>
      </c>
      <c r="BA124" s="117">
        <f t="shared" si="122"/>
        <v>0</v>
      </c>
      <c r="BB124" s="117">
        <f t="shared" si="123"/>
        <v>0</v>
      </c>
      <c r="BC124" s="117">
        <f t="shared" si="124"/>
        <v>0</v>
      </c>
      <c r="BD124" s="117">
        <f t="shared" si="125"/>
        <v>0</v>
      </c>
      <c r="BE124" s="117">
        <f t="shared" si="126"/>
        <v>0</v>
      </c>
      <c r="BF124" s="117">
        <f t="shared" si="127"/>
        <v>0</v>
      </c>
      <c r="BG124" s="117">
        <f t="shared" si="128"/>
        <v>0</v>
      </c>
      <c r="BH124" s="117">
        <f t="shared" si="129"/>
        <v>0</v>
      </c>
      <c r="BI124" s="118" t="s">
        <v>12</v>
      </c>
      <c r="BJ124" s="118" t="s">
        <v>12</v>
      </c>
      <c r="BK124" s="118" t="s">
        <v>12</v>
      </c>
      <c r="BL124" s="115" t="s">
        <v>12</v>
      </c>
      <c r="BM124" s="118" t="s">
        <v>12</v>
      </c>
      <c r="BN124" s="118" t="s">
        <v>12</v>
      </c>
      <c r="BO124" s="118" t="s">
        <v>12</v>
      </c>
      <c r="BP124" s="118" t="s">
        <v>12</v>
      </c>
      <c r="BQ124" s="118" t="s">
        <v>12</v>
      </c>
      <c r="BR124" s="118" t="s">
        <v>12</v>
      </c>
      <c r="BS124" s="118" t="s">
        <v>12</v>
      </c>
      <c r="BT124" s="118" t="s">
        <v>12</v>
      </c>
      <c r="BU124" s="119">
        <v>181.0</v>
      </c>
      <c r="BV124" s="119">
        <v>0.0</v>
      </c>
      <c r="BW124" s="119">
        <v>0.0</v>
      </c>
      <c r="BX124" s="119">
        <v>0.0</v>
      </c>
      <c r="BY124" s="119">
        <v>0.0</v>
      </c>
      <c r="BZ124" s="119">
        <v>0.0</v>
      </c>
      <c r="CA124" s="119">
        <v>0.0</v>
      </c>
      <c r="CB124" s="119">
        <v>0.0</v>
      </c>
      <c r="CC124" s="119">
        <v>0.0</v>
      </c>
      <c r="CD124" s="119">
        <v>0.0</v>
      </c>
      <c r="CE124" s="119">
        <v>0.0</v>
      </c>
      <c r="CF124" s="119">
        <v>0.0</v>
      </c>
      <c r="CG124" s="119">
        <v>0.0</v>
      </c>
      <c r="CH124" s="119">
        <v>0.0</v>
      </c>
      <c r="CI124" s="120">
        <f t="shared" si="130"/>
        <v>0</v>
      </c>
      <c r="CJ124" s="120">
        <f t="shared" si="131"/>
        <v>0</v>
      </c>
      <c r="CK124" s="120">
        <f t="shared" si="132"/>
        <v>0</v>
      </c>
      <c r="CL124" s="120">
        <f t="shared" si="133"/>
        <v>0</v>
      </c>
      <c r="CM124" s="120">
        <f t="shared" si="134"/>
        <v>0</v>
      </c>
      <c r="CN124" s="120">
        <f t="shared" si="18"/>
        <v>0</v>
      </c>
      <c r="CO124" s="120">
        <f t="shared" si="135"/>
        <v>0</v>
      </c>
      <c r="CP124" s="120">
        <f t="shared" si="136"/>
        <v>0</v>
      </c>
      <c r="CQ124" s="120">
        <f t="shared" si="137"/>
        <v>0</v>
      </c>
      <c r="CR124" s="121" t="s">
        <v>1879</v>
      </c>
      <c r="CS124" s="121">
        <v>2.0</v>
      </c>
      <c r="CT124" s="121">
        <v>228.0</v>
      </c>
      <c r="CU124" s="115" t="s">
        <v>12</v>
      </c>
      <c r="CV124" s="121" t="s">
        <v>1880</v>
      </c>
      <c r="CW124" s="121" t="s">
        <v>1881</v>
      </c>
      <c r="CX124" s="121" t="s">
        <v>12</v>
      </c>
      <c r="CY124" s="121" t="str">
        <f t="shared" si="119"/>
        <v>31939, 50447</v>
      </c>
      <c r="CZ124" s="121" t="s">
        <v>12</v>
      </c>
      <c r="DA124" s="121" t="s">
        <v>1881</v>
      </c>
      <c r="DB124" s="121" t="s">
        <v>12</v>
      </c>
      <c r="DC124" s="121" t="s">
        <v>12</v>
      </c>
      <c r="DD124" s="122">
        <v>181.0</v>
      </c>
      <c r="DE124" s="122">
        <v>0.0</v>
      </c>
      <c r="DF124" s="122">
        <v>0.0</v>
      </c>
      <c r="DG124" s="122">
        <v>228.0</v>
      </c>
      <c r="DH124" s="122">
        <v>0.0</v>
      </c>
      <c r="DI124" s="122">
        <v>228.0</v>
      </c>
      <c r="DJ124" s="122">
        <v>0.0</v>
      </c>
      <c r="DK124" s="122">
        <v>0.0</v>
      </c>
      <c r="DL124" s="122">
        <v>0.0</v>
      </c>
      <c r="DM124" s="122">
        <v>0.0</v>
      </c>
      <c r="DN124" s="122">
        <v>0.0</v>
      </c>
      <c r="DO124" s="122">
        <v>228.0</v>
      </c>
      <c r="DP124" s="122">
        <v>0.0</v>
      </c>
      <c r="DQ124" s="122">
        <v>0.0</v>
      </c>
      <c r="DR124" s="123">
        <f t="shared" si="138"/>
        <v>0</v>
      </c>
      <c r="DS124" s="123">
        <f t="shared" si="139"/>
        <v>0</v>
      </c>
      <c r="DT124" s="123">
        <f t="shared" si="140"/>
        <v>0</v>
      </c>
      <c r="DU124" s="123">
        <f t="shared" si="141"/>
        <v>0</v>
      </c>
      <c r="DV124" s="123">
        <f t="shared" si="142"/>
        <v>0</v>
      </c>
      <c r="DW124" s="123">
        <f t="shared" si="143"/>
        <v>0</v>
      </c>
      <c r="DX124" s="123">
        <f t="shared" si="144"/>
        <v>1.259668508</v>
      </c>
      <c r="DY124" s="123">
        <f t="shared" si="145"/>
        <v>0</v>
      </c>
      <c r="DZ124" s="123">
        <f t="shared" si="146"/>
        <v>0</v>
      </c>
      <c r="EA124" s="124" t="s">
        <v>1882</v>
      </c>
      <c r="EB124" s="124">
        <v>7.0</v>
      </c>
      <c r="EC124" s="124">
        <v>403.0</v>
      </c>
      <c r="ED124" s="115" t="s">
        <v>162</v>
      </c>
      <c r="EE124" s="124" t="s">
        <v>1883</v>
      </c>
      <c r="EF124" s="124" t="s">
        <v>1884</v>
      </c>
      <c r="EG124" s="124" t="s">
        <v>12</v>
      </c>
      <c r="EH124" s="124" t="str">
        <f t="shared" si="111"/>
        <v>2009004, 2011085, 2012885, 31939, 50447, 2002752, 2002749</v>
      </c>
      <c r="EI124" s="124" t="s">
        <v>1885</v>
      </c>
      <c r="EJ124" s="124" t="s">
        <v>1886</v>
      </c>
      <c r="EK124" s="124" t="s">
        <v>12</v>
      </c>
      <c r="EL124" s="124" t="s">
        <v>12</v>
      </c>
      <c r="EM124" s="125">
        <v>181.0</v>
      </c>
      <c r="EN124" s="125">
        <v>58.0</v>
      </c>
      <c r="EO124" s="125">
        <v>117.0</v>
      </c>
      <c r="EP124" s="125">
        <v>228.0</v>
      </c>
      <c r="EQ124" s="125">
        <v>175.0</v>
      </c>
      <c r="ER124" s="125">
        <v>346.0</v>
      </c>
      <c r="ES124" s="125">
        <v>0.0</v>
      </c>
      <c r="ET124" s="125">
        <v>0.0</v>
      </c>
      <c r="EU124" s="125">
        <v>0.0</v>
      </c>
      <c r="EV124" s="125">
        <v>57.0</v>
      </c>
      <c r="EW124" s="125">
        <v>115.0</v>
      </c>
      <c r="EX124" s="125">
        <v>228.0</v>
      </c>
      <c r="EY124" s="125">
        <v>171.0</v>
      </c>
      <c r="EZ124" s="125">
        <v>342.0</v>
      </c>
      <c r="FA124" s="126">
        <f t="shared" si="147"/>
        <v>0.320441989</v>
      </c>
      <c r="FB124" s="126">
        <f t="shared" si="148"/>
        <v>0.3149171271</v>
      </c>
      <c r="FC124" s="126">
        <f t="shared" si="149"/>
        <v>0</v>
      </c>
      <c r="FD124" s="126">
        <f t="shared" si="150"/>
        <v>0.6464088398</v>
      </c>
      <c r="FE124" s="126">
        <f t="shared" si="151"/>
        <v>0.635359116</v>
      </c>
      <c r="FF124" s="126">
        <f t="shared" si="152"/>
        <v>0</v>
      </c>
      <c r="FG124" s="126">
        <f t="shared" si="153"/>
        <v>1.91160221</v>
      </c>
      <c r="FH124" s="126">
        <f t="shared" si="154"/>
        <v>1.889502762</v>
      </c>
      <c r="FI124" s="126">
        <f t="shared" si="155"/>
        <v>0</v>
      </c>
      <c r="FJ124" s="127" t="s">
        <v>13</v>
      </c>
      <c r="FK124" s="128" t="s">
        <v>1887</v>
      </c>
      <c r="FL124" s="129" t="s">
        <v>12</v>
      </c>
      <c r="FM124" s="129" t="s">
        <v>12</v>
      </c>
      <c r="FN124" s="129" t="s">
        <v>12</v>
      </c>
      <c r="FO124" s="130" t="s">
        <v>12</v>
      </c>
      <c r="FP124" s="130" t="s">
        <v>12</v>
      </c>
      <c r="FQ124" s="130" t="s">
        <v>12</v>
      </c>
      <c r="FR124" s="130" t="s">
        <v>12</v>
      </c>
      <c r="FS124" s="130" t="s">
        <v>12</v>
      </c>
      <c r="FT124" s="130" t="s">
        <v>12</v>
      </c>
      <c r="FU124" s="130" t="s">
        <v>12</v>
      </c>
      <c r="FV124" s="130" t="s">
        <v>12</v>
      </c>
      <c r="FW124" s="130" t="str">
        <f t="shared" si="48"/>
        <v>-</v>
      </c>
      <c r="FX124" s="130" t="s">
        <v>12</v>
      </c>
      <c r="FY124" s="108" t="s">
        <v>12</v>
      </c>
      <c r="FZ124" s="108">
        <v>181.0</v>
      </c>
      <c r="GA124" s="108">
        <v>0.0</v>
      </c>
      <c r="GB124" s="131">
        <f t="shared" si="43"/>
        <v>0</v>
      </c>
      <c r="GC124" s="132" t="s">
        <v>1888</v>
      </c>
      <c r="GD124" s="132">
        <v>4.0</v>
      </c>
      <c r="GE124" s="132">
        <v>543.0</v>
      </c>
      <c r="GF124" s="133" t="s">
        <v>12</v>
      </c>
      <c r="GG124" s="133" t="s">
        <v>12</v>
      </c>
      <c r="GH124" s="133" t="s">
        <v>12</v>
      </c>
      <c r="GI124" s="133" t="s">
        <v>12</v>
      </c>
      <c r="GJ124" s="133" t="s">
        <v>1889</v>
      </c>
      <c r="GK124" s="133">
        <v>56610.0</v>
      </c>
      <c r="GL124" s="133" t="s">
        <v>12</v>
      </c>
      <c r="GM124" s="133" t="s">
        <v>12</v>
      </c>
      <c r="GN124" s="134" t="s">
        <v>12</v>
      </c>
      <c r="GO124" s="134">
        <v>181.0</v>
      </c>
      <c r="GP124" s="134">
        <v>181.0</v>
      </c>
      <c r="GQ124" s="135">
        <f t="shared" si="44"/>
        <v>1</v>
      </c>
      <c r="GR124" s="136" t="s">
        <v>13</v>
      </c>
      <c r="GS124" s="137"/>
      <c r="GT124" s="137"/>
      <c r="GU124" s="137"/>
      <c r="GV124" s="137"/>
      <c r="GW124" s="137"/>
      <c r="GX124" s="137"/>
      <c r="GY124" s="137"/>
      <c r="GZ124" s="137"/>
      <c r="HA124" s="137"/>
      <c r="HB124" s="137"/>
      <c r="HC124" s="137"/>
      <c r="HD124" s="137"/>
      <c r="HE124" s="137"/>
      <c r="HF124" s="137"/>
      <c r="HG124" s="137"/>
      <c r="HH124" s="137"/>
      <c r="HI124" s="137"/>
      <c r="HJ124" s="137"/>
      <c r="HK124" s="137"/>
      <c r="HL124" s="137"/>
      <c r="HM124" s="137"/>
      <c r="HN124" s="137"/>
      <c r="HO124" s="137"/>
      <c r="HP124" s="137"/>
      <c r="HQ124" s="137"/>
      <c r="HR124" s="137"/>
      <c r="HS124" s="137"/>
      <c r="HT124" s="137"/>
      <c r="HU124" s="137"/>
      <c r="HV124" s="137"/>
      <c r="HW124" s="137"/>
      <c r="HX124" s="137"/>
      <c r="HY124" s="137"/>
      <c r="HZ124" s="137"/>
      <c r="IA124" s="137"/>
      <c r="IB124" s="137"/>
      <c r="IC124" s="137"/>
      <c r="ID124" s="137"/>
      <c r="IE124" s="137"/>
      <c r="IF124" s="137"/>
      <c r="IG124" s="137"/>
      <c r="IH124" s="137"/>
      <c r="II124" s="137"/>
      <c r="IJ124" s="137"/>
      <c r="IK124" s="137"/>
      <c r="IL124" s="137"/>
      <c r="IM124" s="137"/>
      <c r="IN124" s="137"/>
      <c r="IO124" s="137"/>
      <c r="IP124" s="137"/>
      <c r="IQ124" s="137"/>
      <c r="IR124" s="137"/>
      <c r="IS124" s="137"/>
      <c r="IT124" s="137"/>
      <c r="IU124" s="137"/>
      <c r="IV124" s="137"/>
      <c r="IW124" s="137"/>
      <c r="IX124" s="137"/>
      <c r="IY124" s="137"/>
      <c r="IZ124" s="137"/>
      <c r="JA124" s="137"/>
      <c r="JB124" s="137"/>
      <c r="JC124" s="137"/>
      <c r="JD124" s="137"/>
      <c r="JE124" s="137"/>
      <c r="JF124" s="137"/>
      <c r="JG124" s="137"/>
      <c r="JH124" s="137"/>
      <c r="JI124" s="137"/>
      <c r="JJ124" s="137"/>
      <c r="JK124" s="137"/>
      <c r="JL124" s="137"/>
      <c r="JM124" s="137"/>
      <c r="JN124" s="137"/>
      <c r="JO124" s="137"/>
      <c r="JP124" s="137"/>
      <c r="JQ124" s="137"/>
      <c r="JR124" s="137"/>
      <c r="JS124" s="137"/>
      <c r="JT124" s="137"/>
      <c r="JU124" s="137"/>
      <c r="JV124" s="137"/>
      <c r="JW124" s="137"/>
      <c r="JX124" s="137"/>
      <c r="JY124" s="137"/>
      <c r="JZ124" s="137"/>
      <c r="KA124" s="137"/>
      <c r="KB124" s="137"/>
      <c r="KC124" s="137"/>
      <c r="KD124" s="137"/>
      <c r="KE124" s="137"/>
      <c r="KF124" s="137"/>
      <c r="KG124" s="137"/>
      <c r="KH124" s="137"/>
      <c r="KI124" s="137"/>
      <c r="KJ124" s="137"/>
      <c r="KK124" s="137"/>
      <c r="KL124" s="137"/>
      <c r="KM124" s="137"/>
      <c r="KN124" s="137"/>
      <c r="KO124" s="137"/>
      <c r="KP124" s="137"/>
      <c r="KQ124" s="137"/>
      <c r="KR124" s="137"/>
      <c r="KS124" s="137"/>
      <c r="KT124" s="137"/>
      <c r="KU124" s="137"/>
      <c r="KV124" s="137"/>
      <c r="KW124" s="137"/>
      <c r="KX124" s="137"/>
      <c r="KY124" s="137"/>
      <c r="KZ124" s="137"/>
      <c r="LA124" s="137"/>
      <c r="LB124" s="137"/>
      <c r="LC124" s="137"/>
      <c r="LD124" s="137"/>
      <c r="LE124" s="137"/>
      <c r="LF124" s="137"/>
      <c r="LG124" s="137"/>
      <c r="LH124" s="137"/>
      <c r="LI124" s="137"/>
      <c r="LJ124" s="137"/>
      <c r="LK124" s="137"/>
      <c r="LL124" s="137"/>
      <c r="LM124" s="137"/>
      <c r="LN124" s="137"/>
      <c r="LO124" s="137"/>
      <c r="LP124" s="137"/>
      <c r="LQ124" s="137"/>
      <c r="LR124" s="137"/>
      <c r="LS124" s="137"/>
      <c r="LT124" s="137"/>
      <c r="LU124" s="137"/>
      <c r="LV124" s="137"/>
      <c r="LW124" s="137"/>
      <c r="LX124" s="137"/>
    </row>
    <row r="125" ht="153.75" customHeight="1">
      <c r="B125" s="104" t="s">
        <v>1822</v>
      </c>
      <c r="C125" s="105" t="s">
        <v>12</v>
      </c>
      <c r="D125" s="105" t="s">
        <v>1823</v>
      </c>
      <c r="E125" s="105" t="s">
        <v>1835</v>
      </c>
      <c r="F125" s="105" t="s">
        <v>1836</v>
      </c>
      <c r="G125" s="105" t="s">
        <v>1869</v>
      </c>
      <c r="H125" s="105" t="s">
        <v>1870</v>
      </c>
      <c r="I125" s="107" t="s">
        <v>1871</v>
      </c>
      <c r="J125" s="107" t="s">
        <v>1890</v>
      </c>
      <c r="K125" s="107" t="s">
        <v>1891</v>
      </c>
      <c r="L125" s="108">
        <v>385.0</v>
      </c>
      <c r="M125" s="108">
        <v>385.0</v>
      </c>
      <c r="N125" s="108">
        <v>4615.0</v>
      </c>
      <c r="O125" s="108">
        <f t="shared" ref="O125:O137" si="159">P125+Q125</f>
        <v>4615</v>
      </c>
      <c r="P125" s="108">
        <v>4615.0</v>
      </c>
      <c r="Q125" s="108">
        <v>0.0</v>
      </c>
      <c r="R125" s="113" t="s">
        <v>160</v>
      </c>
      <c r="S125" s="111" t="s">
        <v>1874</v>
      </c>
      <c r="T125" s="111" t="s">
        <v>1892</v>
      </c>
      <c r="U125" s="112" t="s">
        <v>1893</v>
      </c>
      <c r="V125" s="110" t="s">
        <v>1894</v>
      </c>
      <c r="W125" s="111" t="s">
        <v>1895</v>
      </c>
      <c r="X125" s="113" t="s">
        <v>13</v>
      </c>
      <c r="Y125" s="113" t="s">
        <v>160</v>
      </c>
      <c r="Z125" s="113" t="s">
        <v>161</v>
      </c>
      <c r="AA125" s="113" t="s">
        <v>13</v>
      </c>
      <c r="AB125" s="113" t="s">
        <v>161</v>
      </c>
      <c r="AC125" s="113" t="s">
        <v>13</v>
      </c>
      <c r="AD125" s="114" t="s">
        <v>1896</v>
      </c>
      <c r="AE125" s="114">
        <v>43.0</v>
      </c>
      <c r="AF125" s="114">
        <v>62.0</v>
      </c>
      <c r="AG125" s="115" t="s">
        <v>12</v>
      </c>
      <c r="AH125" s="114" t="s">
        <v>1896</v>
      </c>
      <c r="AI125" s="114" t="s">
        <v>12</v>
      </c>
      <c r="AJ125" s="171" t="s">
        <v>12</v>
      </c>
      <c r="AK125" s="114" t="str">
        <f t="shared" ref="AK125:AK129" si="160">IF(AI125="-",AJ125,AI125)</f>
        <v>-</v>
      </c>
      <c r="AL125" s="171" t="s">
        <v>12</v>
      </c>
      <c r="AM125" s="171" t="s">
        <v>12</v>
      </c>
      <c r="AN125" s="114" t="s">
        <v>12</v>
      </c>
      <c r="AO125" s="171" t="s">
        <v>12</v>
      </c>
      <c r="AP125" s="116">
        <v>385.0</v>
      </c>
      <c r="AQ125" s="116">
        <v>0.0</v>
      </c>
      <c r="AR125" s="116">
        <v>0.0</v>
      </c>
      <c r="AS125" s="116">
        <v>62.0</v>
      </c>
      <c r="AT125" s="116" t="s">
        <v>12</v>
      </c>
      <c r="AU125" s="116" t="s">
        <v>12</v>
      </c>
      <c r="AV125" s="116" t="s">
        <v>12</v>
      </c>
      <c r="AW125" s="116">
        <v>0.0</v>
      </c>
      <c r="AX125" s="116">
        <v>0.0</v>
      </c>
      <c r="AY125" s="116">
        <v>62.0</v>
      </c>
      <c r="AZ125" s="117">
        <f t="shared" si="121"/>
        <v>0</v>
      </c>
      <c r="BA125" s="117">
        <f t="shared" si="122"/>
        <v>0</v>
      </c>
      <c r="BB125" s="117" t="str">
        <f t="shared" si="123"/>
        <v>-</v>
      </c>
      <c r="BC125" s="117">
        <f t="shared" si="124"/>
        <v>0</v>
      </c>
      <c r="BD125" s="117">
        <f t="shared" si="125"/>
        <v>0</v>
      </c>
      <c r="BE125" s="117" t="str">
        <f t="shared" si="126"/>
        <v>-</v>
      </c>
      <c r="BF125" s="117">
        <f t="shared" si="127"/>
        <v>0.01343445287</v>
      </c>
      <c r="BG125" s="117">
        <f t="shared" si="128"/>
        <v>0.01343445287</v>
      </c>
      <c r="BH125" s="117" t="str">
        <f t="shared" si="129"/>
        <v>-</v>
      </c>
      <c r="BI125" s="118" t="s">
        <v>1897</v>
      </c>
      <c r="BJ125" s="118">
        <v>57.0</v>
      </c>
      <c r="BK125" s="118">
        <v>83.0</v>
      </c>
      <c r="BL125" s="115" t="s">
        <v>12</v>
      </c>
      <c r="BM125" s="118" t="s">
        <v>1898</v>
      </c>
      <c r="BN125" s="118" t="s">
        <v>12</v>
      </c>
      <c r="BO125" s="118" t="s">
        <v>12</v>
      </c>
      <c r="BP125" s="118" t="str">
        <f t="shared" ref="BP125:BP137" si="161">IF(BN125="-",BO125,BN125)</f>
        <v>-</v>
      </c>
      <c r="BQ125" s="118" t="s">
        <v>12</v>
      </c>
      <c r="BR125" s="118" t="s">
        <v>12</v>
      </c>
      <c r="BS125" s="118" t="s">
        <v>12</v>
      </c>
      <c r="BT125" s="139" t="s">
        <v>12</v>
      </c>
      <c r="BU125" s="119">
        <v>385.0</v>
      </c>
      <c r="BV125" s="119">
        <v>14.0</v>
      </c>
      <c r="BW125" s="119">
        <v>20.0</v>
      </c>
      <c r="BX125" s="119">
        <v>62.0</v>
      </c>
      <c r="BY125" s="119">
        <v>21.0</v>
      </c>
      <c r="BZ125" s="119" t="s">
        <v>12</v>
      </c>
      <c r="CA125" s="119" t="s">
        <v>12</v>
      </c>
      <c r="CB125" s="119" t="s">
        <v>12</v>
      </c>
      <c r="CC125" s="119" t="s">
        <v>12</v>
      </c>
      <c r="CD125" s="119">
        <v>14.0</v>
      </c>
      <c r="CE125" s="119">
        <v>20.0</v>
      </c>
      <c r="CF125" s="119">
        <v>62.0</v>
      </c>
      <c r="CG125" s="119">
        <v>21.0</v>
      </c>
      <c r="CH125" s="119" t="s">
        <v>12</v>
      </c>
      <c r="CI125" s="120">
        <f t="shared" si="130"/>
        <v>0.03636363636</v>
      </c>
      <c r="CJ125" s="120">
        <f t="shared" si="131"/>
        <v>0.03636363636</v>
      </c>
      <c r="CK125" s="120" t="str">
        <f t="shared" si="132"/>
        <v>-</v>
      </c>
      <c r="CL125" s="120">
        <f t="shared" si="133"/>
        <v>0.004333694475</v>
      </c>
      <c r="CM125" s="120">
        <f t="shared" si="134"/>
        <v>0.004333694475</v>
      </c>
      <c r="CN125" s="120" t="str">
        <f t="shared" si="18"/>
        <v>-</v>
      </c>
      <c r="CO125" s="120" t="str">
        <f t="shared" si="135"/>
        <v>-</v>
      </c>
      <c r="CP125" s="120" t="str">
        <f t="shared" si="136"/>
        <v>-</v>
      </c>
      <c r="CQ125" s="120" t="str">
        <f t="shared" si="137"/>
        <v>-</v>
      </c>
      <c r="CR125" s="121" t="s">
        <v>1899</v>
      </c>
      <c r="CS125" s="121">
        <v>62.0</v>
      </c>
      <c r="CT125" s="121">
        <v>4750.0</v>
      </c>
      <c r="CU125" s="115" t="s">
        <v>12</v>
      </c>
      <c r="CV125" s="121" t="s">
        <v>1899</v>
      </c>
      <c r="CW125" s="121" t="s">
        <v>12</v>
      </c>
      <c r="CX125" s="121" t="s">
        <v>12</v>
      </c>
      <c r="CY125" s="121" t="s">
        <v>12</v>
      </c>
      <c r="CZ125" s="121" t="s">
        <v>12</v>
      </c>
      <c r="DA125" s="121" t="s">
        <v>12</v>
      </c>
      <c r="DB125" s="121" t="s">
        <v>12</v>
      </c>
      <c r="DC125" s="121" t="s">
        <v>12</v>
      </c>
      <c r="DD125" s="122">
        <v>385.0</v>
      </c>
      <c r="DE125" s="122">
        <v>14.0</v>
      </c>
      <c r="DF125" s="122">
        <v>20.0</v>
      </c>
      <c r="DG125" s="122">
        <v>4729.0</v>
      </c>
      <c r="DH125" s="122">
        <v>21.0</v>
      </c>
      <c r="DI125" s="122" t="s">
        <v>12</v>
      </c>
      <c r="DJ125" s="122" t="s">
        <v>12</v>
      </c>
      <c r="DK125" s="122" t="s">
        <v>12</v>
      </c>
      <c r="DL125" s="122" t="s">
        <v>12</v>
      </c>
      <c r="DM125" s="122">
        <v>14.0</v>
      </c>
      <c r="DN125" s="122">
        <v>20.0</v>
      </c>
      <c r="DO125" s="122">
        <v>4729.0</v>
      </c>
      <c r="DP125" s="122">
        <v>21.0</v>
      </c>
      <c r="DQ125" s="122" t="s">
        <v>12</v>
      </c>
      <c r="DR125" s="123">
        <f t="shared" si="138"/>
        <v>0.03636363636</v>
      </c>
      <c r="DS125" s="123">
        <f t="shared" si="139"/>
        <v>0.03636363636</v>
      </c>
      <c r="DT125" s="123" t="str">
        <f t="shared" si="140"/>
        <v>-</v>
      </c>
      <c r="DU125" s="123">
        <f t="shared" si="141"/>
        <v>0.004333694475</v>
      </c>
      <c r="DV125" s="123">
        <f t="shared" si="142"/>
        <v>0.004333694475</v>
      </c>
      <c r="DW125" s="123" t="str">
        <f t="shared" si="143"/>
        <v>-</v>
      </c>
      <c r="DX125" s="123" t="str">
        <f t="shared" si="144"/>
        <v>-</v>
      </c>
      <c r="DY125" s="123" t="str">
        <f t="shared" si="145"/>
        <v>-</v>
      </c>
      <c r="DZ125" s="123" t="str">
        <f t="shared" si="146"/>
        <v>-</v>
      </c>
      <c r="EA125" s="124" t="s">
        <v>1900</v>
      </c>
      <c r="EB125" s="124">
        <v>74.0</v>
      </c>
      <c r="EC125" s="124">
        <v>4921.0</v>
      </c>
      <c r="ED125" s="115" t="s">
        <v>162</v>
      </c>
      <c r="EE125" s="124" t="s">
        <v>1901</v>
      </c>
      <c r="EF125" s="124" t="s">
        <v>162</v>
      </c>
      <c r="EG125" s="124" t="s">
        <v>12</v>
      </c>
      <c r="EH125" s="124" t="str">
        <f t="shared" si="111"/>
        <v>2002752, 2002749</v>
      </c>
      <c r="EI125" s="124" t="s">
        <v>12</v>
      </c>
      <c r="EJ125" s="124" t="s">
        <v>12</v>
      </c>
      <c r="EK125" s="124" t="s">
        <v>12</v>
      </c>
      <c r="EL125" s="124" t="s">
        <v>12</v>
      </c>
      <c r="EM125" s="125">
        <v>385.0</v>
      </c>
      <c r="EN125" s="125">
        <v>88.0</v>
      </c>
      <c r="EO125" s="125">
        <v>185.0</v>
      </c>
      <c r="EP125" s="125">
        <v>4729.0</v>
      </c>
      <c r="EQ125" s="125">
        <v>192.0</v>
      </c>
      <c r="ER125" s="125" t="s">
        <v>12</v>
      </c>
      <c r="ES125" s="125" t="s">
        <v>12</v>
      </c>
      <c r="ET125" s="125" t="s">
        <v>12</v>
      </c>
      <c r="EU125" s="125" t="s">
        <v>12</v>
      </c>
      <c r="EV125" s="125">
        <v>88.0</v>
      </c>
      <c r="EW125" s="125">
        <v>183.0</v>
      </c>
      <c r="EX125" s="125">
        <v>4729.0</v>
      </c>
      <c r="EY125" s="125">
        <v>188.0</v>
      </c>
      <c r="EZ125" s="125" t="s">
        <v>12</v>
      </c>
      <c r="FA125" s="126">
        <f t="shared" si="147"/>
        <v>0.2285714286</v>
      </c>
      <c r="FB125" s="126">
        <f t="shared" si="148"/>
        <v>0.2285714286</v>
      </c>
      <c r="FC125" s="126" t="str">
        <f t="shared" si="149"/>
        <v>-</v>
      </c>
      <c r="FD125" s="126">
        <f t="shared" si="150"/>
        <v>0.04008667389</v>
      </c>
      <c r="FE125" s="126">
        <f t="shared" si="151"/>
        <v>0.03965330444</v>
      </c>
      <c r="FF125" s="126" t="str">
        <f t="shared" si="152"/>
        <v>-</v>
      </c>
      <c r="FG125" s="126" t="str">
        <f t="shared" si="153"/>
        <v>-</v>
      </c>
      <c r="FH125" s="126" t="str">
        <f t="shared" si="154"/>
        <v>-</v>
      </c>
      <c r="FI125" s="126" t="str">
        <f t="shared" si="155"/>
        <v>-</v>
      </c>
      <c r="FJ125" s="149" t="s">
        <v>161</v>
      </c>
      <c r="FK125" s="128" t="s">
        <v>1902</v>
      </c>
      <c r="FL125" s="129">
        <v>12648.0</v>
      </c>
      <c r="FM125" s="129">
        <v>1.0</v>
      </c>
      <c r="FN125" s="129">
        <v>1.0</v>
      </c>
      <c r="FO125" s="130" t="s">
        <v>12</v>
      </c>
      <c r="FP125" s="130" t="s">
        <v>12</v>
      </c>
      <c r="FQ125" s="130" t="s">
        <v>12</v>
      </c>
      <c r="FR125" s="130" t="s">
        <v>12</v>
      </c>
      <c r="FS125" s="130" t="s">
        <v>12</v>
      </c>
      <c r="FT125" s="130" t="s">
        <v>12</v>
      </c>
      <c r="FU125" s="141">
        <v>12648.0</v>
      </c>
      <c r="FV125" s="141">
        <v>12648.0</v>
      </c>
      <c r="FW125" s="130" t="str">
        <f t="shared" si="48"/>
        <v>-</v>
      </c>
      <c r="FX125" s="130" t="s">
        <v>12</v>
      </c>
      <c r="FY125" s="108" t="s">
        <v>12</v>
      </c>
      <c r="FZ125" s="108">
        <v>385.0</v>
      </c>
      <c r="GA125" s="108">
        <v>1.0</v>
      </c>
      <c r="GB125" s="131">
        <f t="shared" si="43"/>
        <v>0.002597402597</v>
      </c>
      <c r="GC125" s="132">
        <v>9999.0</v>
      </c>
      <c r="GD125" s="132">
        <v>1.0</v>
      </c>
      <c r="GE125" s="132">
        <v>4530.0</v>
      </c>
      <c r="GF125" s="133" t="s">
        <v>12</v>
      </c>
      <c r="GG125" s="133" t="s">
        <v>12</v>
      </c>
      <c r="GH125" s="133" t="s">
        <v>12</v>
      </c>
      <c r="GI125" s="133" t="s">
        <v>12</v>
      </c>
      <c r="GJ125" s="133">
        <v>9999.0</v>
      </c>
      <c r="GK125" s="133" t="s">
        <v>12</v>
      </c>
      <c r="GL125" s="133" t="s">
        <v>12</v>
      </c>
      <c r="GM125" s="133" t="s">
        <v>12</v>
      </c>
      <c r="GN125" s="134" t="s">
        <v>12</v>
      </c>
      <c r="GO125" s="134">
        <v>385.0</v>
      </c>
      <c r="GP125" s="134">
        <v>385.0</v>
      </c>
      <c r="GQ125" s="135">
        <f t="shared" si="44"/>
        <v>1</v>
      </c>
      <c r="GR125" s="136" t="s">
        <v>13</v>
      </c>
      <c r="GS125" s="137"/>
      <c r="GT125" s="137"/>
      <c r="GU125" s="137"/>
      <c r="GV125" s="137"/>
      <c r="GW125" s="137"/>
      <c r="GX125" s="137"/>
      <c r="GY125" s="137"/>
      <c r="GZ125" s="137"/>
      <c r="HA125" s="137"/>
      <c r="HB125" s="137"/>
      <c r="HC125" s="137"/>
      <c r="HD125" s="137"/>
      <c r="HE125" s="137"/>
      <c r="HF125" s="137"/>
      <c r="HG125" s="137"/>
      <c r="HH125" s="137"/>
      <c r="HI125" s="137"/>
      <c r="HJ125" s="137"/>
      <c r="HK125" s="137"/>
      <c r="HL125" s="137"/>
      <c r="HM125" s="137"/>
      <c r="HN125" s="137"/>
      <c r="HO125" s="137"/>
      <c r="HP125" s="137"/>
      <c r="HQ125" s="137"/>
      <c r="HR125" s="137"/>
      <c r="HS125" s="137"/>
      <c r="HT125" s="137"/>
      <c r="HU125" s="137"/>
      <c r="HV125" s="137"/>
      <c r="HW125" s="137"/>
      <c r="HX125" s="137"/>
      <c r="HY125" s="137"/>
      <c r="HZ125" s="137"/>
      <c r="IA125" s="137"/>
      <c r="IB125" s="137"/>
      <c r="IC125" s="137"/>
      <c r="ID125" s="137"/>
      <c r="IE125" s="137"/>
      <c r="IF125" s="137"/>
      <c r="IG125" s="137"/>
      <c r="IH125" s="137"/>
      <c r="II125" s="137"/>
      <c r="IJ125" s="137"/>
      <c r="IK125" s="137"/>
      <c r="IL125" s="137"/>
      <c r="IM125" s="137"/>
      <c r="IN125" s="137"/>
      <c r="IO125" s="137"/>
      <c r="IP125" s="137"/>
      <c r="IQ125" s="137"/>
      <c r="IR125" s="137"/>
      <c r="IS125" s="137"/>
      <c r="IT125" s="137"/>
      <c r="IU125" s="137"/>
      <c r="IV125" s="137"/>
      <c r="IW125" s="137"/>
      <c r="IX125" s="137"/>
      <c r="IY125" s="137"/>
      <c r="IZ125" s="137"/>
      <c r="JA125" s="137"/>
      <c r="JB125" s="137"/>
      <c r="JC125" s="137"/>
      <c r="JD125" s="137"/>
      <c r="JE125" s="137"/>
      <c r="JF125" s="137"/>
      <c r="JG125" s="137"/>
      <c r="JH125" s="137"/>
      <c r="JI125" s="137"/>
      <c r="JJ125" s="137"/>
      <c r="JK125" s="137"/>
      <c r="JL125" s="137"/>
      <c r="JM125" s="137"/>
      <c r="JN125" s="137"/>
      <c r="JO125" s="137"/>
      <c r="JP125" s="137"/>
      <c r="JQ125" s="137"/>
      <c r="JR125" s="137"/>
      <c r="JS125" s="137"/>
      <c r="JT125" s="137"/>
      <c r="JU125" s="137"/>
      <c r="JV125" s="137"/>
      <c r="JW125" s="137"/>
      <c r="JX125" s="137"/>
      <c r="JY125" s="137"/>
      <c r="JZ125" s="137"/>
      <c r="KA125" s="137"/>
      <c r="KB125" s="137"/>
      <c r="KC125" s="137"/>
      <c r="KD125" s="137"/>
      <c r="KE125" s="137"/>
      <c r="KF125" s="137"/>
      <c r="KG125" s="137"/>
      <c r="KH125" s="137"/>
      <c r="KI125" s="137"/>
      <c r="KJ125" s="137"/>
      <c r="KK125" s="137"/>
      <c r="KL125" s="137"/>
      <c r="KM125" s="137"/>
      <c r="KN125" s="137"/>
      <c r="KO125" s="137"/>
      <c r="KP125" s="137"/>
      <c r="KQ125" s="137"/>
      <c r="KR125" s="137"/>
      <c r="KS125" s="137"/>
      <c r="KT125" s="137"/>
      <c r="KU125" s="137"/>
      <c r="KV125" s="137"/>
      <c r="KW125" s="137"/>
      <c r="KX125" s="137"/>
      <c r="KY125" s="137"/>
      <c r="KZ125" s="137"/>
      <c r="LA125" s="137"/>
      <c r="LB125" s="137"/>
      <c r="LC125" s="137"/>
      <c r="LD125" s="137"/>
      <c r="LE125" s="137"/>
      <c r="LF125" s="137"/>
      <c r="LG125" s="137"/>
      <c r="LH125" s="137"/>
      <c r="LI125" s="137"/>
      <c r="LJ125" s="137"/>
      <c r="LK125" s="137"/>
      <c r="LL125" s="137"/>
      <c r="LM125" s="137"/>
      <c r="LN125" s="137"/>
      <c r="LO125" s="137"/>
      <c r="LP125" s="137"/>
      <c r="LQ125" s="137"/>
      <c r="LR125" s="137"/>
      <c r="LS125" s="137"/>
      <c r="LT125" s="137"/>
      <c r="LU125" s="137"/>
      <c r="LV125" s="137"/>
      <c r="LW125" s="137"/>
      <c r="LX125" s="137"/>
    </row>
    <row r="126" ht="153.75" customHeight="1">
      <c r="B126" s="104" t="s">
        <v>1822</v>
      </c>
      <c r="C126" s="106" t="s">
        <v>12</v>
      </c>
      <c r="D126" s="105" t="s">
        <v>1823</v>
      </c>
      <c r="E126" s="106" t="s">
        <v>1903</v>
      </c>
      <c r="F126" s="105" t="s">
        <v>1904</v>
      </c>
      <c r="G126" s="106" t="s">
        <v>1905</v>
      </c>
      <c r="H126" s="105" t="s">
        <v>1906</v>
      </c>
      <c r="I126" s="107" t="s">
        <v>1907</v>
      </c>
      <c r="J126" s="107" t="s">
        <v>1872</v>
      </c>
      <c r="K126" s="107" t="s">
        <v>1908</v>
      </c>
      <c r="L126" s="108">
        <v>1.0</v>
      </c>
      <c r="M126" s="108">
        <v>1.0</v>
      </c>
      <c r="N126" s="108">
        <v>1.0</v>
      </c>
      <c r="O126" s="108">
        <f t="shared" si="159"/>
        <v>1</v>
      </c>
      <c r="P126" s="108">
        <v>1.0</v>
      </c>
      <c r="Q126" s="108">
        <v>0.0</v>
      </c>
      <c r="R126" s="113" t="s">
        <v>160</v>
      </c>
      <c r="S126" s="111" t="s">
        <v>1909</v>
      </c>
      <c r="T126" s="111" t="s">
        <v>1910</v>
      </c>
      <c r="U126" s="112" t="s">
        <v>1911</v>
      </c>
      <c r="V126" s="110" t="s">
        <v>1912</v>
      </c>
      <c r="W126" s="111" t="s">
        <v>1913</v>
      </c>
      <c r="X126" s="113" t="s">
        <v>13</v>
      </c>
      <c r="Y126" s="113" t="s">
        <v>160</v>
      </c>
      <c r="Z126" s="113" t="s">
        <v>161</v>
      </c>
      <c r="AA126" s="113" t="s">
        <v>13</v>
      </c>
      <c r="AB126" s="113" t="s">
        <v>161</v>
      </c>
      <c r="AC126" s="113" t="s">
        <v>13</v>
      </c>
      <c r="AD126" s="114">
        <v>255.0</v>
      </c>
      <c r="AE126" s="114">
        <v>1.0</v>
      </c>
      <c r="AF126" s="114">
        <v>1.0</v>
      </c>
      <c r="AG126" s="115" t="s">
        <v>12</v>
      </c>
      <c r="AH126" s="114">
        <v>255.0</v>
      </c>
      <c r="AI126" s="114" t="s">
        <v>12</v>
      </c>
      <c r="AJ126" s="114" t="s">
        <v>12</v>
      </c>
      <c r="AK126" s="114" t="str">
        <f t="shared" si="160"/>
        <v>-</v>
      </c>
      <c r="AL126" s="114" t="s">
        <v>12</v>
      </c>
      <c r="AM126" s="114" t="s">
        <v>12</v>
      </c>
      <c r="AN126" s="114">
        <v>255.0</v>
      </c>
      <c r="AO126" s="114" t="s">
        <v>12</v>
      </c>
      <c r="AP126" s="116">
        <v>1.0</v>
      </c>
      <c r="AQ126" s="116">
        <v>0.0</v>
      </c>
      <c r="AR126" s="116">
        <v>0.0</v>
      </c>
      <c r="AS126" s="116">
        <v>1.0</v>
      </c>
      <c r="AT126" s="116">
        <v>1.0</v>
      </c>
      <c r="AU126" s="116">
        <v>1.0</v>
      </c>
      <c r="AV126" s="116">
        <v>1.0</v>
      </c>
      <c r="AW126" s="116">
        <v>0.0</v>
      </c>
      <c r="AX126" s="116">
        <v>0.0</v>
      </c>
      <c r="AY126" s="116">
        <v>1.0</v>
      </c>
      <c r="AZ126" s="117">
        <f t="shared" si="121"/>
        <v>0</v>
      </c>
      <c r="BA126" s="117">
        <f t="shared" si="122"/>
        <v>0</v>
      </c>
      <c r="BB126" s="117">
        <f t="shared" si="123"/>
        <v>1</v>
      </c>
      <c r="BC126" s="117">
        <f t="shared" si="124"/>
        <v>0</v>
      </c>
      <c r="BD126" s="117">
        <f t="shared" si="125"/>
        <v>0</v>
      </c>
      <c r="BE126" s="117">
        <f t="shared" si="126"/>
        <v>1</v>
      </c>
      <c r="BF126" s="117">
        <f t="shared" si="127"/>
        <v>1</v>
      </c>
      <c r="BG126" s="117">
        <f t="shared" si="128"/>
        <v>1</v>
      </c>
      <c r="BH126" s="117">
        <f t="shared" si="129"/>
        <v>1</v>
      </c>
      <c r="BI126" s="118">
        <v>255.0</v>
      </c>
      <c r="BJ126" s="118">
        <v>1.0</v>
      </c>
      <c r="BK126" s="118">
        <v>1.0</v>
      </c>
      <c r="BL126" s="115" t="s">
        <v>12</v>
      </c>
      <c r="BM126" s="118">
        <v>255.0</v>
      </c>
      <c r="BN126" s="118" t="s">
        <v>12</v>
      </c>
      <c r="BO126" s="118" t="s">
        <v>12</v>
      </c>
      <c r="BP126" s="118" t="str">
        <f t="shared" si="161"/>
        <v>-</v>
      </c>
      <c r="BQ126" s="118" t="s">
        <v>12</v>
      </c>
      <c r="BR126" s="118" t="s">
        <v>12</v>
      </c>
      <c r="BS126" s="118">
        <v>255.0</v>
      </c>
      <c r="BT126" s="118" t="s">
        <v>12</v>
      </c>
      <c r="BU126" s="119">
        <v>1.0</v>
      </c>
      <c r="BV126" s="119">
        <v>0.0</v>
      </c>
      <c r="BW126" s="119">
        <v>0.0</v>
      </c>
      <c r="BX126" s="119">
        <v>1.0</v>
      </c>
      <c r="BY126" s="119">
        <v>0.0</v>
      </c>
      <c r="BZ126" s="119">
        <v>1.0</v>
      </c>
      <c r="CA126" s="119">
        <v>1.0</v>
      </c>
      <c r="CB126" s="119">
        <v>1.0</v>
      </c>
      <c r="CC126" s="119">
        <v>1.0</v>
      </c>
      <c r="CD126" s="119">
        <v>0.0</v>
      </c>
      <c r="CE126" s="119">
        <v>0.0</v>
      </c>
      <c r="CF126" s="119">
        <v>1.0</v>
      </c>
      <c r="CG126" s="119">
        <v>0.0</v>
      </c>
      <c r="CH126" s="119">
        <v>1.0</v>
      </c>
      <c r="CI126" s="120">
        <f t="shared" si="130"/>
        <v>0</v>
      </c>
      <c r="CJ126" s="120">
        <f t="shared" si="131"/>
        <v>0</v>
      </c>
      <c r="CK126" s="120">
        <f t="shared" si="132"/>
        <v>1</v>
      </c>
      <c r="CL126" s="120">
        <f t="shared" si="133"/>
        <v>0</v>
      </c>
      <c r="CM126" s="120">
        <f t="shared" si="134"/>
        <v>0</v>
      </c>
      <c r="CN126" s="120">
        <f t="shared" si="18"/>
        <v>1</v>
      </c>
      <c r="CO126" s="120">
        <f t="shared" si="135"/>
        <v>1</v>
      </c>
      <c r="CP126" s="120">
        <f t="shared" si="136"/>
        <v>1</v>
      </c>
      <c r="CQ126" s="120">
        <f t="shared" si="137"/>
        <v>1</v>
      </c>
      <c r="CR126" s="121">
        <v>255.0</v>
      </c>
      <c r="CS126" s="121">
        <v>1.0</v>
      </c>
      <c r="CT126" s="121">
        <v>1.0</v>
      </c>
      <c r="CU126" s="115" t="s">
        <v>12</v>
      </c>
      <c r="CV126" s="121">
        <v>255.0</v>
      </c>
      <c r="CW126" s="121" t="s">
        <v>12</v>
      </c>
      <c r="CX126" s="121" t="s">
        <v>12</v>
      </c>
      <c r="CY126" s="121" t="str">
        <f t="shared" ref="CY126:CY137" si="162">IF(CW126="-",CX126,CW126)</f>
        <v>-</v>
      </c>
      <c r="CZ126" s="121" t="s">
        <v>12</v>
      </c>
      <c r="DA126" s="172" t="s">
        <v>12</v>
      </c>
      <c r="DB126" s="121">
        <v>255.0</v>
      </c>
      <c r="DC126" s="172" t="s">
        <v>12</v>
      </c>
      <c r="DD126" s="122">
        <v>1.0</v>
      </c>
      <c r="DE126" s="122">
        <v>0.0</v>
      </c>
      <c r="DF126" s="122">
        <v>0.0</v>
      </c>
      <c r="DG126" s="122">
        <v>1.0</v>
      </c>
      <c r="DH126" s="122">
        <v>0.0</v>
      </c>
      <c r="DI126" s="122">
        <v>1.0</v>
      </c>
      <c r="DJ126" s="122">
        <v>1.0</v>
      </c>
      <c r="DK126" s="122">
        <v>1.0</v>
      </c>
      <c r="DL126" s="122">
        <v>1.0</v>
      </c>
      <c r="DM126" s="122">
        <v>0.0</v>
      </c>
      <c r="DN126" s="122">
        <v>0.0</v>
      </c>
      <c r="DO126" s="122">
        <v>1.0</v>
      </c>
      <c r="DP126" s="122">
        <v>0.0</v>
      </c>
      <c r="DQ126" s="122">
        <v>1.0</v>
      </c>
      <c r="DR126" s="123">
        <f t="shared" si="138"/>
        <v>0</v>
      </c>
      <c r="DS126" s="123">
        <f t="shared" si="139"/>
        <v>0</v>
      </c>
      <c r="DT126" s="123">
        <f t="shared" si="140"/>
        <v>1</v>
      </c>
      <c r="DU126" s="123">
        <f t="shared" si="141"/>
        <v>0</v>
      </c>
      <c r="DV126" s="123">
        <f t="shared" si="142"/>
        <v>0</v>
      </c>
      <c r="DW126" s="123">
        <f t="shared" si="143"/>
        <v>1</v>
      </c>
      <c r="DX126" s="123">
        <f t="shared" si="144"/>
        <v>1</v>
      </c>
      <c r="DY126" s="123">
        <f t="shared" si="145"/>
        <v>1</v>
      </c>
      <c r="DZ126" s="123">
        <f t="shared" si="146"/>
        <v>1</v>
      </c>
      <c r="EA126" s="124" t="s">
        <v>1914</v>
      </c>
      <c r="EB126" s="124">
        <v>4.0</v>
      </c>
      <c r="EC126" s="124">
        <v>7.0</v>
      </c>
      <c r="ED126" s="115" t="s">
        <v>162</v>
      </c>
      <c r="EE126" s="124" t="s">
        <v>1915</v>
      </c>
      <c r="EF126" s="124" t="s">
        <v>162</v>
      </c>
      <c r="EG126" s="124" t="s">
        <v>162</v>
      </c>
      <c r="EH126" s="124" t="str">
        <f t="shared" si="111"/>
        <v>2002752, 2002749</v>
      </c>
      <c r="EI126" s="124" t="s">
        <v>12</v>
      </c>
      <c r="EJ126" s="124" t="s">
        <v>162</v>
      </c>
      <c r="EK126" s="124" t="s">
        <v>1915</v>
      </c>
      <c r="EL126" s="124" t="s">
        <v>12</v>
      </c>
      <c r="EM126" s="125">
        <v>1.0</v>
      </c>
      <c r="EN126" s="125">
        <v>1.0</v>
      </c>
      <c r="EO126" s="125">
        <v>3.0</v>
      </c>
      <c r="EP126" s="125">
        <v>1.0</v>
      </c>
      <c r="EQ126" s="125">
        <v>5.0</v>
      </c>
      <c r="ER126" s="125">
        <v>3.0</v>
      </c>
      <c r="ES126" s="125">
        <v>1.0</v>
      </c>
      <c r="ET126" s="125">
        <v>1.0</v>
      </c>
      <c r="EU126" s="125">
        <v>1.0</v>
      </c>
      <c r="EV126" s="125">
        <v>1.0</v>
      </c>
      <c r="EW126" s="125">
        <v>1.0</v>
      </c>
      <c r="EX126" s="125">
        <v>1.0</v>
      </c>
      <c r="EY126" s="125">
        <v>1.0</v>
      </c>
      <c r="EZ126" s="125">
        <v>1.0</v>
      </c>
      <c r="FA126" s="126">
        <f t="shared" si="147"/>
        <v>1</v>
      </c>
      <c r="FB126" s="126">
        <f t="shared" si="148"/>
        <v>1</v>
      </c>
      <c r="FC126" s="126">
        <f t="shared" si="149"/>
        <v>1</v>
      </c>
      <c r="FD126" s="126">
        <f t="shared" si="150"/>
        <v>3</v>
      </c>
      <c r="FE126" s="126">
        <f t="shared" si="151"/>
        <v>1</v>
      </c>
      <c r="FF126" s="126">
        <f t="shared" si="152"/>
        <v>1</v>
      </c>
      <c r="FG126" s="126">
        <f t="shared" si="153"/>
        <v>3</v>
      </c>
      <c r="FH126" s="126">
        <f t="shared" si="154"/>
        <v>1</v>
      </c>
      <c r="FI126" s="126">
        <f t="shared" si="155"/>
        <v>1</v>
      </c>
      <c r="FJ126" s="127" t="s">
        <v>13</v>
      </c>
      <c r="FK126" s="128" t="s">
        <v>1916</v>
      </c>
      <c r="FL126" s="129" t="s">
        <v>12</v>
      </c>
      <c r="FM126" s="129" t="s">
        <v>12</v>
      </c>
      <c r="FN126" s="129" t="s">
        <v>12</v>
      </c>
      <c r="FO126" s="130" t="s">
        <v>12</v>
      </c>
      <c r="FP126" s="130" t="s">
        <v>12</v>
      </c>
      <c r="FQ126" s="130" t="s">
        <v>12</v>
      </c>
      <c r="FR126" s="130" t="s">
        <v>12</v>
      </c>
      <c r="FS126" s="130" t="s">
        <v>12</v>
      </c>
      <c r="FT126" s="130" t="s">
        <v>12</v>
      </c>
      <c r="FU126" s="130" t="s">
        <v>12</v>
      </c>
      <c r="FV126" s="130" t="s">
        <v>12</v>
      </c>
      <c r="FW126" s="130" t="str">
        <f t="shared" si="48"/>
        <v>-</v>
      </c>
      <c r="FX126" s="130" t="s">
        <v>12</v>
      </c>
      <c r="FY126" s="108" t="s">
        <v>12</v>
      </c>
      <c r="FZ126" s="108">
        <v>1.0</v>
      </c>
      <c r="GA126" s="108">
        <v>0.0</v>
      </c>
      <c r="GB126" s="131">
        <f t="shared" si="43"/>
        <v>0</v>
      </c>
      <c r="GC126" s="132" t="s">
        <v>1917</v>
      </c>
      <c r="GD126" s="132">
        <v>2.0</v>
      </c>
      <c r="GE126" s="132">
        <v>2.0</v>
      </c>
      <c r="GF126" s="133" t="s">
        <v>12</v>
      </c>
      <c r="GG126" s="133" t="s">
        <v>12</v>
      </c>
      <c r="GH126" s="133" t="s">
        <v>12</v>
      </c>
      <c r="GI126" s="133" t="s">
        <v>12</v>
      </c>
      <c r="GJ126" s="133" t="s">
        <v>1917</v>
      </c>
      <c r="GK126" s="133" t="s">
        <v>12</v>
      </c>
      <c r="GL126" s="133" t="s">
        <v>12</v>
      </c>
      <c r="GM126" s="133" t="s">
        <v>12</v>
      </c>
      <c r="GN126" s="134" t="s">
        <v>12</v>
      </c>
      <c r="GO126" s="134">
        <v>1.0</v>
      </c>
      <c r="GP126" s="134">
        <v>1.0</v>
      </c>
      <c r="GQ126" s="135">
        <f t="shared" si="44"/>
        <v>1</v>
      </c>
      <c r="GR126" s="136" t="s">
        <v>13</v>
      </c>
      <c r="GS126" s="137"/>
      <c r="GT126" s="137"/>
      <c r="GU126" s="137"/>
      <c r="GV126" s="137"/>
      <c r="GW126" s="137"/>
      <c r="GX126" s="137"/>
      <c r="GY126" s="137"/>
      <c r="GZ126" s="137"/>
      <c r="HA126" s="137"/>
      <c r="HB126" s="137"/>
      <c r="HC126" s="137"/>
      <c r="HD126" s="137"/>
      <c r="HE126" s="137"/>
      <c r="HF126" s="137"/>
      <c r="HG126" s="137"/>
      <c r="HH126" s="137"/>
      <c r="HI126" s="137"/>
      <c r="HJ126" s="137"/>
      <c r="HK126" s="137"/>
      <c r="HL126" s="137"/>
      <c r="HM126" s="137"/>
      <c r="HN126" s="137"/>
      <c r="HO126" s="137"/>
      <c r="HP126" s="137"/>
      <c r="HQ126" s="137"/>
      <c r="HR126" s="137"/>
      <c r="HS126" s="137"/>
      <c r="HT126" s="137"/>
      <c r="HU126" s="137"/>
      <c r="HV126" s="137"/>
      <c r="HW126" s="137"/>
      <c r="HX126" s="137"/>
      <c r="HY126" s="137"/>
      <c r="HZ126" s="137"/>
      <c r="IA126" s="137"/>
      <c r="IB126" s="137"/>
      <c r="IC126" s="137"/>
      <c r="ID126" s="137"/>
      <c r="IE126" s="137"/>
      <c r="IF126" s="137"/>
      <c r="IG126" s="137"/>
      <c r="IH126" s="137"/>
      <c r="II126" s="137"/>
      <c r="IJ126" s="137"/>
      <c r="IK126" s="137"/>
      <c r="IL126" s="137"/>
      <c r="IM126" s="137"/>
      <c r="IN126" s="137"/>
      <c r="IO126" s="137"/>
      <c r="IP126" s="137"/>
      <c r="IQ126" s="137"/>
      <c r="IR126" s="137"/>
      <c r="IS126" s="137"/>
      <c r="IT126" s="137"/>
      <c r="IU126" s="137"/>
      <c r="IV126" s="137"/>
      <c r="IW126" s="137"/>
      <c r="IX126" s="137"/>
      <c r="IY126" s="137"/>
      <c r="IZ126" s="137"/>
      <c r="JA126" s="137"/>
      <c r="JB126" s="137"/>
      <c r="JC126" s="137"/>
      <c r="JD126" s="137"/>
      <c r="JE126" s="137"/>
      <c r="JF126" s="137"/>
      <c r="JG126" s="137"/>
      <c r="JH126" s="137"/>
      <c r="JI126" s="137"/>
      <c r="JJ126" s="137"/>
      <c r="JK126" s="137"/>
      <c r="JL126" s="137"/>
      <c r="JM126" s="137"/>
      <c r="JN126" s="137"/>
      <c r="JO126" s="137"/>
      <c r="JP126" s="137"/>
      <c r="JQ126" s="137"/>
      <c r="JR126" s="137"/>
      <c r="JS126" s="137"/>
      <c r="JT126" s="137"/>
      <c r="JU126" s="137"/>
      <c r="JV126" s="137"/>
      <c r="JW126" s="137"/>
      <c r="JX126" s="137"/>
      <c r="JY126" s="137"/>
      <c r="JZ126" s="137"/>
      <c r="KA126" s="137"/>
      <c r="KB126" s="137"/>
      <c r="KC126" s="137"/>
      <c r="KD126" s="137"/>
      <c r="KE126" s="137"/>
      <c r="KF126" s="137"/>
      <c r="KG126" s="137"/>
      <c r="KH126" s="137"/>
      <c r="KI126" s="137"/>
      <c r="KJ126" s="137"/>
      <c r="KK126" s="137"/>
      <c r="KL126" s="137"/>
      <c r="KM126" s="137"/>
      <c r="KN126" s="137"/>
      <c r="KO126" s="137"/>
      <c r="KP126" s="137"/>
      <c r="KQ126" s="137"/>
      <c r="KR126" s="137"/>
      <c r="KS126" s="137"/>
      <c r="KT126" s="137"/>
      <c r="KU126" s="137"/>
      <c r="KV126" s="137"/>
      <c r="KW126" s="137"/>
      <c r="KX126" s="137"/>
      <c r="KY126" s="137"/>
      <c r="KZ126" s="137"/>
      <c r="LA126" s="137"/>
      <c r="LB126" s="137"/>
      <c r="LC126" s="137"/>
      <c r="LD126" s="137"/>
      <c r="LE126" s="137"/>
      <c r="LF126" s="137"/>
      <c r="LG126" s="137"/>
      <c r="LH126" s="137"/>
      <c r="LI126" s="137"/>
      <c r="LJ126" s="137"/>
      <c r="LK126" s="137"/>
      <c r="LL126" s="137"/>
      <c r="LM126" s="137"/>
      <c r="LN126" s="137"/>
      <c r="LO126" s="137"/>
      <c r="LP126" s="137"/>
      <c r="LQ126" s="137"/>
      <c r="LR126" s="137"/>
      <c r="LS126" s="137"/>
      <c r="LT126" s="137"/>
      <c r="LU126" s="137"/>
      <c r="LV126" s="137"/>
      <c r="LW126" s="137"/>
      <c r="LX126" s="137"/>
    </row>
    <row r="127" ht="153.75" customHeight="1">
      <c r="B127" s="104" t="s">
        <v>1822</v>
      </c>
      <c r="C127" s="105" t="s">
        <v>12</v>
      </c>
      <c r="D127" s="105" t="s">
        <v>1823</v>
      </c>
      <c r="E127" s="105" t="s">
        <v>1918</v>
      </c>
      <c r="F127" s="105" t="s">
        <v>1919</v>
      </c>
      <c r="G127" s="105" t="s">
        <v>1623</v>
      </c>
      <c r="H127" s="158" t="s">
        <v>1920</v>
      </c>
      <c r="I127" s="107" t="s">
        <v>1921</v>
      </c>
      <c r="J127" s="107" t="s">
        <v>1922</v>
      </c>
      <c r="K127" s="138" t="s">
        <v>1923</v>
      </c>
      <c r="L127" s="108">
        <v>59.0</v>
      </c>
      <c r="M127" s="108">
        <v>2.0</v>
      </c>
      <c r="N127" s="108">
        <v>4.0</v>
      </c>
      <c r="O127" s="108">
        <f t="shared" si="159"/>
        <v>4</v>
      </c>
      <c r="P127" s="108">
        <v>4.0</v>
      </c>
      <c r="Q127" s="108">
        <v>0.0</v>
      </c>
      <c r="R127" s="109" t="s">
        <v>160</v>
      </c>
      <c r="S127" s="173" t="s">
        <v>1924</v>
      </c>
      <c r="T127" s="111" t="s">
        <v>1629</v>
      </c>
      <c r="U127" s="142" t="s">
        <v>1925</v>
      </c>
      <c r="V127" s="110" t="s">
        <v>1926</v>
      </c>
      <c r="W127" s="110" t="s">
        <v>1927</v>
      </c>
      <c r="X127" s="113" t="s">
        <v>13</v>
      </c>
      <c r="Y127" s="113" t="s">
        <v>160</v>
      </c>
      <c r="Z127" s="113" t="s">
        <v>161</v>
      </c>
      <c r="AA127" s="113" t="s">
        <v>13</v>
      </c>
      <c r="AB127" s="113" t="s">
        <v>161</v>
      </c>
      <c r="AC127" s="113" t="s">
        <v>13</v>
      </c>
      <c r="AD127" s="114">
        <v>24253.0</v>
      </c>
      <c r="AE127" s="114">
        <v>1.0</v>
      </c>
      <c r="AF127" s="114">
        <v>1.0</v>
      </c>
      <c r="AG127" s="115" t="s">
        <v>12</v>
      </c>
      <c r="AH127" s="114">
        <v>24253.0</v>
      </c>
      <c r="AI127" s="114">
        <v>24253.0</v>
      </c>
      <c r="AJ127" s="114" t="s">
        <v>12</v>
      </c>
      <c r="AK127" s="114">
        <f t="shared" si="160"/>
        <v>24253</v>
      </c>
      <c r="AL127" s="114">
        <v>24253.0</v>
      </c>
      <c r="AM127" s="114" t="s">
        <v>12</v>
      </c>
      <c r="AN127" s="114" t="s">
        <v>12</v>
      </c>
      <c r="AO127" s="114" t="s">
        <v>12</v>
      </c>
      <c r="AP127" s="116">
        <v>59.0</v>
      </c>
      <c r="AQ127" s="116">
        <v>0.0</v>
      </c>
      <c r="AR127" s="116">
        <v>1.0</v>
      </c>
      <c r="AS127" s="116">
        <v>1.0</v>
      </c>
      <c r="AT127" s="116">
        <v>0.0</v>
      </c>
      <c r="AU127" s="116">
        <v>0.0</v>
      </c>
      <c r="AV127" s="116">
        <v>0.0</v>
      </c>
      <c r="AW127" s="116">
        <v>0.0</v>
      </c>
      <c r="AX127" s="116">
        <v>1.0</v>
      </c>
      <c r="AY127" s="116">
        <v>1.0</v>
      </c>
      <c r="AZ127" s="117">
        <f t="shared" si="121"/>
        <v>0</v>
      </c>
      <c r="BA127" s="117">
        <f t="shared" si="122"/>
        <v>0</v>
      </c>
      <c r="BB127" s="117">
        <f t="shared" si="123"/>
        <v>0</v>
      </c>
      <c r="BC127" s="117">
        <f t="shared" si="124"/>
        <v>0.25</v>
      </c>
      <c r="BD127" s="117">
        <f t="shared" si="125"/>
        <v>0.25</v>
      </c>
      <c r="BE127" s="117">
        <f t="shared" si="126"/>
        <v>0</v>
      </c>
      <c r="BF127" s="117">
        <f t="shared" si="127"/>
        <v>0.25</v>
      </c>
      <c r="BG127" s="117">
        <f t="shared" si="128"/>
        <v>0.25</v>
      </c>
      <c r="BH127" s="117">
        <f t="shared" si="129"/>
        <v>0</v>
      </c>
      <c r="BI127" s="118" t="s">
        <v>1928</v>
      </c>
      <c r="BJ127" s="118">
        <v>4.0</v>
      </c>
      <c r="BK127" s="118">
        <v>10.0</v>
      </c>
      <c r="BL127" s="115" t="s">
        <v>12</v>
      </c>
      <c r="BM127" s="118" t="s">
        <v>1928</v>
      </c>
      <c r="BN127" s="118" t="s">
        <v>1928</v>
      </c>
      <c r="BO127" s="118" t="s">
        <v>12</v>
      </c>
      <c r="BP127" s="118" t="str">
        <f t="shared" si="161"/>
        <v>24253, 2043343, 2044076, 2012886</v>
      </c>
      <c r="BQ127" s="118" t="s">
        <v>1929</v>
      </c>
      <c r="BR127" s="118">
        <v>2012886.0</v>
      </c>
      <c r="BS127" s="118" t="s">
        <v>12</v>
      </c>
      <c r="BT127" s="118" t="s">
        <v>12</v>
      </c>
      <c r="BU127" s="119">
        <v>58.0</v>
      </c>
      <c r="BV127" s="119">
        <v>5.0</v>
      </c>
      <c r="BW127" s="119">
        <v>6.0</v>
      </c>
      <c r="BX127" s="119">
        <v>1.0</v>
      </c>
      <c r="BY127" s="119">
        <v>9.0</v>
      </c>
      <c r="BZ127" s="119">
        <v>10.0</v>
      </c>
      <c r="CA127" s="119">
        <v>0.0</v>
      </c>
      <c r="CB127" s="119">
        <v>0.0</v>
      </c>
      <c r="CC127" s="119">
        <v>0.0</v>
      </c>
      <c r="CD127" s="119">
        <v>5.0</v>
      </c>
      <c r="CE127" s="119">
        <v>6.0</v>
      </c>
      <c r="CF127" s="119">
        <v>1.0</v>
      </c>
      <c r="CG127" s="119">
        <v>9.0</v>
      </c>
      <c r="CH127" s="119">
        <v>10.0</v>
      </c>
      <c r="CI127" s="120">
        <f t="shared" si="130"/>
        <v>2.5</v>
      </c>
      <c r="CJ127" s="120">
        <f t="shared" si="131"/>
        <v>2.5</v>
      </c>
      <c r="CK127" s="120">
        <f t="shared" si="132"/>
        <v>0</v>
      </c>
      <c r="CL127" s="120">
        <f t="shared" si="133"/>
        <v>1.5</v>
      </c>
      <c r="CM127" s="120">
        <f t="shared" si="134"/>
        <v>1.5</v>
      </c>
      <c r="CN127" s="120">
        <f t="shared" si="18"/>
        <v>0</v>
      </c>
      <c r="CO127" s="120">
        <f t="shared" si="135"/>
        <v>2.5</v>
      </c>
      <c r="CP127" s="120">
        <f t="shared" si="136"/>
        <v>2.5</v>
      </c>
      <c r="CQ127" s="120">
        <f t="shared" si="137"/>
        <v>0</v>
      </c>
      <c r="CR127" s="121" t="s">
        <v>1930</v>
      </c>
      <c r="CS127" s="121">
        <v>7.0</v>
      </c>
      <c r="CT127" s="121">
        <v>16.0</v>
      </c>
      <c r="CU127" s="115" t="s">
        <v>12</v>
      </c>
      <c r="CV127" s="121" t="s">
        <v>1930</v>
      </c>
      <c r="CW127" s="121" t="s">
        <v>1930</v>
      </c>
      <c r="CX127" s="121" t="s">
        <v>12</v>
      </c>
      <c r="CY127" s="121" t="str">
        <f t="shared" si="162"/>
        <v>2043343, 2044076, 2012886, 15935, 59597, 50447, 24253</v>
      </c>
      <c r="CZ127" s="121" t="s">
        <v>1931</v>
      </c>
      <c r="DA127" s="121" t="s">
        <v>1932</v>
      </c>
      <c r="DB127" s="121" t="s">
        <v>12</v>
      </c>
      <c r="DC127" s="121" t="s">
        <v>12</v>
      </c>
      <c r="DD127" s="122">
        <v>59.0</v>
      </c>
      <c r="DE127" s="122">
        <v>6.0</v>
      </c>
      <c r="DF127" s="122">
        <v>7.0</v>
      </c>
      <c r="DG127" s="122">
        <v>7.0</v>
      </c>
      <c r="DH127" s="122">
        <v>9.0</v>
      </c>
      <c r="DI127" s="122">
        <v>16.0</v>
      </c>
      <c r="DJ127" s="122">
        <v>0.0</v>
      </c>
      <c r="DK127" s="122">
        <v>0.0</v>
      </c>
      <c r="DL127" s="122">
        <v>0.0</v>
      </c>
      <c r="DM127" s="122">
        <v>6.0</v>
      </c>
      <c r="DN127" s="122">
        <v>7.0</v>
      </c>
      <c r="DO127" s="122">
        <v>7.0</v>
      </c>
      <c r="DP127" s="122">
        <v>9.0</v>
      </c>
      <c r="DQ127" s="122">
        <v>16.0</v>
      </c>
      <c r="DR127" s="123">
        <f t="shared" si="138"/>
        <v>3</v>
      </c>
      <c r="DS127" s="123">
        <f t="shared" si="139"/>
        <v>3</v>
      </c>
      <c r="DT127" s="123">
        <f t="shared" si="140"/>
        <v>0</v>
      </c>
      <c r="DU127" s="123">
        <f t="shared" si="141"/>
        <v>1.75</v>
      </c>
      <c r="DV127" s="123">
        <f t="shared" si="142"/>
        <v>1.75</v>
      </c>
      <c r="DW127" s="123">
        <f t="shared" si="143"/>
        <v>0</v>
      </c>
      <c r="DX127" s="123">
        <f t="shared" si="144"/>
        <v>4</v>
      </c>
      <c r="DY127" s="123">
        <f t="shared" si="145"/>
        <v>4</v>
      </c>
      <c r="DZ127" s="123">
        <f t="shared" si="146"/>
        <v>0</v>
      </c>
      <c r="EA127" s="124" t="s">
        <v>1933</v>
      </c>
      <c r="EB127" s="124">
        <v>8.0</v>
      </c>
      <c r="EC127" s="124">
        <v>37.0</v>
      </c>
      <c r="ED127" s="115" t="s">
        <v>1934</v>
      </c>
      <c r="EE127" s="124" t="s">
        <v>1935</v>
      </c>
      <c r="EF127" s="124" t="s">
        <v>1936</v>
      </c>
      <c r="EG127" s="124" t="s">
        <v>1934</v>
      </c>
      <c r="EH127" s="124" t="str">
        <f t="shared" si="111"/>
        <v>2043343, 2044076, 2012886, 15935, 59597, 50447, 24253, 2002752, 2002749, 2001117, 210162</v>
      </c>
      <c r="EI127" s="124" t="s">
        <v>12</v>
      </c>
      <c r="EJ127" s="124" t="s">
        <v>1934</v>
      </c>
      <c r="EK127" s="124">
        <v>2025364.0</v>
      </c>
      <c r="EL127" s="124" t="s">
        <v>12</v>
      </c>
      <c r="EM127" s="125">
        <v>58.0</v>
      </c>
      <c r="EN127" s="125">
        <v>13.0</v>
      </c>
      <c r="EO127" s="125">
        <v>23.0</v>
      </c>
      <c r="EP127" s="125">
        <v>7.0</v>
      </c>
      <c r="EQ127" s="125">
        <v>30.0</v>
      </c>
      <c r="ER127" s="125">
        <v>37.0</v>
      </c>
      <c r="ES127" s="125">
        <v>2.0</v>
      </c>
      <c r="ET127" s="125">
        <v>4.0</v>
      </c>
      <c r="EU127" s="125">
        <v>4.0</v>
      </c>
      <c r="EV127" s="125">
        <v>8.0</v>
      </c>
      <c r="EW127" s="125">
        <v>11.0</v>
      </c>
      <c r="EX127" s="125">
        <v>7.0</v>
      </c>
      <c r="EY127" s="125">
        <v>13.0</v>
      </c>
      <c r="EZ127" s="125">
        <v>20.0</v>
      </c>
      <c r="FA127" s="126">
        <f t="shared" si="147"/>
        <v>6.5</v>
      </c>
      <c r="FB127" s="126">
        <f t="shared" si="148"/>
        <v>4</v>
      </c>
      <c r="FC127" s="126">
        <f t="shared" si="149"/>
        <v>1</v>
      </c>
      <c r="FD127" s="126">
        <f t="shared" si="150"/>
        <v>5.75</v>
      </c>
      <c r="FE127" s="126">
        <f t="shared" si="151"/>
        <v>2.75</v>
      </c>
      <c r="FF127" s="126">
        <f t="shared" si="152"/>
        <v>1</v>
      </c>
      <c r="FG127" s="126">
        <f t="shared" si="153"/>
        <v>9.25</v>
      </c>
      <c r="FH127" s="126">
        <f t="shared" si="154"/>
        <v>5</v>
      </c>
      <c r="FI127" s="126">
        <f t="shared" si="155"/>
        <v>1</v>
      </c>
      <c r="FJ127" s="127" t="s">
        <v>13</v>
      </c>
      <c r="FK127" s="128" t="s">
        <v>1937</v>
      </c>
      <c r="FL127" s="129" t="s">
        <v>12</v>
      </c>
      <c r="FM127" s="129" t="s">
        <v>12</v>
      </c>
      <c r="FN127" s="129" t="s">
        <v>12</v>
      </c>
      <c r="FO127" s="130" t="s">
        <v>12</v>
      </c>
      <c r="FP127" s="130" t="s">
        <v>12</v>
      </c>
      <c r="FQ127" s="130" t="s">
        <v>12</v>
      </c>
      <c r="FR127" s="130" t="s">
        <v>12</v>
      </c>
      <c r="FS127" s="130" t="s">
        <v>12</v>
      </c>
      <c r="FT127" s="130" t="s">
        <v>12</v>
      </c>
      <c r="FU127" s="130" t="s">
        <v>12</v>
      </c>
      <c r="FV127" s="130" t="s">
        <v>12</v>
      </c>
      <c r="FW127" s="130" t="str">
        <f t="shared" si="48"/>
        <v>-</v>
      </c>
      <c r="FX127" s="130" t="s">
        <v>12</v>
      </c>
      <c r="FY127" s="108" t="s">
        <v>12</v>
      </c>
      <c r="FZ127" s="108">
        <v>57.0</v>
      </c>
      <c r="GA127" s="108">
        <v>0.0</v>
      </c>
      <c r="GB127" s="131">
        <f t="shared" si="43"/>
        <v>0</v>
      </c>
      <c r="GC127" s="132" t="s">
        <v>1938</v>
      </c>
      <c r="GD127" s="132">
        <v>2.0</v>
      </c>
      <c r="GE127" s="132">
        <v>5.0</v>
      </c>
      <c r="GF127" s="133" t="s">
        <v>12</v>
      </c>
      <c r="GG127" s="133" t="s">
        <v>12</v>
      </c>
      <c r="GH127" s="133" t="s">
        <v>12</v>
      </c>
      <c r="GI127" s="133" t="s">
        <v>12</v>
      </c>
      <c r="GJ127" s="133" t="s">
        <v>12</v>
      </c>
      <c r="GK127" s="133" t="s">
        <v>1938</v>
      </c>
      <c r="GL127" s="133" t="s">
        <v>12</v>
      </c>
      <c r="GM127" s="133" t="s">
        <v>12</v>
      </c>
      <c r="GN127" s="134" t="s">
        <v>12</v>
      </c>
      <c r="GO127" s="134">
        <v>56.0</v>
      </c>
      <c r="GP127" s="134">
        <v>0.0</v>
      </c>
      <c r="GQ127" s="135">
        <f t="shared" si="44"/>
        <v>0</v>
      </c>
      <c r="GR127" s="136" t="s">
        <v>13</v>
      </c>
      <c r="GS127" s="137"/>
      <c r="GT127" s="137"/>
      <c r="GU127" s="137"/>
      <c r="GV127" s="137"/>
      <c r="GW127" s="137"/>
      <c r="GX127" s="137"/>
      <c r="GY127" s="137"/>
      <c r="GZ127" s="137"/>
      <c r="HA127" s="137"/>
      <c r="HB127" s="137"/>
      <c r="HC127" s="137"/>
      <c r="HD127" s="137"/>
      <c r="HE127" s="137"/>
      <c r="HF127" s="137"/>
      <c r="HG127" s="137"/>
      <c r="HH127" s="137"/>
      <c r="HI127" s="137"/>
      <c r="HJ127" s="137"/>
      <c r="HK127" s="137"/>
      <c r="HL127" s="137"/>
      <c r="HM127" s="137"/>
      <c r="HN127" s="137"/>
      <c r="HO127" s="137"/>
      <c r="HP127" s="137"/>
      <c r="HQ127" s="137"/>
      <c r="HR127" s="137"/>
      <c r="HS127" s="137"/>
      <c r="HT127" s="137"/>
      <c r="HU127" s="137"/>
      <c r="HV127" s="137"/>
      <c r="HW127" s="137"/>
      <c r="HX127" s="137"/>
      <c r="HY127" s="137"/>
      <c r="HZ127" s="137"/>
      <c r="IA127" s="137"/>
      <c r="IB127" s="137"/>
      <c r="IC127" s="137"/>
      <c r="ID127" s="137"/>
      <c r="IE127" s="137"/>
      <c r="IF127" s="137"/>
      <c r="IG127" s="137"/>
      <c r="IH127" s="137"/>
      <c r="II127" s="137"/>
      <c r="IJ127" s="137"/>
      <c r="IK127" s="137"/>
      <c r="IL127" s="137"/>
      <c r="IM127" s="137"/>
      <c r="IN127" s="137"/>
      <c r="IO127" s="137"/>
      <c r="IP127" s="137"/>
      <c r="IQ127" s="137"/>
      <c r="IR127" s="137"/>
      <c r="IS127" s="137"/>
      <c r="IT127" s="137"/>
      <c r="IU127" s="137"/>
      <c r="IV127" s="137"/>
      <c r="IW127" s="137"/>
      <c r="IX127" s="137"/>
      <c r="IY127" s="137"/>
      <c r="IZ127" s="137"/>
      <c r="JA127" s="137"/>
      <c r="JB127" s="137"/>
      <c r="JC127" s="137"/>
      <c r="JD127" s="137"/>
      <c r="JE127" s="137"/>
      <c r="JF127" s="137"/>
      <c r="JG127" s="137"/>
      <c r="JH127" s="137"/>
      <c r="JI127" s="137"/>
      <c r="JJ127" s="137"/>
      <c r="JK127" s="137"/>
      <c r="JL127" s="137"/>
      <c r="JM127" s="137"/>
      <c r="JN127" s="137"/>
      <c r="JO127" s="137"/>
      <c r="JP127" s="137"/>
      <c r="JQ127" s="137"/>
      <c r="JR127" s="137"/>
      <c r="JS127" s="137"/>
      <c r="JT127" s="137"/>
      <c r="JU127" s="137"/>
      <c r="JV127" s="137"/>
      <c r="JW127" s="137"/>
      <c r="JX127" s="137"/>
      <c r="JY127" s="137"/>
      <c r="JZ127" s="137"/>
      <c r="KA127" s="137"/>
      <c r="KB127" s="137"/>
      <c r="KC127" s="137"/>
      <c r="KD127" s="137"/>
      <c r="KE127" s="137"/>
      <c r="KF127" s="137"/>
      <c r="KG127" s="137"/>
      <c r="KH127" s="137"/>
      <c r="KI127" s="137"/>
      <c r="KJ127" s="137"/>
      <c r="KK127" s="137"/>
      <c r="KL127" s="137"/>
      <c r="KM127" s="137"/>
      <c r="KN127" s="137"/>
      <c r="KO127" s="137"/>
      <c r="KP127" s="137"/>
      <c r="KQ127" s="137"/>
      <c r="KR127" s="137"/>
      <c r="KS127" s="137"/>
      <c r="KT127" s="137"/>
      <c r="KU127" s="137"/>
      <c r="KV127" s="137"/>
      <c r="KW127" s="137"/>
      <c r="KX127" s="137"/>
      <c r="KY127" s="137"/>
      <c r="KZ127" s="137"/>
      <c r="LA127" s="137"/>
      <c r="LB127" s="137"/>
      <c r="LC127" s="137"/>
      <c r="LD127" s="137"/>
      <c r="LE127" s="137"/>
      <c r="LF127" s="137"/>
      <c r="LG127" s="137"/>
      <c r="LH127" s="137"/>
      <c r="LI127" s="137"/>
      <c r="LJ127" s="137"/>
      <c r="LK127" s="137"/>
      <c r="LL127" s="137"/>
      <c r="LM127" s="137"/>
      <c r="LN127" s="137"/>
      <c r="LO127" s="137"/>
      <c r="LP127" s="137"/>
      <c r="LQ127" s="137"/>
      <c r="LR127" s="137"/>
      <c r="LS127" s="137"/>
      <c r="LT127" s="137"/>
      <c r="LU127" s="137"/>
      <c r="LV127" s="137"/>
      <c r="LW127" s="137"/>
      <c r="LX127" s="137"/>
    </row>
    <row r="128" ht="153.75" customHeight="1">
      <c r="B128" s="104" t="s">
        <v>537</v>
      </c>
      <c r="C128" s="105" t="s">
        <v>12</v>
      </c>
      <c r="D128" s="105" t="s">
        <v>538</v>
      </c>
      <c r="E128" s="105" t="s">
        <v>1939</v>
      </c>
      <c r="F128" s="105" t="s">
        <v>1940</v>
      </c>
      <c r="G128" s="105" t="s">
        <v>12</v>
      </c>
      <c r="H128" s="105" t="s">
        <v>12</v>
      </c>
      <c r="I128" s="107" t="s">
        <v>1941</v>
      </c>
      <c r="J128" s="107" t="s">
        <v>1390</v>
      </c>
      <c r="K128" s="107" t="s">
        <v>1942</v>
      </c>
      <c r="L128" s="108">
        <v>1364.0</v>
      </c>
      <c r="M128" s="108">
        <v>1.0</v>
      </c>
      <c r="N128" s="108">
        <v>1.0</v>
      </c>
      <c r="O128" s="108">
        <f t="shared" si="159"/>
        <v>1</v>
      </c>
      <c r="P128" s="108">
        <v>1.0</v>
      </c>
      <c r="Q128" s="108">
        <v>0.0</v>
      </c>
      <c r="R128" s="113" t="s">
        <v>155</v>
      </c>
      <c r="S128" s="111" t="s">
        <v>1943</v>
      </c>
      <c r="T128" s="111" t="s">
        <v>12</v>
      </c>
      <c r="U128" s="112" t="s">
        <v>1944</v>
      </c>
      <c r="V128" s="111" t="s">
        <v>1945</v>
      </c>
      <c r="W128" s="142" t="s">
        <v>1946</v>
      </c>
      <c r="X128" s="113" t="s">
        <v>13</v>
      </c>
      <c r="Y128" s="113" t="s">
        <v>160</v>
      </c>
      <c r="Z128" s="113" t="s">
        <v>161</v>
      </c>
      <c r="AA128" s="113" t="s">
        <v>13</v>
      </c>
      <c r="AB128" s="113" t="s">
        <v>13</v>
      </c>
      <c r="AC128" s="113" t="s">
        <v>13</v>
      </c>
      <c r="AD128" s="114" t="s">
        <v>12</v>
      </c>
      <c r="AE128" s="114" t="s">
        <v>12</v>
      </c>
      <c r="AF128" s="114" t="s">
        <v>12</v>
      </c>
      <c r="AG128" s="115" t="s">
        <v>12</v>
      </c>
      <c r="AH128" s="114" t="s">
        <v>12</v>
      </c>
      <c r="AI128" s="114" t="s">
        <v>12</v>
      </c>
      <c r="AJ128" s="114" t="s">
        <v>12</v>
      </c>
      <c r="AK128" s="114" t="str">
        <f t="shared" si="160"/>
        <v>-</v>
      </c>
      <c r="AL128" s="114" t="s">
        <v>12</v>
      </c>
      <c r="AM128" s="114" t="s">
        <v>12</v>
      </c>
      <c r="AN128" s="114" t="s">
        <v>12</v>
      </c>
      <c r="AO128" s="114" t="s">
        <v>12</v>
      </c>
      <c r="AP128" s="116">
        <v>1360.0</v>
      </c>
      <c r="AQ128" s="116">
        <v>0.0</v>
      </c>
      <c r="AR128" s="116">
        <v>0.0</v>
      </c>
      <c r="AS128" s="116">
        <v>0.0</v>
      </c>
      <c r="AT128" s="116">
        <v>0.0</v>
      </c>
      <c r="AU128" s="116">
        <v>0.0</v>
      </c>
      <c r="AV128" s="116">
        <v>0.0</v>
      </c>
      <c r="AW128" s="116">
        <v>0.0</v>
      </c>
      <c r="AX128" s="116">
        <v>0.0</v>
      </c>
      <c r="AY128" s="116">
        <v>0.0</v>
      </c>
      <c r="AZ128" s="117">
        <f t="shared" si="121"/>
        <v>0</v>
      </c>
      <c r="BA128" s="117">
        <f t="shared" si="122"/>
        <v>0</v>
      </c>
      <c r="BB128" s="117">
        <f t="shared" si="123"/>
        <v>0</v>
      </c>
      <c r="BC128" s="117">
        <f t="shared" si="124"/>
        <v>0</v>
      </c>
      <c r="BD128" s="117">
        <f t="shared" si="125"/>
        <v>0</v>
      </c>
      <c r="BE128" s="117">
        <f t="shared" si="126"/>
        <v>0</v>
      </c>
      <c r="BF128" s="117">
        <f t="shared" si="127"/>
        <v>0</v>
      </c>
      <c r="BG128" s="117">
        <f t="shared" si="128"/>
        <v>0</v>
      </c>
      <c r="BH128" s="117">
        <f t="shared" si="129"/>
        <v>0</v>
      </c>
      <c r="BI128" s="118" t="s">
        <v>12</v>
      </c>
      <c r="BJ128" s="118" t="s">
        <v>12</v>
      </c>
      <c r="BK128" s="118" t="s">
        <v>12</v>
      </c>
      <c r="BL128" s="115" t="s">
        <v>12</v>
      </c>
      <c r="BM128" s="118" t="s">
        <v>12</v>
      </c>
      <c r="BN128" s="118" t="s">
        <v>12</v>
      </c>
      <c r="BO128" s="118" t="s">
        <v>12</v>
      </c>
      <c r="BP128" s="118" t="str">
        <f t="shared" si="161"/>
        <v>-</v>
      </c>
      <c r="BQ128" s="118" t="s">
        <v>12</v>
      </c>
      <c r="BR128" s="118" t="s">
        <v>12</v>
      </c>
      <c r="BS128" s="118" t="s">
        <v>12</v>
      </c>
      <c r="BT128" s="118" t="s">
        <v>12</v>
      </c>
      <c r="BU128" s="119">
        <v>1358.0</v>
      </c>
      <c r="BV128" s="119">
        <v>0.0</v>
      </c>
      <c r="BW128" s="119">
        <v>0.0</v>
      </c>
      <c r="BX128" s="119">
        <v>0.0</v>
      </c>
      <c r="BY128" s="119">
        <v>0.0</v>
      </c>
      <c r="BZ128" s="119">
        <v>0.0</v>
      </c>
      <c r="CA128" s="119">
        <v>0.0</v>
      </c>
      <c r="CB128" s="119">
        <v>0.0</v>
      </c>
      <c r="CC128" s="119">
        <v>0.0</v>
      </c>
      <c r="CD128" s="119">
        <v>0.0</v>
      </c>
      <c r="CE128" s="119">
        <v>0.0</v>
      </c>
      <c r="CF128" s="119">
        <v>0.0</v>
      </c>
      <c r="CG128" s="119">
        <v>0.0</v>
      </c>
      <c r="CH128" s="119">
        <v>0.0</v>
      </c>
      <c r="CI128" s="120">
        <f t="shared" si="130"/>
        <v>0</v>
      </c>
      <c r="CJ128" s="120">
        <f t="shared" si="131"/>
        <v>0</v>
      </c>
      <c r="CK128" s="120">
        <f t="shared" si="132"/>
        <v>0</v>
      </c>
      <c r="CL128" s="120">
        <f t="shared" si="133"/>
        <v>0</v>
      </c>
      <c r="CM128" s="120">
        <f t="shared" si="134"/>
        <v>0</v>
      </c>
      <c r="CN128" s="120">
        <f t="shared" si="18"/>
        <v>0</v>
      </c>
      <c r="CO128" s="120">
        <f t="shared" si="135"/>
        <v>0</v>
      </c>
      <c r="CP128" s="120">
        <f t="shared" si="136"/>
        <v>0</v>
      </c>
      <c r="CQ128" s="120">
        <f t="shared" si="137"/>
        <v>0</v>
      </c>
      <c r="CR128" s="121" t="s">
        <v>12</v>
      </c>
      <c r="CS128" s="121" t="s">
        <v>12</v>
      </c>
      <c r="CT128" s="121" t="s">
        <v>12</v>
      </c>
      <c r="CU128" s="115" t="s">
        <v>12</v>
      </c>
      <c r="CV128" s="121" t="s">
        <v>12</v>
      </c>
      <c r="CW128" s="121" t="s">
        <v>12</v>
      </c>
      <c r="CX128" s="121" t="s">
        <v>12</v>
      </c>
      <c r="CY128" s="121" t="str">
        <f t="shared" si="162"/>
        <v>-</v>
      </c>
      <c r="CZ128" s="121" t="s">
        <v>12</v>
      </c>
      <c r="DA128" s="121" t="s">
        <v>12</v>
      </c>
      <c r="DB128" s="121" t="s">
        <v>12</v>
      </c>
      <c r="DC128" s="121" t="s">
        <v>12</v>
      </c>
      <c r="DD128" s="122">
        <v>1360.0</v>
      </c>
      <c r="DE128" s="122">
        <v>0.0</v>
      </c>
      <c r="DF128" s="122">
        <v>0.0</v>
      </c>
      <c r="DG128" s="122">
        <v>0.0</v>
      </c>
      <c r="DH128" s="122">
        <v>0.0</v>
      </c>
      <c r="DI128" s="122">
        <v>0.0</v>
      </c>
      <c r="DJ128" s="122">
        <v>0.0</v>
      </c>
      <c r="DK128" s="122">
        <v>0.0</v>
      </c>
      <c r="DL128" s="122">
        <v>0.0</v>
      </c>
      <c r="DM128" s="122">
        <v>0.0</v>
      </c>
      <c r="DN128" s="122">
        <v>0.0</v>
      </c>
      <c r="DO128" s="122">
        <v>0.0</v>
      </c>
      <c r="DP128" s="122">
        <v>0.0</v>
      </c>
      <c r="DQ128" s="122">
        <v>0.0</v>
      </c>
      <c r="DR128" s="123">
        <f t="shared" si="138"/>
        <v>0</v>
      </c>
      <c r="DS128" s="123">
        <f t="shared" si="139"/>
        <v>0</v>
      </c>
      <c r="DT128" s="123">
        <f t="shared" si="140"/>
        <v>0</v>
      </c>
      <c r="DU128" s="123">
        <f t="shared" si="141"/>
        <v>0</v>
      </c>
      <c r="DV128" s="123">
        <f t="shared" si="142"/>
        <v>0</v>
      </c>
      <c r="DW128" s="123">
        <f t="shared" si="143"/>
        <v>0</v>
      </c>
      <c r="DX128" s="123">
        <f t="shared" si="144"/>
        <v>0</v>
      </c>
      <c r="DY128" s="123">
        <f t="shared" si="145"/>
        <v>0</v>
      </c>
      <c r="DZ128" s="123">
        <f t="shared" si="146"/>
        <v>0</v>
      </c>
      <c r="EA128" s="124" t="s">
        <v>1947</v>
      </c>
      <c r="EB128" s="124">
        <v>3.0</v>
      </c>
      <c r="EC128" s="124">
        <v>6.0</v>
      </c>
      <c r="ED128" s="115" t="s">
        <v>459</v>
      </c>
      <c r="EE128" s="124" t="s">
        <v>12</v>
      </c>
      <c r="EF128" s="124" t="s">
        <v>1947</v>
      </c>
      <c r="EG128" s="124" t="s">
        <v>1947</v>
      </c>
      <c r="EH128" s="124" t="str">
        <f t="shared" si="111"/>
        <v>2101620, 2002752, 2002749</v>
      </c>
      <c r="EI128" s="124" t="s">
        <v>12</v>
      </c>
      <c r="EJ128" s="124" t="s">
        <v>1947</v>
      </c>
      <c r="EK128" s="124" t="s">
        <v>12</v>
      </c>
      <c r="EL128" s="124" t="s">
        <v>12</v>
      </c>
      <c r="EM128" s="125">
        <v>1358.0</v>
      </c>
      <c r="EN128" s="125">
        <v>1.0</v>
      </c>
      <c r="EO128" s="125">
        <v>3.0</v>
      </c>
      <c r="EP128" s="125">
        <v>0.0</v>
      </c>
      <c r="EQ128" s="125">
        <v>6.0</v>
      </c>
      <c r="ER128" s="125">
        <v>6.0</v>
      </c>
      <c r="ES128" s="125">
        <v>0.0</v>
      </c>
      <c r="ET128" s="125">
        <v>0.0</v>
      </c>
      <c r="EU128" s="125">
        <v>0.0</v>
      </c>
      <c r="EV128" s="125">
        <v>0.0</v>
      </c>
      <c r="EW128" s="125">
        <v>0.0</v>
      </c>
      <c r="EX128" s="125">
        <v>0.0</v>
      </c>
      <c r="EY128" s="125">
        <v>0.0</v>
      </c>
      <c r="EZ128" s="125">
        <v>0.0</v>
      </c>
      <c r="FA128" s="126">
        <f t="shared" si="147"/>
        <v>1</v>
      </c>
      <c r="FB128" s="126">
        <f t="shared" si="148"/>
        <v>0</v>
      </c>
      <c r="FC128" s="126">
        <f t="shared" si="149"/>
        <v>0</v>
      </c>
      <c r="FD128" s="126">
        <f t="shared" si="150"/>
        <v>3</v>
      </c>
      <c r="FE128" s="126">
        <f t="shared" si="151"/>
        <v>0</v>
      </c>
      <c r="FF128" s="126">
        <f t="shared" si="152"/>
        <v>0</v>
      </c>
      <c r="FG128" s="126">
        <f t="shared" si="153"/>
        <v>6</v>
      </c>
      <c r="FH128" s="126">
        <f t="shared" si="154"/>
        <v>0</v>
      </c>
      <c r="FI128" s="126">
        <f t="shared" si="155"/>
        <v>0</v>
      </c>
      <c r="FJ128" s="127" t="s">
        <v>13</v>
      </c>
      <c r="FK128" s="128" t="s">
        <v>1948</v>
      </c>
      <c r="FL128" s="129" t="s">
        <v>12</v>
      </c>
      <c r="FM128" s="129" t="s">
        <v>12</v>
      </c>
      <c r="FN128" s="129" t="s">
        <v>12</v>
      </c>
      <c r="FO128" s="130" t="s">
        <v>12</v>
      </c>
      <c r="FP128" s="130" t="s">
        <v>12</v>
      </c>
      <c r="FQ128" s="130" t="s">
        <v>12</v>
      </c>
      <c r="FR128" s="130" t="s">
        <v>12</v>
      </c>
      <c r="FS128" s="130" t="s">
        <v>12</v>
      </c>
      <c r="FT128" s="130" t="s">
        <v>12</v>
      </c>
      <c r="FU128" s="130" t="s">
        <v>12</v>
      </c>
      <c r="FV128" s="130" t="s">
        <v>12</v>
      </c>
      <c r="FW128" s="130" t="str">
        <f t="shared" si="48"/>
        <v>-</v>
      </c>
      <c r="FX128" s="130" t="s">
        <v>12</v>
      </c>
      <c r="FY128" s="108" t="s">
        <v>12</v>
      </c>
      <c r="FZ128" s="108">
        <v>0.0</v>
      </c>
      <c r="GA128" s="108">
        <v>0.0</v>
      </c>
      <c r="GB128" s="131">
        <f t="shared" si="43"/>
        <v>0</v>
      </c>
      <c r="GC128" s="132" t="s">
        <v>12</v>
      </c>
      <c r="GD128" s="132" t="s">
        <v>12</v>
      </c>
      <c r="GE128" s="132" t="s">
        <v>12</v>
      </c>
      <c r="GF128" s="133" t="s">
        <v>12</v>
      </c>
      <c r="GG128" s="133" t="s">
        <v>12</v>
      </c>
      <c r="GH128" s="133" t="s">
        <v>12</v>
      </c>
      <c r="GI128" s="133" t="s">
        <v>12</v>
      </c>
      <c r="GJ128" s="133" t="s">
        <v>12</v>
      </c>
      <c r="GK128" s="133" t="s">
        <v>12</v>
      </c>
      <c r="GL128" s="133" t="s">
        <v>12</v>
      </c>
      <c r="GM128" s="133" t="s">
        <v>12</v>
      </c>
      <c r="GN128" s="134" t="s">
        <v>12</v>
      </c>
      <c r="GO128" s="134">
        <v>0.0</v>
      </c>
      <c r="GP128" s="134">
        <v>0.0</v>
      </c>
      <c r="GQ128" s="135">
        <f t="shared" si="44"/>
        <v>0</v>
      </c>
      <c r="GR128" s="136" t="s">
        <v>161</v>
      </c>
      <c r="GS128" s="137"/>
      <c r="GT128" s="137"/>
      <c r="GU128" s="137"/>
      <c r="GV128" s="137"/>
      <c r="GW128" s="137"/>
      <c r="GX128" s="137"/>
      <c r="GY128" s="137"/>
      <c r="GZ128" s="137"/>
      <c r="HA128" s="137"/>
      <c r="HB128" s="137"/>
      <c r="HC128" s="137"/>
      <c r="HD128" s="137"/>
      <c r="HE128" s="137"/>
      <c r="HF128" s="137"/>
      <c r="HG128" s="137"/>
      <c r="HH128" s="137"/>
      <c r="HI128" s="137"/>
      <c r="HJ128" s="137"/>
      <c r="HK128" s="137"/>
      <c r="HL128" s="137"/>
      <c r="HM128" s="137"/>
      <c r="HN128" s="137"/>
      <c r="HO128" s="137"/>
      <c r="HP128" s="137"/>
      <c r="HQ128" s="137"/>
      <c r="HR128" s="137"/>
      <c r="HS128" s="137"/>
      <c r="HT128" s="137"/>
      <c r="HU128" s="137"/>
      <c r="HV128" s="137"/>
      <c r="HW128" s="137"/>
      <c r="HX128" s="137"/>
      <c r="HY128" s="137"/>
      <c r="HZ128" s="137"/>
      <c r="IA128" s="137"/>
      <c r="IB128" s="137"/>
      <c r="IC128" s="137"/>
      <c r="ID128" s="137"/>
      <c r="IE128" s="137"/>
      <c r="IF128" s="137"/>
      <c r="IG128" s="137"/>
      <c r="IH128" s="137"/>
      <c r="II128" s="137"/>
      <c r="IJ128" s="137"/>
      <c r="IK128" s="137"/>
      <c r="IL128" s="137"/>
      <c r="IM128" s="137"/>
      <c r="IN128" s="137"/>
      <c r="IO128" s="137"/>
      <c r="IP128" s="137"/>
      <c r="IQ128" s="137"/>
      <c r="IR128" s="137"/>
      <c r="IS128" s="137"/>
      <c r="IT128" s="137"/>
      <c r="IU128" s="137"/>
      <c r="IV128" s="137"/>
      <c r="IW128" s="137"/>
      <c r="IX128" s="137"/>
      <c r="IY128" s="137"/>
      <c r="IZ128" s="137"/>
      <c r="JA128" s="137"/>
      <c r="JB128" s="137"/>
      <c r="JC128" s="137"/>
      <c r="JD128" s="137"/>
      <c r="JE128" s="137"/>
      <c r="JF128" s="137"/>
      <c r="JG128" s="137"/>
      <c r="JH128" s="137"/>
      <c r="JI128" s="137"/>
      <c r="JJ128" s="137"/>
      <c r="JK128" s="137"/>
      <c r="JL128" s="137"/>
      <c r="JM128" s="137"/>
      <c r="JN128" s="137"/>
      <c r="JO128" s="137"/>
      <c r="JP128" s="137"/>
      <c r="JQ128" s="137"/>
      <c r="JR128" s="137"/>
      <c r="JS128" s="137"/>
      <c r="JT128" s="137"/>
      <c r="JU128" s="137"/>
      <c r="JV128" s="137"/>
      <c r="JW128" s="137"/>
      <c r="JX128" s="137"/>
      <c r="JY128" s="137"/>
      <c r="JZ128" s="137"/>
      <c r="KA128" s="137"/>
      <c r="KB128" s="137"/>
      <c r="KC128" s="137"/>
      <c r="KD128" s="137"/>
      <c r="KE128" s="137"/>
      <c r="KF128" s="137"/>
      <c r="KG128" s="137"/>
      <c r="KH128" s="137"/>
      <c r="KI128" s="137"/>
      <c r="KJ128" s="137"/>
      <c r="KK128" s="137"/>
      <c r="KL128" s="137"/>
      <c r="KM128" s="137"/>
      <c r="KN128" s="137"/>
      <c r="KO128" s="137"/>
      <c r="KP128" s="137"/>
      <c r="KQ128" s="137"/>
      <c r="KR128" s="137"/>
      <c r="KS128" s="137"/>
      <c r="KT128" s="137"/>
      <c r="KU128" s="137"/>
      <c r="KV128" s="137"/>
      <c r="KW128" s="137"/>
      <c r="KX128" s="137"/>
      <c r="KY128" s="137"/>
      <c r="KZ128" s="137"/>
      <c r="LA128" s="137"/>
      <c r="LB128" s="137"/>
      <c r="LC128" s="137"/>
      <c r="LD128" s="137"/>
      <c r="LE128" s="137"/>
      <c r="LF128" s="137"/>
      <c r="LG128" s="137"/>
      <c r="LH128" s="137"/>
      <c r="LI128" s="137"/>
      <c r="LJ128" s="137"/>
      <c r="LK128" s="137"/>
      <c r="LL128" s="137"/>
      <c r="LM128" s="137"/>
      <c r="LN128" s="137"/>
      <c r="LO128" s="137"/>
      <c r="LP128" s="137"/>
      <c r="LQ128" s="137"/>
      <c r="LR128" s="137"/>
      <c r="LS128" s="137"/>
      <c r="LT128" s="137"/>
      <c r="LU128" s="137"/>
      <c r="LV128" s="137"/>
      <c r="LW128" s="137"/>
      <c r="LX128" s="137"/>
    </row>
    <row r="129" ht="229.5" customHeight="1">
      <c r="B129" s="104" t="s">
        <v>537</v>
      </c>
      <c r="C129" s="105" t="s">
        <v>12</v>
      </c>
      <c r="D129" s="105" t="s">
        <v>538</v>
      </c>
      <c r="E129" s="105" t="s">
        <v>1939</v>
      </c>
      <c r="F129" s="105" t="s">
        <v>1940</v>
      </c>
      <c r="G129" s="105" t="s">
        <v>1949</v>
      </c>
      <c r="H129" s="105" t="s">
        <v>1950</v>
      </c>
      <c r="I129" s="107" t="s">
        <v>1951</v>
      </c>
      <c r="J129" s="107" t="s">
        <v>1952</v>
      </c>
      <c r="K129" s="107" t="s">
        <v>1953</v>
      </c>
      <c r="L129" s="108">
        <v>5.0</v>
      </c>
      <c r="M129" s="108">
        <v>1.0</v>
      </c>
      <c r="N129" s="108">
        <v>1.0</v>
      </c>
      <c r="O129" s="108">
        <f t="shared" si="159"/>
        <v>1</v>
      </c>
      <c r="P129" s="108">
        <v>1.0</v>
      </c>
      <c r="Q129" s="108">
        <v>0.0</v>
      </c>
      <c r="R129" s="113" t="s">
        <v>155</v>
      </c>
      <c r="S129" s="111" t="s">
        <v>1954</v>
      </c>
      <c r="T129" s="111" t="s">
        <v>1955</v>
      </c>
      <c r="U129" s="110" t="s">
        <v>1956</v>
      </c>
      <c r="V129" s="110" t="s">
        <v>1957</v>
      </c>
      <c r="W129" s="142" t="s">
        <v>1946</v>
      </c>
      <c r="X129" s="113" t="s">
        <v>13</v>
      </c>
      <c r="Y129" s="113" t="s">
        <v>160</v>
      </c>
      <c r="Z129" s="113" t="s">
        <v>161</v>
      </c>
      <c r="AA129" s="113" t="s">
        <v>13</v>
      </c>
      <c r="AB129" s="113" t="s">
        <v>161</v>
      </c>
      <c r="AC129" s="113" t="s">
        <v>13</v>
      </c>
      <c r="AD129" s="114">
        <v>1325.0</v>
      </c>
      <c r="AE129" s="114">
        <v>1.0</v>
      </c>
      <c r="AF129" s="114">
        <v>1.0</v>
      </c>
      <c r="AG129" s="115" t="s">
        <v>12</v>
      </c>
      <c r="AH129" s="114">
        <v>1325.0</v>
      </c>
      <c r="AI129" s="114">
        <v>1325.0</v>
      </c>
      <c r="AJ129" s="114" t="s">
        <v>12</v>
      </c>
      <c r="AK129" s="114">
        <f t="shared" si="160"/>
        <v>1325</v>
      </c>
      <c r="AL129" s="114">
        <v>1325.0</v>
      </c>
      <c r="AM129" s="114" t="s">
        <v>12</v>
      </c>
      <c r="AN129" s="114" t="s">
        <v>12</v>
      </c>
      <c r="AO129" s="114" t="s">
        <v>12</v>
      </c>
      <c r="AP129" s="116">
        <v>5.0</v>
      </c>
      <c r="AQ129" s="116">
        <v>0.0</v>
      </c>
      <c r="AR129" s="116">
        <v>1.0</v>
      </c>
      <c r="AS129" s="116">
        <v>1.0</v>
      </c>
      <c r="AT129" s="116">
        <v>0.0</v>
      </c>
      <c r="AU129" s="116">
        <v>0.0</v>
      </c>
      <c r="AV129" s="116">
        <v>0.0</v>
      </c>
      <c r="AW129" s="116">
        <v>0.0</v>
      </c>
      <c r="AX129" s="116">
        <v>1.0</v>
      </c>
      <c r="AY129" s="116">
        <v>1.0</v>
      </c>
      <c r="AZ129" s="117">
        <f t="shared" si="121"/>
        <v>0</v>
      </c>
      <c r="BA129" s="117">
        <f t="shared" si="122"/>
        <v>0</v>
      </c>
      <c r="BB129" s="117">
        <f t="shared" si="123"/>
        <v>0</v>
      </c>
      <c r="BC129" s="117">
        <f t="shared" si="124"/>
        <v>1</v>
      </c>
      <c r="BD129" s="117">
        <f t="shared" si="125"/>
        <v>1</v>
      </c>
      <c r="BE129" s="117">
        <f t="shared" si="126"/>
        <v>0</v>
      </c>
      <c r="BF129" s="117">
        <f t="shared" si="127"/>
        <v>1</v>
      </c>
      <c r="BG129" s="117">
        <f t="shared" si="128"/>
        <v>1</v>
      </c>
      <c r="BH129" s="117">
        <f t="shared" si="129"/>
        <v>0</v>
      </c>
      <c r="BI129" s="118">
        <v>1325.0</v>
      </c>
      <c r="BJ129" s="118">
        <v>1.0</v>
      </c>
      <c r="BK129" s="118">
        <v>1.0</v>
      </c>
      <c r="BL129" s="115" t="s">
        <v>12</v>
      </c>
      <c r="BM129" s="118">
        <v>1325.0</v>
      </c>
      <c r="BN129" s="118">
        <v>1325.0</v>
      </c>
      <c r="BO129" s="118" t="s">
        <v>12</v>
      </c>
      <c r="BP129" s="118">
        <f t="shared" si="161"/>
        <v>1325</v>
      </c>
      <c r="BQ129" s="118">
        <v>1325.0</v>
      </c>
      <c r="BR129" s="118" t="s">
        <v>12</v>
      </c>
      <c r="BS129" s="118" t="s">
        <v>12</v>
      </c>
      <c r="BT129" s="118" t="s">
        <v>12</v>
      </c>
      <c r="BU129" s="119">
        <v>5.0</v>
      </c>
      <c r="BV129" s="119">
        <v>0.0</v>
      </c>
      <c r="BW129" s="119">
        <v>1.0</v>
      </c>
      <c r="BX129" s="119">
        <v>1.0</v>
      </c>
      <c r="BY129" s="119">
        <v>0.0</v>
      </c>
      <c r="BZ129" s="119">
        <v>1.0</v>
      </c>
      <c r="CA129" s="119">
        <v>0.0</v>
      </c>
      <c r="CB129" s="119">
        <v>0.0</v>
      </c>
      <c r="CC129" s="119">
        <v>0.0</v>
      </c>
      <c r="CD129" s="119">
        <v>0.0</v>
      </c>
      <c r="CE129" s="119">
        <v>1.0</v>
      </c>
      <c r="CF129" s="119">
        <v>1.0</v>
      </c>
      <c r="CG129" s="119">
        <v>0.0</v>
      </c>
      <c r="CH129" s="119">
        <v>1.0</v>
      </c>
      <c r="CI129" s="120">
        <f t="shared" si="130"/>
        <v>0</v>
      </c>
      <c r="CJ129" s="120">
        <f t="shared" si="131"/>
        <v>0</v>
      </c>
      <c r="CK129" s="120">
        <f t="shared" si="132"/>
        <v>0</v>
      </c>
      <c r="CL129" s="120">
        <f t="shared" si="133"/>
        <v>1</v>
      </c>
      <c r="CM129" s="120">
        <f t="shared" si="134"/>
        <v>1</v>
      </c>
      <c r="CN129" s="120">
        <f t="shared" si="18"/>
        <v>0</v>
      </c>
      <c r="CO129" s="120">
        <f t="shared" si="135"/>
        <v>1</v>
      </c>
      <c r="CP129" s="120">
        <f t="shared" si="136"/>
        <v>1</v>
      </c>
      <c r="CQ129" s="120">
        <f t="shared" si="137"/>
        <v>0</v>
      </c>
      <c r="CR129" s="121">
        <v>1325.0</v>
      </c>
      <c r="CS129" s="121">
        <v>1.0</v>
      </c>
      <c r="CT129" s="121">
        <v>1.0</v>
      </c>
      <c r="CU129" s="115" t="s">
        <v>12</v>
      </c>
      <c r="CV129" s="121">
        <v>1325.0</v>
      </c>
      <c r="CW129" s="121">
        <v>1325.0</v>
      </c>
      <c r="CX129" s="121" t="s">
        <v>12</v>
      </c>
      <c r="CY129" s="121">
        <f t="shared" si="162"/>
        <v>1325</v>
      </c>
      <c r="CZ129" s="121">
        <v>1325.0</v>
      </c>
      <c r="DA129" s="121" t="s">
        <v>12</v>
      </c>
      <c r="DB129" s="121" t="s">
        <v>12</v>
      </c>
      <c r="DC129" s="121" t="s">
        <v>12</v>
      </c>
      <c r="DD129" s="122">
        <v>5.0</v>
      </c>
      <c r="DE129" s="122">
        <v>0.0</v>
      </c>
      <c r="DF129" s="122">
        <v>1.0</v>
      </c>
      <c r="DG129" s="122">
        <v>1.0</v>
      </c>
      <c r="DH129" s="122">
        <v>0.0</v>
      </c>
      <c r="DI129" s="122">
        <v>1.0</v>
      </c>
      <c r="DJ129" s="122">
        <v>0.0</v>
      </c>
      <c r="DK129" s="122">
        <v>0.0</v>
      </c>
      <c r="DL129" s="122">
        <v>0.0</v>
      </c>
      <c r="DM129" s="122">
        <v>0.0</v>
      </c>
      <c r="DN129" s="122">
        <v>1.0</v>
      </c>
      <c r="DO129" s="122">
        <v>1.0</v>
      </c>
      <c r="DP129" s="122">
        <v>0.0</v>
      </c>
      <c r="DQ129" s="122">
        <v>1.0</v>
      </c>
      <c r="DR129" s="123">
        <f t="shared" si="138"/>
        <v>0</v>
      </c>
      <c r="DS129" s="123">
        <f t="shared" si="139"/>
        <v>0</v>
      </c>
      <c r="DT129" s="123">
        <f t="shared" si="140"/>
        <v>0</v>
      </c>
      <c r="DU129" s="123">
        <f t="shared" si="141"/>
        <v>1</v>
      </c>
      <c r="DV129" s="123">
        <f t="shared" si="142"/>
        <v>1</v>
      </c>
      <c r="DW129" s="123">
        <f t="shared" si="143"/>
        <v>0</v>
      </c>
      <c r="DX129" s="123">
        <f t="shared" si="144"/>
        <v>1</v>
      </c>
      <c r="DY129" s="123">
        <f t="shared" si="145"/>
        <v>1</v>
      </c>
      <c r="DZ129" s="123">
        <f t="shared" si="146"/>
        <v>0</v>
      </c>
      <c r="EA129" s="124" t="s">
        <v>1958</v>
      </c>
      <c r="EB129" s="124">
        <v>3.0</v>
      </c>
      <c r="EC129" s="124">
        <v>5.0</v>
      </c>
      <c r="ED129" s="115" t="s">
        <v>162</v>
      </c>
      <c r="EE129" s="124">
        <v>1325.0</v>
      </c>
      <c r="EF129" s="124" t="s">
        <v>1958</v>
      </c>
      <c r="EG129" s="124" t="s">
        <v>162</v>
      </c>
      <c r="EH129" s="124" t="str">
        <f t="shared" si="111"/>
        <v>2002752, 2002749,1325</v>
      </c>
      <c r="EI129" s="124">
        <v>1325.0</v>
      </c>
      <c r="EJ129" s="124" t="s">
        <v>162</v>
      </c>
      <c r="EK129" s="124" t="s">
        <v>12</v>
      </c>
      <c r="EL129" s="124" t="s">
        <v>12</v>
      </c>
      <c r="EM129" s="125">
        <v>5.0</v>
      </c>
      <c r="EN129" s="125">
        <v>2.0</v>
      </c>
      <c r="EO129" s="125">
        <v>4.0</v>
      </c>
      <c r="EP129" s="125">
        <v>1.0</v>
      </c>
      <c r="EQ129" s="125">
        <v>4.0</v>
      </c>
      <c r="ER129" s="125">
        <v>5.0</v>
      </c>
      <c r="ES129" s="125">
        <v>0.0</v>
      </c>
      <c r="ET129" s="125">
        <v>0.0</v>
      </c>
      <c r="EU129" s="125">
        <v>0.0</v>
      </c>
      <c r="EV129" s="125">
        <v>0.0</v>
      </c>
      <c r="EW129" s="125">
        <v>1.0</v>
      </c>
      <c r="EX129" s="125">
        <v>1.0</v>
      </c>
      <c r="EY129" s="125">
        <v>0.0</v>
      </c>
      <c r="EZ129" s="125">
        <v>1.0</v>
      </c>
      <c r="FA129" s="126">
        <f t="shared" si="147"/>
        <v>2</v>
      </c>
      <c r="FB129" s="126">
        <f t="shared" si="148"/>
        <v>0</v>
      </c>
      <c r="FC129" s="126">
        <f t="shared" si="149"/>
        <v>0</v>
      </c>
      <c r="FD129" s="126">
        <f t="shared" si="150"/>
        <v>4</v>
      </c>
      <c r="FE129" s="126">
        <f t="shared" si="151"/>
        <v>1</v>
      </c>
      <c r="FF129" s="126">
        <f t="shared" si="152"/>
        <v>0</v>
      </c>
      <c r="FG129" s="126">
        <f t="shared" si="153"/>
        <v>5</v>
      </c>
      <c r="FH129" s="126">
        <f t="shared" si="154"/>
        <v>1</v>
      </c>
      <c r="FI129" s="126">
        <f t="shared" si="155"/>
        <v>0</v>
      </c>
      <c r="FJ129" s="127" t="s">
        <v>13</v>
      </c>
      <c r="FK129" s="128"/>
      <c r="FL129" s="129" t="s">
        <v>12</v>
      </c>
      <c r="FM129" s="129" t="s">
        <v>12</v>
      </c>
      <c r="FN129" s="129" t="s">
        <v>12</v>
      </c>
      <c r="FO129" s="130" t="s">
        <v>12</v>
      </c>
      <c r="FP129" s="130" t="s">
        <v>12</v>
      </c>
      <c r="FQ129" s="130" t="s">
        <v>12</v>
      </c>
      <c r="FR129" s="130" t="s">
        <v>12</v>
      </c>
      <c r="FS129" s="130" t="s">
        <v>12</v>
      </c>
      <c r="FT129" s="130" t="s">
        <v>12</v>
      </c>
      <c r="FU129" s="130" t="s">
        <v>12</v>
      </c>
      <c r="FV129" s="130" t="s">
        <v>12</v>
      </c>
      <c r="FW129" s="130" t="str">
        <f t="shared" si="48"/>
        <v>-</v>
      </c>
      <c r="FX129" s="130" t="s">
        <v>12</v>
      </c>
      <c r="FY129" s="108" t="s">
        <v>12</v>
      </c>
      <c r="FZ129" s="108">
        <v>5.0</v>
      </c>
      <c r="GA129" s="108">
        <v>0.0</v>
      </c>
      <c r="GB129" s="131">
        <f t="shared" si="43"/>
        <v>0</v>
      </c>
      <c r="GC129" s="150">
        <v>31914.0</v>
      </c>
      <c r="GD129" s="132">
        <v>1.0</v>
      </c>
      <c r="GE129" s="132">
        <v>2.0</v>
      </c>
      <c r="GF129" s="133" t="s">
        <v>12</v>
      </c>
      <c r="GG129" s="133" t="s">
        <v>12</v>
      </c>
      <c r="GH129" s="133" t="s">
        <v>12</v>
      </c>
      <c r="GI129" s="133" t="s">
        <v>12</v>
      </c>
      <c r="GJ129" s="133" t="s">
        <v>12</v>
      </c>
      <c r="GK129" s="133" t="s">
        <v>12</v>
      </c>
      <c r="GL129" s="133" t="s">
        <v>12</v>
      </c>
      <c r="GM129" s="133" t="s">
        <v>12</v>
      </c>
      <c r="GN129" s="134" t="s">
        <v>1959</v>
      </c>
      <c r="GO129" s="134">
        <v>50.0</v>
      </c>
      <c r="GP129" s="134">
        <v>0.0</v>
      </c>
      <c r="GQ129" s="135">
        <f t="shared" si="44"/>
        <v>0</v>
      </c>
      <c r="GR129" s="136" t="s">
        <v>161</v>
      </c>
      <c r="GS129" s="137"/>
      <c r="GT129" s="137"/>
      <c r="GU129" s="137"/>
      <c r="GV129" s="137"/>
      <c r="GW129" s="137"/>
      <c r="GX129" s="137"/>
      <c r="GY129" s="137"/>
      <c r="GZ129" s="137"/>
      <c r="HA129" s="137"/>
      <c r="HB129" s="137"/>
      <c r="HC129" s="137"/>
      <c r="HD129" s="137"/>
      <c r="HE129" s="137"/>
      <c r="HF129" s="137"/>
      <c r="HG129" s="137"/>
      <c r="HH129" s="137"/>
      <c r="HI129" s="137"/>
      <c r="HJ129" s="137"/>
      <c r="HK129" s="137"/>
      <c r="HL129" s="137"/>
      <c r="HM129" s="137"/>
      <c r="HN129" s="137"/>
      <c r="HO129" s="137"/>
      <c r="HP129" s="137"/>
      <c r="HQ129" s="137"/>
      <c r="HR129" s="137"/>
      <c r="HS129" s="137"/>
      <c r="HT129" s="137"/>
      <c r="HU129" s="137"/>
      <c r="HV129" s="137"/>
      <c r="HW129" s="137"/>
      <c r="HX129" s="137"/>
      <c r="HY129" s="137"/>
      <c r="HZ129" s="137"/>
      <c r="IA129" s="137"/>
      <c r="IB129" s="137"/>
      <c r="IC129" s="137"/>
      <c r="ID129" s="137"/>
      <c r="IE129" s="137"/>
      <c r="IF129" s="137"/>
      <c r="IG129" s="137"/>
      <c r="IH129" s="137"/>
      <c r="II129" s="137"/>
      <c r="IJ129" s="137"/>
      <c r="IK129" s="137"/>
      <c r="IL129" s="137"/>
      <c r="IM129" s="137"/>
      <c r="IN129" s="137"/>
      <c r="IO129" s="137"/>
      <c r="IP129" s="137"/>
      <c r="IQ129" s="137"/>
      <c r="IR129" s="137"/>
      <c r="IS129" s="137"/>
      <c r="IT129" s="137"/>
      <c r="IU129" s="137"/>
      <c r="IV129" s="137"/>
      <c r="IW129" s="137"/>
      <c r="IX129" s="137"/>
      <c r="IY129" s="137"/>
      <c r="IZ129" s="137"/>
      <c r="JA129" s="137"/>
      <c r="JB129" s="137"/>
      <c r="JC129" s="137"/>
      <c r="JD129" s="137"/>
      <c r="JE129" s="137"/>
      <c r="JF129" s="137"/>
      <c r="JG129" s="137"/>
      <c r="JH129" s="137"/>
      <c r="JI129" s="137"/>
      <c r="JJ129" s="137"/>
      <c r="JK129" s="137"/>
      <c r="JL129" s="137"/>
      <c r="JM129" s="137"/>
      <c r="JN129" s="137"/>
      <c r="JO129" s="137"/>
      <c r="JP129" s="137"/>
      <c r="JQ129" s="137"/>
      <c r="JR129" s="137"/>
      <c r="JS129" s="137"/>
      <c r="JT129" s="137"/>
      <c r="JU129" s="137"/>
      <c r="JV129" s="137"/>
      <c r="JW129" s="137"/>
      <c r="JX129" s="137"/>
      <c r="JY129" s="137"/>
      <c r="JZ129" s="137"/>
      <c r="KA129" s="137"/>
      <c r="KB129" s="137"/>
      <c r="KC129" s="137"/>
      <c r="KD129" s="137"/>
      <c r="KE129" s="137"/>
      <c r="KF129" s="137"/>
      <c r="KG129" s="137"/>
      <c r="KH129" s="137"/>
      <c r="KI129" s="137"/>
      <c r="KJ129" s="137"/>
      <c r="KK129" s="137"/>
      <c r="KL129" s="137"/>
      <c r="KM129" s="137"/>
      <c r="KN129" s="137"/>
      <c r="KO129" s="137"/>
      <c r="KP129" s="137"/>
      <c r="KQ129" s="137"/>
      <c r="KR129" s="137"/>
      <c r="KS129" s="137"/>
      <c r="KT129" s="137"/>
      <c r="KU129" s="137"/>
      <c r="KV129" s="137"/>
      <c r="KW129" s="137"/>
      <c r="KX129" s="137"/>
      <c r="KY129" s="137"/>
      <c r="KZ129" s="137"/>
      <c r="LA129" s="137"/>
      <c r="LB129" s="137"/>
      <c r="LC129" s="137"/>
      <c r="LD129" s="137"/>
      <c r="LE129" s="137"/>
      <c r="LF129" s="137"/>
      <c r="LG129" s="137"/>
      <c r="LH129" s="137"/>
      <c r="LI129" s="137"/>
      <c r="LJ129" s="137"/>
      <c r="LK129" s="137"/>
      <c r="LL129" s="137"/>
      <c r="LM129" s="137"/>
      <c r="LN129" s="137"/>
      <c r="LO129" s="137"/>
      <c r="LP129" s="137"/>
      <c r="LQ129" s="137"/>
      <c r="LR129" s="137"/>
      <c r="LS129" s="137"/>
      <c r="LT129" s="137"/>
      <c r="LU129" s="137"/>
      <c r="LV129" s="137"/>
      <c r="LW129" s="137"/>
      <c r="LX129" s="137"/>
    </row>
    <row r="130" ht="153.75" customHeight="1">
      <c r="B130" s="104" t="s">
        <v>537</v>
      </c>
      <c r="C130" s="105" t="s">
        <v>12</v>
      </c>
      <c r="D130" s="105" t="s">
        <v>538</v>
      </c>
      <c r="E130" s="105" t="s">
        <v>1939</v>
      </c>
      <c r="F130" s="105" t="s">
        <v>1940</v>
      </c>
      <c r="G130" s="105" t="s">
        <v>1949</v>
      </c>
      <c r="H130" s="105" t="s">
        <v>1950</v>
      </c>
      <c r="I130" s="107" t="s">
        <v>1951</v>
      </c>
      <c r="J130" s="107" t="s">
        <v>1952</v>
      </c>
      <c r="K130" s="107" t="s">
        <v>1960</v>
      </c>
      <c r="L130" s="108">
        <v>3.0</v>
      </c>
      <c r="M130" s="108">
        <v>1.0</v>
      </c>
      <c r="N130" s="108">
        <v>1.0</v>
      </c>
      <c r="O130" s="108">
        <f t="shared" si="159"/>
        <v>1</v>
      </c>
      <c r="P130" s="108">
        <v>1.0</v>
      </c>
      <c r="Q130" s="108">
        <v>0.0</v>
      </c>
      <c r="R130" s="113" t="s">
        <v>155</v>
      </c>
      <c r="S130" s="111" t="s">
        <v>1954</v>
      </c>
      <c r="T130" s="111" t="s">
        <v>1955</v>
      </c>
      <c r="U130" s="110" t="s">
        <v>1956</v>
      </c>
      <c r="V130" s="110" t="s">
        <v>1957</v>
      </c>
      <c r="W130" s="142" t="s">
        <v>1946</v>
      </c>
      <c r="X130" s="113" t="s">
        <v>13</v>
      </c>
      <c r="Y130" s="113" t="s">
        <v>160</v>
      </c>
      <c r="Z130" s="113" t="s">
        <v>161</v>
      </c>
      <c r="AA130" s="113" t="s">
        <v>13</v>
      </c>
      <c r="AB130" s="113" t="s">
        <v>161</v>
      </c>
      <c r="AC130" s="113" t="s">
        <v>13</v>
      </c>
      <c r="AD130" s="114" t="s">
        <v>12</v>
      </c>
      <c r="AE130" s="114" t="s">
        <v>12</v>
      </c>
      <c r="AF130" s="114" t="s">
        <v>12</v>
      </c>
      <c r="AG130" s="115" t="s">
        <v>12</v>
      </c>
      <c r="AH130" s="114" t="s">
        <v>12</v>
      </c>
      <c r="AI130" s="114" t="s">
        <v>12</v>
      </c>
      <c r="AJ130" s="114" t="s">
        <v>12</v>
      </c>
      <c r="AK130" s="114" t="s">
        <v>12</v>
      </c>
      <c r="AL130" s="114" t="s">
        <v>12</v>
      </c>
      <c r="AM130" s="114" t="s">
        <v>12</v>
      </c>
      <c r="AN130" s="114" t="s">
        <v>12</v>
      </c>
      <c r="AO130" s="114" t="s">
        <v>12</v>
      </c>
      <c r="AP130" s="116">
        <v>3.0</v>
      </c>
      <c r="AQ130" s="116">
        <v>0.0</v>
      </c>
      <c r="AR130" s="116">
        <v>0.0</v>
      </c>
      <c r="AS130" s="116">
        <v>0.0</v>
      </c>
      <c r="AT130" s="116">
        <v>0.0</v>
      </c>
      <c r="AU130" s="116">
        <v>0.0</v>
      </c>
      <c r="AV130" s="116">
        <v>0.0</v>
      </c>
      <c r="AW130" s="116">
        <v>0.0</v>
      </c>
      <c r="AX130" s="116">
        <v>0.0</v>
      </c>
      <c r="AY130" s="116">
        <v>0.0</v>
      </c>
      <c r="AZ130" s="117">
        <f t="shared" si="121"/>
        <v>0</v>
      </c>
      <c r="BA130" s="117">
        <f t="shared" si="122"/>
        <v>0</v>
      </c>
      <c r="BB130" s="117">
        <f t="shared" si="123"/>
        <v>0</v>
      </c>
      <c r="BC130" s="117">
        <f t="shared" si="124"/>
        <v>0</v>
      </c>
      <c r="BD130" s="117">
        <f t="shared" si="125"/>
        <v>0</v>
      </c>
      <c r="BE130" s="117">
        <f t="shared" si="126"/>
        <v>0</v>
      </c>
      <c r="BF130" s="117">
        <f t="shared" si="127"/>
        <v>0</v>
      </c>
      <c r="BG130" s="117">
        <f t="shared" si="128"/>
        <v>0</v>
      </c>
      <c r="BH130" s="117">
        <f t="shared" si="129"/>
        <v>0</v>
      </c>
      <c r="BI130" s="118" t="s">
        <v>12</v>
      </c>
      <c r="BJ130" s="118" t="s">
        <v>12</v>
      </c>
      <c r="BK130" s="118"/>
      <c r="BL130" s="115" t="s">
        <v>12</v>
      </c>
      <c r="BM130" s="118" t="s">
        <v>12</v>
      </c>
      <c r="BN130" s="118" t="s">
        <v>12</v>
      </c>
      <c r="BO130" s="118" t="s">
        <v>12</v>
      </c>
      <c r="BP130" s="118" t="str">
        <f t="shared" si="161"/>
        <v>-</v>
      </c>
      <c r="BQ130" s="118" t="s">
        <v>12</v>
      </c>
      <c r="BR130" s="118" t="s">
        <v>12</v>
      </c>
      <c r="BS130" s="118" t="s">
        <v>12</v>
      </c>
      <c r="BT130" s="118" t="s">
        <v>12</v>
      </c>
      <c r="BU130" s="119">
        <v>3.0</v>
      </c>
      <c r="BV130" s="119">
        <v>0.0</v>
      </c>
      <c r="BW130" s="119">
        <v>0.0</v>
      </c>
      <c r="BX130" s="119">
        <v>0.0</v>
      </c>
      <c r="BY130" s="119">
        <v>0.0</v>
      </c>
      <c r="BZ130" s="119">
        <v>0.0</v>
      </c>
      <c r="CA130" s="119">
        <v>0.0</v>
      </c>
      <c r="CB130" s="119">
        <v>0.0</v>
      </c>
      <c r="CC130" s="119">
        <v>0.0</v>
      </c>
      <c r="CD130" s="119">
        <v>0.0</v>
      </c>
      <c r="CE130" s="119">
        <v>0.0</v>
      </c>
      <c r="CF130" s="119">
        <v>0.0</v>
      </c>
      <c r="CG130" s="119">
        <v>0.0</v>
      </c>
      <c r="CH130" s="119">
        <v>0.0</v>
      </c>
      <c r="CI130" s="120">
        <f t="shared" si="130"/>
        <v>0</v>
      </c>
      <c r="CJ130" s="120">
        <f t="shared" si="131"/>
        <v>0</v>
      </c>
      <c r="CK130" s="120">
        <f t="shared" si="132"/>
        <v>0</v>
      </c>
      <c r="CL130" s="120">
        <f t="shared" si="133"/>
        <v>0</v>
      </c>
      <c r="CM130" s="120">
        <f t="shared" si="134"/>
        <v>0</v>
      </c>
      <c r="CN130" s="120">
        <f t="shared" si="18"/>
        <v>0</v>
      </c>
      <c r="CO130" s="120">
        <f t="shared" si="135"/>
        <v>0</v>
      </c>
      <c r="CP130" s="120">
        <f t="shared" si="136"/>
        <v>0</v>
      </c>
      <c r="CQ130" s="120">
        <f t="shared" si="137"/>
        <v>0</v>
      </c>
      <c r="CR130" s="121" t="s">
        <v>12</v>
      </c>
      <c r="CS130" s="121" t="s">
        <v>12</v>
      </c>
      <c r="CT130" s="121" t="s">
        <v>12</v>
      </c>
      <c r="CU130" s="115" t="s">
        <v>12</v>
      </c>
      <c r="CV130" s="121" t="s">
        <v>12</v>
      </c>
      <c r="CW130" s="121" t="s">
        <v>12</v>
      </c>
      <c r="CX130" s="121" t="s">
        <v>12</v>
      </c>
      <c r="CY130" s="121" t="str">
        <f t="shared" si="162"/>
        <v>-</v>
      </c>
      <c r="CZ130" s="121" t="s">
        <v>12</v>
      </c>
      <c r="DA130" s="121" t="s">
        <v>12</v>
      </c>
      <c r="DB130" s="121" t="s">
        <v>12</v>
      </c>
      <c r="DC130" s="121" t="s">
        <v>12</v>
      </c>
      <c r="DD130" s="122">
        <v>3.0</v>
      </c>
      <c r="DE130" s="122">
        <v>0.0</v>
      </c>
      <c r="DF130" s="122">
        <v>0.0</v>
      </c>
      <c r="DG130" s="122">
        <v>0.0</v>
      </c>
      <c r="DH130" s="122">
        <v>0.0</v>
      </c>
      <c r="DI130" s="122">
        <v>0.0</v>
      </c>
      <c r="DJ130" s="122">
        <v>0.0</v>
      </c>
      <c r="DK130" s="122">
        <v>0.0</v>
      </c>
      <c r="DL130" s="122">
        <v>0.0</v>
      </c>
      <c r="DM130" s="122">
        <v>0.0</v>
      </c>
      <c r="DN130" s="122">
        <v>0.0</v>
      </c>
      <c r="DO130" s="122">
        <v>0.0</v>
      </c>
      <c r="DP130" s="122">
        <v>0.0</v>
      </c>
      <c r="DQ130" s="122">
        <v>0.0</v>
      </c>
      <c r="DR130" s="123">
        <f t="shared" si="138"/>
        <v>0</v>
      </c>
      <c r="DS130" s="123">
        <f t="shared" si="139"/>
        <v>0</v>
      </c>
      <c r="DT130" s="123">
        <f t="shared" si="140"/>
        <v>0</v>
      </c>
      <c r="DU130" s="123">
        <f t="shared" si="141"/>
        <v>0</v>
      </c>
      <c r="DV130" s="123">
        <f t="shared" si="142"/>
        <v>0</v>
      </c>
      <c r="DW130" s="123">
        <f t="shared" si="143"/>
        <v>0</v>
      </c>
      <c r="DX130" s="123">
        <f t="shared" si="144"/>
        <v>0</v>
      </c>
      <c r="DY130" s="123">
        <f t="shared" si="145"/>
        <v>0</v>
      </c>
      <c r="DZ130" s="123">
        <f t="shared" si="146"/>
        <v>0</v>
      </c>
      <c r="EA130" s="124" t="s">
        <v>162</v>
      </c>
      <c r="EB130" s="124">
        <v>2.0</v>
      </c>
      <c r="EC130" s="124">
        <v>2.0</v>
      </c>
      <c r="ED130" s="115" t="s">
        <v>162</v>
      </c>
      <c r="EE130" s="124" t="s">
        <v>12</v>
      </c>
      <c r="EF130" s="124" t="s">
        <v>162</v>
      </c>
      <c r="EG130" s="124" t="s">
        <v>162</v>
      </c>
      <c r="EH130" s="124" t="str">
        <f t="shared" si="111"/>
        <v>2002752, 2002749</v>
      </c>
      <c r="EI130" s="124" t="s">
        <v>12</v>
      </c>
      <c r="EJ130" s="124" t="s">
        <v>162</v>
      </c>
      <c r="EK130" s="124" t="s">
        <v>12</v>
      </c>
      <c r="EL130" s="124" t="s">
        <v>12</v>
      </c>
      <c r="EM130" s="125">
        <v>3.0</v>
      </c>
      <c r="EN130" s="125">
        <v>1.0</v>
      </c>
      <c r="EO130" s="125">
        <v>1.0</v>
      </c>
      <c r="EP130" s="125">
        <v>0.0</v>
      </c>
      <c r="EQ130" s="125">
        <v>2.0</v>
      </c>
      <c r="ER130" s="125">
        <v>2.0</v>
      </c>
      <c r="ES130" s="125">
        <v>0.0</v>
      </c>
      <c r="ET130" s="125">
        <v>0.0</v>
      </c>
      <c r="EU130" s="125">
        <v>0.0</v>
      </c>
      <c r="EV130" s="125">
        <v>0.0</v>
      </c>
      <c r="EW130" s="125">
        <v>0.0</v>
      </c>
      <c r="EX130" s="125">
        <v>0.0</v>
      </c>
      <c r="EY130" s="125">
        <v>0.0</v>
      </c>
      <c r="EZ130" s="125">
        <v>0.0</v>
      </c>
      <c r="FA130" s="126">
        <f t="shared" si="147"/>
        <v>1</v>
      </c>
      <c r="FB130" s="126">
        <f t="shared" si="148"/>
        <v>0</v>
      </c>
      <c r="FC130" s="126">
        <f t="shared" si="149"/>
        <v>0</v>
      </c>
      <c r="FD130" s="126">
        <f t="shared" si="150"/>
        <v>1</v>
      </c>
      <c r="FE130" s="126">
        <f t="shared" si="151"/>
        <v>0</v>
      </c>
      <c r="FF130" s="126">
        <f t="shared" si="152"/>
        <v>0</v>
      </c>
      <c r="FG130" s="126">
        <f t="shared" si="153"/>
        <v>2</v>
      </c>
      <c r="FH130" s="126">
        <f t="shared" si="154"/>
        <v>0</v>
      </c>
      <c r="FI130" s="126">
        <f t="shared" si="155"/>
        <v>0</v>
      </c>
      <c r="FJ130" s="127" t="s">
        <v>13</v>
      </c>
      <c r="FK130" s="128"/>
      <c r="FL130" s="129" t="s">
        <v>12</v>
      </c>
      <c r="FM130" s="129" t="s">
        <v>12</v>
      </c>
      <c r="FN130" s="129" t="s">
        <v>12</v>
      </c>
      <c r="FO130" s="130" t="s">
        <v>12</v>
      </c>
      <c r="FP130" s="130" t="s">
        <v>12</v>
      </c>
      <c r="FQ130" s="130" t="s">
        <v>12</v>
      </c>
      <c r="FR130" s="130" t="s">
        <v>12</v>
      </c>
      <c r="FS130" s="130" t="s">
        <v>12</v>
      </c>
      <c r="FT130" s="130" t="s">
        <v>12</v>
      </c>
      <c r="FU130" s="130" t="s">
        <v>12</v>
      </c>
      <c r="FV130" s="130" t="s">
        <v>12</v>
      </c>
      <c r="FW130" s="130" t="str">
        <f t="shared" si="48"/>
        <v>-</v>
      </c>
      <c r="FX130" s="130" t="s">
        <v>12</v>
      </c>
      <c r="FY130" s="108" t="s">
        <v>12</v>
      </c>
      <c r="FZ130" s="108">
        <v>1.0</v>
      </c>
      <c r="GA130" s="108">
        <v>0.0</v>
      </c>
      <c r="GB130" s="131">
        <f t="shared" si="43"/>
        <v>0</v>
      </c>
      <c r="GC130" s="153">
        <v>31914.0</v>
      </c>
      <c r="GD130" s="132">
        <v>1.0</v>
      </c>
      <c r="GE130" s="132">
        <v>1.0</v>
      </c>
      <c r="GF130" s="133" t="s">
        <v>12</v>
      </c>
      <c r="GG130" s="133" t="s">
        <v>12</v>
      </c>
      <c r="GH130" s="133" t="s">
        <v>12</v>
      </c>
      <c r="GI130" s="133" t="s">
        <v>12</v>
      </c>
      <c r="GJ130" s="133" t="s">
        <v>12</v>
      </c>
      <c r="GK130" s="133" t="s">
        <v>12</v>
      </c>
      <c r="GL130" s="133" t="s">
        <v>12</v>
      </c>
      <c r="GM130" s="133" t="s">
        <v>12</v>
      </c>
      <c r="GN130" s="134" t="s">
        <v>1961</v>
      </c>
      <c r="GO130" s="134">
        <v>3.0</v>
      </c>
      <c r="GP130" s="134">
        <v>0.0</v>
      </c>
      <c r="GQ130" s="135">
        <f t="shared" si="44"/>
        <v>0</v>
      </c>
      <c r="GR130" s="136" t="s">
        <v>161</v>
      </c>
      <c r="GS130" s="137"/>
      <c r="GT130" s="137"/>
      <c r="GU130" s="137"/>
      <c r="GV130" s="137"/>
      <c r="GW130" s="137"/>
      <c r="GX130" s="137"/>
      <c r="GY130" s="137"/>
      <c r="GZ130" s="137"/>
      <c r="HA130" s="137"/>
      <c r="HB130" s="137"/>
      <c r="HC130" s="137"/>
      <c r="HD130" s="137"/>
      <c r="HE130" s="137"/>
      <c r="HF130" s="137"/>
      <c r="HG130" s="137"/>
      <c r="HH130" s="137"/>
      <c r="HI130" s="137"/>
      <c r="HJ130" s="137"/>
      <c r="HK130" s="137"/>
      <c r="HL130" s="137"/>
      <c r="HM130" s="137"/>
      <c r="HN130" s="137"/>
      <c r="HO130" s="137"/>
      <c r="HP130" s="137"/>
      <c r="HQ130" s="137"/>
      <c r="HR130" s="137"/>
      <c r="HS130" s="137"/>
      <c r="HT130" s="137"/>
      <c r="HU130" s="137"/>
      <c r="HV130" s="137"/>
      <c r="HW130" s="137"/>
      <c r="HX130" s="137"/>
      <c r="HY130" s="137"/>
      <c r="HZ130" s="137"/>
      <c r="IA130" s="137"/>
      <c r="IB130" s="137"/>
      <c r="IC130" s="137"/>
      <c r="ID130" s="137"/>
      <c r="IE130" s="137"/>
      <c r="IF130" s="137"/>
      <c r="IG130" s="137"/>
      <c r="IH130" s="137"/>
      <c r="II130" s="137"/>
      <c r="IJ130" s="137"/>
      <c r="IK130" s="137"/>
      <c r="IL130" s="137"/>
      <c r="IM130" s="137"/>
      <c r="IN130" s="137"/>
      <c r="IO130" s="137"/>
      <c r="IP130" s="137"/>
      <c r="IQ130" s="137"/>
      <c r="IR130" s="137"/>
      <c r="IS130" s="137"/>
      <c r="IT130" s="137"/>
      <c r="IU130" s="137"/>
      <c r="IV130" s="137"/>
      <c r="IW130" s="137"/>
      <c r="IX130" s="137"/>
      <c r="IY130" s="137"/>
      <c r="IZ130" s="137"/>
      <c r="JA130" s="137"/>
      <c r="JB130" s="137"/>
      <c r="JC130" s="137"/>
      <c r="JD130" s="137"/>
      <c r="JE130" s="137"/>
      <c r="JF130" s="137"/>
      <c r="JG130" s="137"/>
      <c r="JH130" s="137"/>
      <c r="JI130" s="137"/>
      <c r="JJ130" s="137"/>
      <c r="JK130" s="137"/>
      <c r="JL130" s="137"/>
      <c r="JM130" s="137"/>
      <c r="JN130" s="137"/>
      <c r="JO130" s="137"/>
      <c r="JP130" s="137"/>
      <c r="JQ130" s="137"/>
      <c r="JR130" s="137"/>
      <c r="JS130" s="137"/>
      <c r="JT130" s="137"/>
      <c r="JU130" s="137"/>
      <c r="JV130" s="137"/>
      <c r="JW130" s="137"/>
      <c r="JX130" s="137"/>
      <c r="JY130" s="137"/>
      <c r="JZ130" s="137"/>
      <c r="KA130" s="137"/>
      <c r="KB130" s="137"/>
      <c r="KC130" s="137"/>
      <c r="KD130" s="137"/>
      <c r="KE130" s="137"/>
      <c r="KF130" s="137"/>
      <c r="KG130" s="137"/>
      <c r="KH130" s="137"/>
      <c r="KI130" s="137"/>
      <c r="KJ130" s="137"/>
      <c r="KK130" s="137"/>
      <c r="KL130" s="137"/>
      <c r="KM130" s="137"/>
      <c r="KN130" s="137"/>
      <c r="KO130" s="137"/>
      <c r="KP130" s="137"/>
      <c r="KQ130" s="137"/>
      <c r="KR130" s="137"/>
      <c r="KS130" s="137"/>
      <c r="KT130" s="137"/>
      <c r="KU130" s="137"/>
      <c r="KV130" s="137"/>
      <c r="KW130" s="137"/>
      <c r="KX130" s="137"/>
      <c r="KY130" s="137"/>
      <c r="KZ130" s="137"/>
      <c r="LA130" s="137"/>
      <c r="LB130" s="137"/>
      <c r="LC130" s="137"/>
      <c r="LD130" s="137"/>
      <c r="LE130" s="137"/>
      <c r="LF130" s="137"/>
      <c r="LG130" s="137"/>
      <c r="LH130" s="137"/>
      <c r="LI130" s="137"/>
      <c r="LJ130" s="137"/>
      <c r="LK130" s="137"/>
      <c r="LL130" s="137"/>
      <c r="LM130" s="137"/>
      <c r="LN130" s="137"/>
      <c r="LO130" s="137"/>
      <c r="LP130" s="137"/>
      <c r="LQ130" s="137"/>
      <c r="LR130" s="137"/>
      <c r="LS130" s="137"/>
      <c r="LT130" s="137"/>
      <c r="LU130" s="137"/>
      <c r="LV130" s="137"/>
      <c r="LW130" s="137"/>
      <c r="LX130" s="137"/>
    </row>
    <row r="131" ht="153.75" customHeight="1">
      <c r="B131" s="104" t="s">
        <v>329</v>
      </c>
      <c r="C131" s="105" t="s">
        <v>12</v>
      </c>
      <c r="D131" s="105" t="s">
        <v>330</v>
      </c>
      <c r="E131" s="105" t="s">
        <v>1962</v>
      </c>
      <c r="F131" s="105" t="s">
        <v>1963</v>
      </c>
      <c r="G131" s="106" t="s">
        <v>1964</v>
      </c>
      <c r="H131" s="105" t="s">
        <v>1965</v>
      </c>
      <c r="I131" s="107" t="s">
        <v>1966</v>
      </c>
      <c r="J131" s="107" t="s">
        <v>446</v>
      </c>
      <c r="K131" s="107" t="s">
        <v>1967</v>
      </c>
      <c r="L131" s="108">
        <v>1.0</v>
      </c>
      <c r="M131" s="108">
        <v>1.0</v>
      </c>
      <c r="N131" s="108">
        <v>1.0</v>
      </c>
      <c r="O131" s="108">
        <f t="shared" si="159"/>
        <v>1</v>
      </c>
      <c r="P131" s="108">
        <v>1.0</v>
      </c>
      <c r="Q131" s="108">
        <v>0.0</v>
      </c>
      <c r="R131" s="113" t="s">
        <v>160</v>
      </c>
      <c r="S131" s="110" t="s">
        <v>1968</v>
      </c>
      <c r="T131" s="111" t="s">
        <v>1969</v>
      </c>
      <c r="U131" s="112" t="s">
        <v>1970</v>
      </c>
      <c r="V131" s="110" t="s">
        <v>1971</v>
      </c>
      <c r="W131" s="111" t="s">
        <v>1972</v>
      </c>
      <c r="X131" s="113" t="s">
        <v>13</v>
      </c>
      <c r="Y131" s="113" t="s">
        <v>160</v>
      </c>
      <c r="Z131" s="113" t="s">
        <v>161</v>
      </c>
      <c r="AA131" s="113" t="s">
        <v>13</v>
      </c>
      <c r="AB131" s="113" t="s">
        <v>161</v>
      </c>
      <c r="AC131" s="113" t="s">
        <v>13</v>
      </c>
      <c r="AD131" s="114" t="s">
        <v>1973</v>
      </c>
      <c r="AE131" s="114">
        <v>2.0</v>
      </c>
      <c r="AF131" s="114">
        <v>792.0</v>
      </c>
      <c r="AG131" s="115" t="s">
        <v>12</v>
      </c>
      <c r="AH131" s="114" t="s">
        <v>1973</v>
      </c>
      <c r="AI131" s="114" t="s">
        <v>1973</v>
      </c>
      <c r="AJ131" s="171" t="s">
        <v>12</v>
      </c>
      <c r="AK131" s="114" t="str">
        <f t="shared" ref="AK131:AK137" si="163">IF(AI131="-",AJ131,AI131)</f>
        <v>1411, 1417</v>
      </c>
      <c r="AL131" s="171" t="s">
        <v>12</v>
      </c>
      <c r="AM131" s="114" t="s">
        <v>1973</v>
      </c>
      <c r="AN131" s="171" t="s">
        <v>12</v>
      </c>
      <c r="AO131" s="171" t="s">
        <v>12</v>
      </c>
      <c r="AP131" s="116">
        <v>1.0</v>
      </c>
      <c r="AQ131" s="116">
        <v>1.0</v>
      </c>
      <c r="AR131" s="116">
        <v>396.0</v>
      </c>
      <c r="AS131" s="116">
        <v>792.0</v>
      </c>
      <c r="AT131" s="116">
        <v>0.0</v>
      </c>
      <c r="AU131" s="116">
        <v>0.0</v>
      </c>
      <c r="AV131" s="116">
        <v>0.0</v>
      </c>
      <c r="AW131" s="116">
        <v>1.0</v>
      </c>
      <c r="AX131" s="116">
        <v>396.0</v>
      </c>
      <c r="AY131" s="116">
        <v>792.0</v>
      </c>
      <c r="AZ131" s="117">
        <f t="shared" si="121"/>
        <v>1</v>
      </c>
      <c r="BA131" s="117">
        <f t="shared" si="122"/>
        <v>1</v>
      </c>
      <c r="BB131" s="117">
        <f t="shared" si="123"/>
        <v>0</v>
      </c>
      <c r="BC131" s="117">
        <f t="shared" si="124"/>
        <v>396</v>
      </c>
      <c r="BD131" s="117">
        <f t="shared" si="125"/>
        <v>396</v>
      </c>
      <c r="BE131" s="117">
        <f t="shared" si="126"/>
        <v>0</v>
      </c>
      <c r="BF131" s="117">
        <f t="shared" si="127"/>
        <v>792</v>
      </c>
      <c r="BG131" s="117">
        <f t="shared" si="128"/>
        <v>792</v>
      </c>
      <c r="BH131" s="117">
        <f t="shared" si="129"/>
        <v>0</v>
      </c>
      <c r="BI131" s="118" t="s">
        <v>1974</v>
      </c>
      <c r="BJ131" s="118">
        <v>3.0</v>
      </c>
      <c r="BK131" s="118">
        <v>1188.0</v>
      </c>
      <c r="BL131" s="115">
        <v>2101411.0</v>
      </c>
      <c r="BM131" s="176" t="s">
        <v>1973</v>
      </c>
      <c r="BN131" s="118" t="s">
        <v>1974</v>
      </c>
      <c r="BO131" s="176">
        <v>2101411.0</v>
      </c>
      <c r="BP131" s="118" t="str">
        <f t="shared" si="161"/>
        <v>2101411, 1411, 1417</v>
      </c>
      <c r="BQ131" s="176" t="s">
        <v>12</v>
      </c>
      <c r="BR131" s="118" t="s">
        <v>1974</v>
      </c>
      <c r="BS131" s="176" t="s">
        <v>12</v>
      </c>
      <c r="BT131" s="177" t="s">
        <v>12</v>
      </c>
      <c r="BU131" s="119">
        <v>1.0</v>
      </c>
      <c r="BV131" s="119">
        <v>1.0</v>
      </c>
      <c r="BW131" s="119">
        <v>396.0</v>
      </c>
      <c r="BX131" s="119">
        <v>792.0</v>
      </c>
      <c r="BY131" s="119">
        <v>396.0</v>
      </c>
      <c r="BZ131" s="119">
        <v>792.0</v>
      </c>
      <c r="CA131" s="119">
        <v>0.0</v>
      </c>
      <c r="CB131" s="119">
        <v>0.0</v>
      </c>
      <c r="CC131" s="119">
        <v>0.0</v>
      </c>
      <c r="CD131" s="119">
        <v>1.0</v>
      </c>
      <c r="CE131" s="119">
        <v>396.0</v>
      </c>
      <c r="CF131" s="119">
        <v>792.0</v>
      </c>
      <c r="CG131" s="119">
        <v>0.0</v>
      </c>
      <c r="CH131" s="119">
        <v>792.0</v>
      </c>
      <c r="CI131" s="120">
        <f t="shared" si="130"/>
        <v>1</v>
      </c>
      <c r="CJ131" s="120">
        <f t="shared" si="131"/>
        <v>1</v>
      </c>
      <c r="CK131" s="120">
        <f t="shared" si="132"/>
        <v>0</v>
      </c>
      <c r="CL131" s="120">
        <f t="shared" si="133"/>
        <v>396</v>
      </c>
      <c r="CM131" s="120">
        <f t="shared" si="134"/>
        <v>396</v>
      </c>
      <c r="CN131" s="120">
        <f t="shared" si="18"/>
        <v>0</v>
      </c>
      <c r="CO131" s="120">
        <f t="shared" si="135"/>
        <v>792</v>
      </c>
      <c r="CP131" s="120">
        <f t="shared" si="136"/>
        <v>792</v>
      </c>
      <c r="CQ131" s="120">
        <f t="shared" si="137"/>
        <v>0</v>
      </c>
      <c r="CR131" s="121" t="s">
        <v>1974</v>
      </c>
      <c r="CS131" s="121">
        <v>3.0</v>
      </c>
      <c r="CT131" s="121">
        <v>1188.0</v>
      </c>
      <c r="CU131" s="115">
        <v>2101411.0</v>
      </c>
      <c r="CV131" s="121" t="s">
        <v>1973</v>
      </c>
      <c r="CW131" s="121" t="s">
        <v>1974</v>
      </c>
      <c r="CX131" s="121">
        <v>2101411.0</v>
      </c>
      <c r="CY131" s="121" t="str">
        <f t="shared" si="162"/>
        <v>2101411, 1411, 1417</v>
      </c>
      <c r="CZ131" s="121" t="s">
        <v>12</v>
      </c>
      <c r="DA131" s="121" t="s">
        <v>1974</v>
      </c>
      <c r="DB131" s="121" t="s">
        <v>12</v>
      </c>
      <c r="DC131" s="121" t="s">
        <v>12</v>
      </c>
      <c r="DD131" s="122">
        <v>1.0</v>
      </c>
      <c r="DE131" s="122">
        <v>1.0</v>
      </c>
      <c r="DF131" s="122">
        <v>396.0</v>
      </c>
      <c r="DG131" s="122">
        <v>792.0</v>
      </c>
      <c r="DH131" s="122">
        <v>396.0</v>
      </c>
      <c r="DI131" s="122">
        <v>792.0</v>
      </c>
      <c r="DJ131" s="122">
        <v>0.0</v>
      </c>
      <c r="DK131" s="122">
        <v>0.0</v>
      </c>
      <c r="DL131" s="122">
        <v>0.0</v>
      </c>
      <c r="DM131" s="122">
        <v>1.0</v>
      </c>
      <c r="DN131" s="122">
        <v>396.0</v>
      </c>
      <c r="DO131" s="122">
        <v>792.0</v>
      </c>
      <c r="DP131" s="122">
        <v>0.0</v>
      </c>
      <c r="DQ131" s="122">
        <v>792.0</v>
      </c>
      <c r="DR131" s="123">
        <f t="shared" si="138"/>
        <v>1</v>
      </c>
      <c r="DS131" s="123">
        <f t="shared" si="139"/>
        <v>1</v>
      </c>
      <c r="DT131" s="123">
        <f t="shared" si="140"/>
        <v>0</v>
      </c>
      <c r="DU131" s="123">
        <f t="shared" si="141"/>
        <v>396</v>
      </c>
      <c r="DV131" s="123">
        <f t="shared" si="142"/>
        <v>396</v>
      </c>
      <c r="DW131" s="123">
        <f t="shared" si="143"/>
        <v>0</v>
      </c>
      <c r="DX131" s="123">
        <f t="shared" si="144"/>
        <v>792</v>
      </c>
      <c r="DY131" s="123">
        <f t="shared" si="145"/>
        <v>792</v>
      </c>
      <c r="DZ131" s="123">
        <f t="shared" si="146"/>
        <v>0</v>
      </c>
      <c r="EA131" s="124" t="s">
        <v>1975</v>
      </c>
      <c r="EB131" s="124">
        <v>6.0</v>
      </c>
      <c r="EC131" s="124">
        <v>1188.0</v>
      </c>
      <c r="ED131" s="115" t="s">
        <v>1976</v>
      </c>
      <c r="EE131" s="124" t="s">
        <v>1973</v>
      </c>
      <c r="EF131" s="124" t="s">
        <v>1977</v>
      </c>
      <c r="EG131" s="124" t="s">
        <v>1976</v>
      </c>
      <c r="EH131" s="124" t="str">
        <f t="shared" si="111"/>
        <v>2101411, 2101417, 2002752, 2002749, 1411, 1417</v>
      </c>
      <c r="EI131" s="124" t="s">
        <v>12</v>
      </c>
      <c r="EJ131" s="124" t="str">
        <f>IF(EH131="-",EI131,EH131)</f>
        <v>2101411, 2101417, 2002752, 2002749, 1411, 1417</v>
      </c>
      <c r="EK131" s="124" t="s">
        <v>12</v>
      </c>
      <c r="EL131" s="124" t="s">
        <v>12</v>
      </c>
      <c r="EM131" s="125">
        <v>1.0</v>
      </c>
      <c r="EN131" s="125">
        <v>1.0</v>
      </c>
      <c r="EO131" s="125">
        <v>397.0</v>
      </c>
      <c r="EP131" s="125">
        <v>792.0</v>
      </c>
      <c r="EQ131" s="125">
        <v>796.0</v>
      </c>
      <c r="ER131" s="125">
        <v>796.0</v>
      </c>
      <c r="ES131" s="125">
        <v>0.0</v>
      </c>
      <c r="ET131" s="125">
        <v>0.0</v>
      </c>
      <c r="EU131" s="125">
        <v>0.0</v>
      </c>
      <c r="EV131" s="125">
        <v>1.0</v>
      </c>
      <c r="EW131" s="125">
        <v>396.0</v>
      </c>
      <c r="EX131" s="125">
        <v>792.0</v>
      </c>
      <c r="EY131" s="125">
        <v>0.0</v>
      </c>
      <c r="EZ131" s="125">
        <v>792.0</v>
      </c>
      <c r="FA131" s="126">
        <f t="shared" si="147"/>
        <v>1</v>
      </c>
      <c r="FB131" s="126">
        <f t="shared" si="148"/>
        <v>1</v>
      </c>
      <c r="FC131" s="126">
        <f t="shared" si="149"/>
        <v>0</v>
      </c>
      <c r="FD131" s="126">
        <f t="shared" si="150"/>
        <v>397</v>
      </c>
      <c r="FE131" s="126">
        <f t="shared" si="151"/>
        <v>396</v>
      </c>
      <c r="FF131" s="126">
        <f t="shared" si="152"/>
        <v>0</v>
      </c>
      <c r="FG131" s="126">
        <f t="shared" si="153"/>
        <v>796</v>
      </c>
      <c r="FH131" s="126">
        <f t="shared" si="154"/>
        <v>792</v>
      </c>
      <c r="FI131" s="126">
        <f t="shared" si="155"/>
        <v>0</v>
      </c>
      <c r="FJ131" s="127" t="s">
        <v>13</v>
      </c>
      <c r="FK131" s="128"/>
      <c r="FL131" s="129" t="s">
        <v>12</v>
      </c>
      <c r="FM131" s="129" t="s">
        <v>12</v>
      </c>
      <c r="FN131" s="129" t="s">
        <v>12</v>
      </c>
      <c r="FO131" s="130" t="s">
        <v>12</v>
      </c>
      <c r="FP131" s="130" t="s">
        <v>12</v>
      </c>
      <c r="FQ131" s="130" t="s">
        <v>12</v>
      </c>
      <c r="FR131" s="130" t="s">
        <v>12</v>
      </c>
      <c r="FS131" s="130" t="s">
        <v>12</v>
      </c>
      <c r="FT131" s="130" t="s">
        <v>12</v>
      </c>
      <c r="FU131" s="130" t="s">
        <v>12</v>
      </c>
      <c r="FV131" s="130" t="s">
        <v>12</v>
      </c>
      <c r="FW131" s="130" t="str">
        <f t="shared" si="48"/>
        <v>-</v>
      </c>
      <c r="FX131" s="130" t="s">
        <v>12</v>
      </c>
      <c r="FY131" s="108" t="s">
        <v>12</v>
      </c>
      <c r="FZ131" s="108">
        <v>1.0</v>
      </c>
      <c r="GA131" s="108">
        <v>0.0</v>
      </c>
      <c r="GB131" s="131">
        <f t="shared" si="43"/>
        <v>0</v>
      </c>
      <c r="GC131" s="132" t="s">
        <v>12</v>
      </c>
      <c r="GD131" s="132" t="s">
        <v>12</v>
      </c>
      <c r="GE131" s="132" t="s">
        <v>12</v>
      </c>
      <c r="GF131" s="133" t="s">
        <v>12</v>
      </c>
      <c r="GG131" s="133" t="s">
        <v>12</v>
      </c>
      <c r="GH131" s="133" t="s">
        <v>12</v>
      </c>
      <c r="GI131" s="133" t="s">
        <v>12</v>
      </c>
      <c r="GJ131" s="133" t="s">
        <v>12</v>
      </c>
      <c r="GK131" s="133" t="s">
        <v>12</v>
      </c>
      <c r="GL131" s="133" t="s">
        <v>12</v>
      </c>
      <c r="GM131" s="133" t="s">
        <v>12</v>
      </c>
      <c r="GN131" s="134" t="s">
        <v>12</v>
      </c>
      <c r="GO131" s="134">
        <v>1.0</v>
      </c>
      <c r="GP131" s="134">
        <v>0.0</v>
      </c>
      <c r="GQ131" s="135">
        <f t="shared" si="44"/>
        <v>0</v>
      </c>
      <c r="GR131" s="136" t="s">
        <v>13</v>
      </c>
      <c r="GS131" s="137"/>
      <c r="GT131" s="137"/>
      <c r="GU131" s="137"/>
      <c r="GV131" s="137"/>
      <c r="GW131" s="137"/>
      <c r="GX131" s="137"/>
      <c r="GY131" s="137"/>
      <c r="GZ131" s="137"/>
      <c r="HA131" s="137"/>
      <c r="HB131" s="137"/>
      <c r="HC131" s="137"/>
      <c r="HD131" s="137"/>
      <c r="HE131" s="137"/>
      <c r="HF131" s="137"/>
      <c r="HG131" s="137"/>
      <c r="HH131" s="137"/>
      <c r="HI131" s="137"/>
      <c r="HJ131" s="137"/>
      <c r="HK131" s="137"/>
      <c r="HL131" s="137"/>
      <c r="HM131" s="137"/>
      <c r="HN131" s="137"/>
      <c r="HO131" s="137"/>
      <c r="HP131" s="137"/>
      <c r="HQ131" s="137"/>
      <c r="HR131" s="137"/>
      <c r="HS131" s="137"/>
      <c r="HT131" s="137"/>
      <c r="HU131" s="137"/>
      <c r="HV131" s="137"/>
      <c r="HW131" s="137"/>
      <c r="HX131" s="137"/>
      <c r="HY131" s="137"/>
      <c r="HZ131" s="137"/>
      <c r="IA131" s="137"/>
      <c r="IB131" s="137"/>
      <c r="IC131" s="137"/>
      <c r="ID131" s="137"/>
      <c r="IE131" s="137"/>
      <c r="IF131" s="137"/>
      <c r="IG131" s="137"/>
      <c r="IH131" s="137"/>
      <c r="II131" s="137"/>
      <c r="IJ131" s="137"/>
      <c r="IK131" s="137"/>
      <c r="IL131" s="137"/>
      <c r="IM131" s="137"/>
      <c r="IN131" s="137"/>
      <c r="IO131" s="137"/>
      <c r="IP131" s="137"/>
      <c r="IQ131" s="137"/>
      <c r="IR131" s="137"/>
      <c r="IS131" s="137"/>
      <c r="IT131" s="137"/>
      <c r="IU131" s="137"/>
      <c r="IV131" s="137"/>
      <c r="IW131" s="137"/>
      <c r="IX131" s="137"/>
      <c r="IY131" s="137"/>
      <c r="IZ131" s="137"/>
      <c r="JA131" s="137"/>
      <c r="JB131" s="137"/>
      <c r="JC131" s="137"/>
      <c r="JD131" s="137"/>
      <c r="JE131" s="137"/>
      <c r="JF131" s="137"/>
      <c r="JG131" s="137"/>
      <c r="JH131" s="137"/>
      <c r="JI131" s="137"/>
      <c r="JJ131" s="137"/>
      <c r="JK131" s="137"/>
      <c r="JL131" s="137"/>
      <c r="JM131" s="137"/>
      <c r="JN131" s="137"/>
      <c r="JO131" s="137"/>
      <c r="JP131" s="137"/>
      <c r="JQ131" s="137"/>
      <c r="JR131" s="137"/>
      <c r="JS131" s="137"/>
      <c r="JT131" s="137"/>
      <c r="JU131" s="137"/>
      <c r="JV131" s="137"/>
      <c r="JW131" s="137"/>
      <c r="JX131" s="137"/>
      <c r="JY131" s="137"/>
      <c r="JZ131" s="137"/>
      <c r="KA131" s="137"/>
      <c r="KB131" s="137"/>
      <c r="KC131" s="137"/>
      <c r="KD131" s="137"/>
      <c r="KE131" s="137"/>
      <c r="KF131" s="137"/>
      <c r="KG131" s="137"/>
      <c r="KH131" s="137"/>
      <c r="KI131" s="137"/>
      <c r="KJ131" s="137"/>
      <c r="KK131" s="137"/>
      <c r="KL131" s="137"/>
      <c r="KM131" s="137"/>
      <c r="KN131" s="137"/>
      <c r="KO131" s="137"/>
      <c r="KP131" s="137"/>
      <c r="KQ131" s="137"/>
      <c r="KR131" s="137"/>
      <c r="KS131" s="137"/>
      <c r="KT131" s="137"/>
      <c r="KU131" s="137"/>
      <c r="KV131" s="137"/>
      <c r="KW131" s="137"/>
      <c r="KX131" s="137"/>
      <c r="KY131" s="137"/>
      <c r="KZ131" s="137"/>
      <c r="LA131" s="137"/>
      <c r="LB131" s="137"/>
      <c r="LC131" s="137"/>
      <c r="LD131" s="137"/>
      <c r="LE131" s="137"/>
      <c r="LF131" s="137"/>
      <c r="LG131" s="137"/>
      <c r="LH131" s="137"/>
      <c r="LI131" s="137"/>
      <c r="LJ131" s="137"/>
      <c r="LK131" s="137"/>
      <c r="LL131" s="137"/>
      <c r="LM131" s="137"/>
      <c r="LN131" s="137"/>
      <c r="LO131" s="137"/>
      <c r="LP131" s="137"/>
      <c r="LQ131" s="137"/>
      <c r="LR131" s="137"/>
      <c r="LS131" s="137"/>
      <c r="LT131" s="137"/>
      <c r="LU131" s="137"/>
      <c r="LV131" s="137"/>
      <c r="LW131" s="137"/>
      <c r="LX131" s="137"/>
    </row>
    <row r="132" ht="153.75" customHeight="1">
      <c r="B132" s="104" t="s">
        <v>537</v>
      </c>
      <c r="C132" s="105" t="s">
        <v>12</v>
      </c>
      <c r="D132" s="105" t="s">
        <v>538</v>
      </c>
      <c r="E132" s="105" t="s">
        <v>1978</v>
      </c>
      <c r="F132" s="105" t="s">
        <v>1979</v>
      </c>
      <c r="G132" s="105" t="s">
        <v>12</v>
      </c>
      <c r="H132" s="105" t="s">
        <v>12</v>
      </c>
      <c r="I132" s="107" t="s">
        <v>1980</v>
      </c>
      <c r="J132" s="107" t="s">
        <v>1981</v>
      </c>
      <c r="K132" s="107" t="s">
        <v>1982</v>
      </c>
      <c r="L132" s="108">
        <v>69.0</v>
      </c>
      <c r="M132" s="108">
        <v>1.0</v>
      </c>
      <c r="N132" s="108">
        <v>1.0</v>
      </c>
      <c r="O132" s="108">
        <f t="shared" si="159"/>
        <v>1</v>
      </c>
      <c r="P132" s="108">
        <v>1.0</v>
      </c>
      <c r="Q132" s="108">
        <v>0.0</v>
      </c>
      <c r="R132" s="113" t="s">
        <v>160</v>
      </c>
      <c r="S132" s="111" t="s">
        <v>1983</v>
      </c>
      <c r="T132" s="111" t="s">
        <v>1984</v>
      </c>
      <c r="U132" s="110" t="s">
        <v>1985</v>
      </c>
      <c r="V132" s="110" t="s">
        <v>1986</v>
      </c>
      <c r="W132" s="142" t="s">
        <v>1987</v>
      </c>
      <c r="X132" s="113" t="s">
        <v>13</v>
      </c>
      <c r="Y132" s="113" t="s">
        <v>160</v>
      </c>
      <c r="Z132" s="113" t="s">
        <v>161</v>
      </c>
      <c r="AA132" s="113" t="s">
        <v>13</v>
      </c>
      <c r="AB132" s="113" t="s">
        <v>161</v>
      </c>
      <c r="AC132" s="113" t="s">
        <v>13</v>
      </c>
      <c r="AD132" s="114" t="s">
        <v>12</v>
      </c>
      <c r="AE132" s="114" t="s">
        <v>12</v>
      </c>
      <c r="AF132" s="114" t="s">
        <v>12</v>
      </c>
      <c r="AG132" s="115" t="s">
        <v>12</v>
      </c>
      <c r="AH132" s="114" t="s">
        <v>12</v>
      </c>
      <c r="AI132" s="114" t="s">
        <v>12</v>
      </c>
      <c r="AJ132" s="114" t="s">
        <v>12</v>
      </c>
      <c r="AK132" s="114" t="str">
        <f t="shared" si="163"/>
        <v>-</v>
      </c>
      <c r="AL132" s="114" t="s">
        <v>12</v>
      </c>
      <c r="AM132" s="114" t="s">
        <v>12</v>
      </c>
      <c r="AN132" s="114" t="s">
        <v>12</v>
      </c>
      <c r="AO132" s="114" t="s">
        <v>12</v>
      </c>
      <c r="AP132" s="116">
        <v>69.0</v>
      </c>
      <c r="AQ132" s="116">
        <v>0.0</v>
      </c>
      <c r="AR132" s="116">
        <v>0.0</v>
      </c>
      <c r="AS132" s="116">
        <v>0.0</v>
      </c>
      <c r="AT132" s="116">
        <v>0.0</v>
      </c>
      <c r="AU132" s="116">
        <v>0.0</v>
      </c>
      <c r="AV132" s="116">
        <v>0.0</v>
      </c>
      <c r="AW132" s="116">
        <v>0.0</v>
      </c>
      <c r="AX132" s="116">
        <v>0.0</v>
      </c>
      <c r="AY132" s="116">
        <v>0.0</v>
      </c>
      <c r="AZ132" s="117">
        <f t="shared" si="121"/>
        <v>0</v>
      </c>
      <c r="BA132" s="117">
        <f t="shared" si="122"/>
        <v>0</v>
      </c>
      <c r="BB132" s="117">
        <f t="shared" si="123"/>
        <v>0</v>
      </c>
      <c r="BC132" s="117">
        <f t="shared" si="124"/>
        <v>0</v>
      </c>
      <c r="BD132" s="117">
        <f t="shared" si="125"/>
        <v>0</v>
      </c>
      <c r="BE132" s="117">
        <f t="shared" si="126"/>
        <v>0</v>
      </c>
      <c r="BF132" s="117">
        <f t="shared" si="127"/>
        <v>0</v>
      </c>
      <c r="BG132" s="117">
        <f t="shared" si="128"/>
        <v>0</v>
      </c>
      <c r="BH132" s="117">
        <f t="shared" si="129"/>
        <v>0</v>
      </c>
      <c r="BI132" s="118" t="s">
        <v>1988</v>
      </c>
      <c r="BJ132" s="118">
        <v>2.0</v>
      </c>
      <c r="BK132" s="118">
        <v>2.0</v>
      </c>
      <c r="BL132" s="115" t="s">
        <v>12</v>
      </c>
      <c r="BM132" s="118" t="s">
        <v>1988</v>
      </c>
      <c r="BN132" s="118" t="s">
        <v>1988</v>
      </c>
      <c r="BO132" s="118" t="s">
        <v>12</v>
      </c>
      <c r="BP132" s="118" t="str">
        <f t="shared" si="161"/>
        <v>2044770, 2019240</v>
      </c>
      <c r="BQ132" s="118" t="s">
        <v>12</v>
      </c>
      <c r="BR132" s="118" t="s">
        <v>1988</v>
      </c>
      <c r="BS132" s="118" t="s">
        <v>12</v>
      </c>
      <c r="BT132" s="118" t="s">
        <v>12</v>
      </c>
      <c r="BU132" s="119">
        <v>69.0</v>
      </c>
      <c r="BV132" s="119">
        <v>2.0</v>
      </c>
      <c r="BW132" s="119">
        <v>2.0</v>
      </c>
      <c r="BX132" s="119">
        <v>0.0</v>
      </c>
      <c r="BY132" s="119">
        <v>2.0</v>
      </c>
      <c r="BZ132" s="119">
        <v>2.0</v>
      </c>
      <c r="CA132" s="119">
        <v>0.0</v>
      </c>
      <c r="CB132" s="119">
        <v>0.0</v>
      </c>
      <c r="CC132" s="119">
        <v>0.0</v>
      </c>
      <c r="CD132" s="119">
        <v>2.0</v>
      </c>
      <c r="CE132" s="119">
        <v>2.0</v>
      </c>
      <c r="CF132" s="119">
        <v>0.0</v>
      </c>
      <c r="CG132" s="119">
        <v>2.0</v>
      </c>
      <c r="CH132" s="119">
        <v>2.0</v>
      </c>
      <c r="CI132" s="120">
        <f t="shared" si="130"/>
        <v>2</v>
      </c>
      <c r="CJ132" s="120">
        <f t="shared" si="131"/>
        <v>2</v>
      </c>
      <c r="CK132" s="120">
        <f t="shared" si="132"/>
        <v>0</v>
      </c>
      <c r="CL132" s="120">
        <f t="shared" si="133"/>
        <v>2</v>
      </c>
      <c r="CM132" s="120">
        <f t="shared" si="134"/>
        <v>2</v>
      </c>
      <c r="CN132" s="120">
        <f t="shared" si="18"/>
        <v>0</v>
      </c>
      <c r="CO132" s="120">
        <f t="shared" si="135"/>
        <v>2</v>
      </c>
      <c r="CP132" s="120">
        <f t="shared" si="136"/>
        <v>2</v>
      </c>
      <c r="CQ132" s="120">
        <f t="shared" si="137"/>
        <v>0</v>
      </c>
      <c r="CR132" s="121" t="s">
        <v>1989</v>
      </c>
      <c r="CS132" s="121">
        <v>4.0</v>
      </c>
      <c r="CT132" s="121">
        <v>9.0</v>
      </c>
      <c r="CU132" s="115" t="s">
        <v>12</v>
      </c>
      <c r="CV132" s="121" t="s">
        <v>1989</v>
      </c>
      <c r="CW132" s="121" t="s">
        <v>1989</v>
      </c>
      <c r="CX132" s="121" t="s">
        <v>12</v>
      </c>
      <c r="CY132" s="121" t="str">
        <f t="shared" si="162"/>
        <v>2044770, 2019240, 15259, 50447</v>
      </c>
      <c r="CZ132" s="121" t="s">
        <v>12</v>
      </c>
      <c r="DA132" s="121" t="s">
        <v>1989</v>
      </c>
      <c r="DB132" s="121" t="s">
        <v>12</v>
      </c>
      <c r="DC132" s="121" t="s">
        <v>12</v>
      </c>
      <c r="DD132" s="122">
        <v>69.0</v>
      </c>
      <c r="DE132" s="122">
        <v>10.0</v>
      </c>
      <c r="DF132" s="122">
        <v>11.0</v>
      </c>
      <c r="DG132" s="122">
        <v>9.0</v>
      </c>
      <c r="DH132" s="122">
        <v>2.0</v>
      </c>
      <c r="DI132" s="122">
        <v>11.0</v>
      </c>
      <c r="DJ132" s="122">
        <v>0.0</v>
      </c>
      <c r="DK132" s="122">
        <v>0.0</v>
      </c>
      <c r="DL132" s="122">
        <v>0.0</v>
      </c>
      <c r="DM132" s="122">
        <v>10.0</v>
      </c>
      <c r="DN132" s="122">
        <v>11.0</v>
      </c>
      <c r="DO132" s="122">
        <v>9.0</v>
      </c>
      <c r="DP132" s="122">
        <v>2.0</v>
      </c>
      <c r="DQ132" s="122">
        <v>11.0</v>
      </c>
      <c r="DR132" s="123">
        <f t="shared" si="138"/>
        <v>10</v>
      </c>
      <c r="DS132" s="123">
        <f t="shared" si="139"/>
        <v>10</v>
      </c>
      <c r="DT132" s="123">
        <f t="shared" si="140"/>
        <v>0</v>
      </c>
      <c r="DU132" s="123">
        <f t="shared" si="141"/>
        <v>11</v>
      </c>
      <c r="DV132" s="123">
        <f t="shared" si="142"/>
        <v>11</v>
      </c>
      <c r="DW132" s="123">
        <f t="shared" si="143"/>
        <v>0</v>
      </c>
      <c r="DX132" s="123">
        <f t="shared" si="144"/>
        <v>11</v>
      </c>
      <c r="DY132" s="123">
        <f t="shared" si="145"/>
        <v>11</v>
      </c>
      <c r="DZ132" s="123">
        <f t="shared" si="146"/>
        <v>0</v>
      </c>
      <c r="EA132" s="124" t="s">
        <v>1990</v>
      </c>
      <c r="EB132" s="124">
        <v>6.0</v>
      </c>
      <c r="EC132" s="124">
        <v>15.0</v>
      </c>
      <c r="ED132" s="115">
        <v>2002749.0</v>
      </c>
      <c r="EE132" s="124" t="s">
        <v>1991</v>
      </c>
      <c r="EF132" s="124" t="s">
        <v>1990</v>
      </c>
      <c r="EG132" s="124">
        <v>2002749.0</v>
      </c>
      <c r="EH132" s="124" t="str">
        <f t="shared" si="111"/>
        <v>15259, 50447, 2002749, 2044770, 2002822, 2019240</v>
      </c>
      <c r="EI132" s="124" t="s">
        <v>12</v>
      </c>
      <c r="EJ132" s="124" t="s">
        <v>1990</v>
      </c>
      <c r="EK132" s="124" t="s">
        <v>12</v>
      </c>
      <c r="EL132" s="124" t="s">
        <v>12</v>
      </c>
      <c r="EM132" s="125">
        <v>69.0</v>
      </c>
      <c r="EN132" s="125">
        <v>12.0</v>
      </c>
      <c r="EO132" s="125">
        <v>15.0</v>
      </c>
      <c r="EP132" s="125">
        <v>9.0</v>
      </c>
      <c r="EQ132" s="125">
        <v>6.0</v>
      </c>
      <c r="ER132" s="125">
        <v>15.0</v>
      </c>
      <c r="ES132" s="125">
        <v>0.0</v>
      </c>
      <c r="ET132" s="125">
        <v>0.0</v>
      </c>
      <c r="EU132" s="125">
        <v>0.0</v>
      </c>
      <c r="EV132" s="125">
        <v>10.0</v>
      </c>
      <c r="EW132" s="125">
        <v>12.0</v>
      </c>
      <c r="EX132" s="125">
        <v>9.0</v>
      </c>
      <c r="EY132" s="125">
        <v>3.0</v>
      </c>
      <c r="EZ132" s="125">
        <v>12.0</v>
      </c>
      <c r="FA132" s="126">
        <f t="shared" si="147"/>
        <v>12</v>
      </c>
      <c r="FB132" s="126">
        <f t="shared" si="148"/>
        <v>10</v>
      </c>
      <c r="FC132" s="126">
        <f t="shared" si="149"/>
        <v>0</v>
      </c>
      <c r="FD132" s="126">
        <f t="shared" si="150"/>
        <v>15</v>
      </c>
      <c r="FE132" s="126">
        <f t="shared" si="151"/>
        <v>12</v>
      </c>
      <c r="FF132" s="126">
        <f t="shared" si="152"/>
        <v>0</v>
      </c>
      <c r="FG132" s="126">
        <f t="shared" si="153"/>
        <v>15</v>
      </c>
      <c r="FH132" s="126">
        <f t="shared" si="154"/>
        <v>12</v>
      </c>
      <c r="FI132" s="126">
        <f t="shared" si="155"/>
        <v>0</v>
      </c>
      <c r="FJ132" s="127" t="s">
        <v>13</v>
      </c>
      <c r="FK132" s="128"/>
      <c r="FL132" s="129" t="s">
        <v>12</v>
      </c>
      <c r="FM132" s="129" t="s">
        <v>12</v>
      </c>
      <c r="FN132" s="129" t="s">
        <v>12</v>
      </c>
      <c r="FO132" s="130" t="s">
        <v>12</v>
      </c>
      <c r="FP132" s="130" t="s">
        <v>12</v>
      </c>
      <c r="FQ132" s="130" t="s">
        <v>12</v>
      </c>
      <c r="FR132" s="130" t="s">
        <v>12</v>
      </c>
      <c r="FS132" s="130" t="s">
        <v>12</v>
      </c>
      <c r="FT132" s="130" t="s">
        <v>12</v>
      </c>
      <c r="FU132" s="130" t="s">
        <v>12</v>
      </c>
      <c r="FV132" s="130" t="s">
        <v>12</v>
      </c>
      <c r="FW132" s="130" t="str">
        <f t="shared" si="48"/>
        <v>-</v>
      </c>
      <c r="FX132" s="130" t="s">
        <v>12</v>
      </c>
      <c r="FY132" s="108" t="s">
        <v>12</v>
      </c>
      <c r="FZ132" s="108">
        <v>53.0</v>
      </c>
      <c r="GA132" s="108">
        <v>0.0</v>
      </c>
      <c r="GB132" s="131">
        <f t="shared" si="43"/>
        <v>0</v>
      </c>
      <c r="GC132" s="153" t="s">
        <v>1992</v>
      </c>
      <c r="GD132" s="132">
        <v>6.0</v>
      </c>
      <c r="GE132" s="132">
        <v>6.0</v>
      </c>
      <c r="GF132" s="133" t="s">
        <v>12</v>
      </c>
      <c r="GG132" s="133" t="s">
        <v>12</v>
      </c>
      <c r="GH132" s="133" t="s">
        <v>12</v>
      </c>
      <c r="GI132" s="133" t="s">
        <v>12</v>
      </c>
      <c r="GJ132" s="133" t="s">
        <v>12</v>
      </c>
      <c r="GK132" s="133" t="s">
        <v>12</v>
      </c>
      <c r="GL132" s="133" t="s">
        <v>12</v>
      </c>
      <c r="GM132" s="133" t="s">
        <v>12</v>
      </c>
      <c r="GN132" s="134" t="s">
        <v>1993</v>
      </c>
      <c r="GO132" s="134">
        <v>69.0</v>
      </c>
      <c r="GP132" s="134"/>
      <c r="GQ132" s="135">
        <f t="shared" si="44"/>
        <v>0</v>
      </c>
      <c r="GR132" s="136" t="s">
        <v>13</v>
      </c>
      <c r="GS132" s="137"/>
      <c r="GT132" s="137"/>
      <c r="GU132" s="137"/>
      <c r="GV132" s="137"/>
      <c r="GW132" s="137"/>
      <c r="GX132" s="137"/>
      <c r="GY132" s="137"/>
      <c r="GZ132" s="137"/>
      <c r="HA132" s="137"/>
      <c r="HB132" s="137"/>
      <c r="HC132" s="137"/>
      <c r="HD132" s="137"/>
      <c r="HE132" s="137"/>
      <c r="HF132" s="137"/>
      <c r="HG132" s="137"/>
      <c r="HH132" s="137"/>
      <c r="HI132" s="137"/>
      <c r="HJ132" s="137"/>
      <c r="HK132" s="137"/>
      <c r="HL132" s="137"/>
      <c r="HM132" s="137"/>
      <c r="HN132" s="137"/>
      <c r="HO132" s="137"/>
      <c r="HP132" s="137"/>
      <c r="HQ132" s="137"/>
      <c r="HR132" s="137"/>
      <c r="HS132" s="137"/>
      <c r="HT132" s="137"/>
      <c r="HU132" s="137"/>
      <c r="HV132" s="137"/>
      <c r="HW132" s="137"/>
      <c r="HX132" s="137"/>
      <c r="HY132" s="137"/>
      <c r="HZ132" s="137"/>
      <c r="IA132" s="137"/>
      <c r="IB132" s="137"/>
      <c r="IC132" s="137"/>
      <c r="ID132" s="137"/>
      <c r="IE132" s="137"/>
      <c r="IF132" s="137"/>
      <c r="IG132" s="137"/>
      <c r="IH132" s="137"/>
      <c r="II132" s="137"/>
      <c r="IJ132" s="137"/>
      <c r="IK132" s="137"/>
      <c r="IL132" s="137"/>
      <c r="IM132" s="137"/>
      <c r="IN132" s="137"/>
      <c r="IO132" s="137"/>
      <c r="IP132" s="137"/>
      <c r="IQ132" s="137"/>
      <c r="IR132" s="137"/>
      <c r="IS132" s="137"/>
      <c r="IT132" s="137"/>
      <c r="IU132" s="137"/>
      <c r="IV132" s="137"/>
      <c r="IW132" s="137"/>
      <c r="IX132" s="137"/>
      <c r="IY132" s="137"/>
      <c r="IZ132" s="137"/>
      <c r="JA132" s="137"/>
      <c r="JB132" s="137"/>
      <c r="JC132" s="137"/>
      <c r="JD132" s="137"/>
      <c r="JE132" s="137"/>
      <c r="JF132" s="137"/>
      <c r="JG132" s="137"/>
      <c r="JH132" s="137"/>
      <c r="JI132" s="137"/>
      <c r="JJ132" s="137"/>
      <c r="JK132" s="137"/>
      <c r="JL132" s="137"/>
      <c r="JM132" s="137"/>
      <c r="JN132" s="137"/>
      <c r="JO132" s="137"/>
      <c r="JP132" s="137"/>
      <c r="JQ132" s="137"/>
      <c r="JR132" s="137"/>
      <c r="JS132" s="137"/>
      <c r="JT132" s="137"/>
      <c r="JU132" s="137"/>
      <c r="JV132" s="137"/>
      <c r="JW132" s="137"/>
      <c r="JX132" s="137"/>
      <c r="JY132" s="137"/>
      <c r="JZ132" s="137"/>
      <c r="KA132" s="137"/>
      <c r="KB132" s="137"/>
      <c r="KC132" s="137"/>
      <c r="KD132" s="137"/>
      <c r="KE132" s="137"/>
      <c r="KF132" s="137"/>
      <c r="KG132" s="137"/>
      <c r="KH132" s="137"/>
      <c r="KI132" s="137"/>
      <c r="KJ132" s="137"/>
      <c r="KK132" s="137"/>
      <c r="KL132" s="137"/>
      <c r="KM132" s="137"/>
      <c r="KN132" s="137"/>
      <c r="KO132" s="137"/>
      <c r="KP132" s="137"/>
      <c r="KQ132" s="137"/>
      <c r="KR132" s="137"/>
      <c r="KS132" s="137"/>
      <c r="KT132" s="137"/>
      <c r="KU132" s="137"/>
      <c r="KV132" s="137"/>
      <c r="KW132" s="137"/>
      <c r="KX132" s="137"/>
      <c r="KY132" s="137"/>
      <c r="KZ132" s="137"/>
      <c r="LA132" s="137"/>
      <c r="LB132" s="137"/>
      <c r="LC132" s="137"/>
      <c r="LD132" s="137"/>
      <c r="LE132" s="137"/>
      <c r="LF132" s="137"/>
      <c r="LG132" s="137"/>
      <c r="LH132" s="137"/>
      <c r="LI132" s="137"/>
      <c r="LJ132" s="137"/>
      <c r="LK132" s="137"/>
      <c r="LL132" s="137"/>
      <c r="LM132" s="137"/>
      <c r="LN132" s="137"/>
      <c r="LO132" s="137"/>
      <c r="LP132" s="137"/>
      <c r="LQ132" s="137"/>
      <c r="LR132" s="137"/>
      <c r="LS132" s="137"/>
      <c r="LT132" s="137"/>
      <c r="LU132" s="137"/>
      <c r="LV132" s="137"/>
      <c r="LW132" s="137"/>
      <c r="LX132" s="137"/>
    </row>
    <row r="133" ht="153.75" customHeight="1">
      <c r="A133" s="178"/>
      <c r="B133" s="104" t="s">
        <v>537</v>
      </c>
      <c r="C133" s="105" t="s">
        <v>12</v>
      </c>
      <c r="D133" s="105" t="s">
        <v>538</v>
      </c>
      <c r="E133" s="105" t="s">
        <v>1978</v>
      </c>
      <c r="F133" s="105" t="s">
        <v>1979</v>
      </c>
      <c r="G133" s="105" t="s">
        <v>12</v>
      </c>
      <c r="H133" s="105" t="s">
        <v>12</v>
      </c>
      <c r="I133" s="107" t="s">
        <v>1980</v>
      </c>
      <c r="J133" s="107" t="s">
        <v>1981</v>
      </c>
      <c r="K133" s="138" t="s">
        <v>1994</v>
      </c>
      <c r="L133" s="108">
        <v>119.0</v>
      </c>
      <c r="M133" s="108">
        <v>1.0</v>
      </c>
      <c r="N133" s="108">
        <v>1.0</v>
      </c>
      <c r="O133" s="108">
        <f t="shared" si="159"/>
        <v>1</v>
      </c>
      <c r="P133" s="108">
        <v>1.0</v>
      </c>
      <c r="Q133" s="108">
        <v>0.0</v>
      </c>
      <c r="R133" s="113" t="s">
        <v>160</v>
      </c>
      <c r="S133" s="111" t="s">
        <v>1983</v>
      </c>
      <c r="T133" s="111" t="s">
        <v>1984</v>
      </c>
      <c r="U133" s="110" t="s">
        <v>1985</v>
      </c>
      <c r="V133" s="110" t="s">
        <v>1986</v>
      </c>
      <c r="W133" s="142" t="s">
        <v>1987</v>
      </c>
      <c r="X133" s="113" t="s">
        <v>13</v>
      </c>
      <c r="Y133" s="113" t="s">
        <v>160</v>
      </c>
      <c r="Z133" s="113" t="s">
        <v>161</v>
      </c>
      <c r="AA133" s="113" t="s">
        <v>13</v>
      </c>
      <c r="AB133" s="113" t="s">
        <v>161</v>
      </c>
      <c r="AC133" s="113" t="s">
        <v>13</v>
      </c>
      <c r="AD133" s="114">
        <v>254.0</v>
      </c>
      <c r="AE133" s="114">
        <v>1.0</v>
      </c>
      <c r="AF133" s="114">
        <v>3.0</v>
      </c>
      <c r="AG133" s="115" t="s">
        <v>12</v>
      </c>
      <c r="AH133" s="114">
        <v>254.0</v>
      </c>
      <c r="AI133" s="114">
        <v>254.0</v>
      </c>
      <c r="AJ133" s="114" t="s">
        <v>12</v>
      </c>
      <c r="AK133" s="114">
        <f t="shared" si="163"/>
        <v>254</v>
      </c>
      <c r="AL133" s="114" t="s">
        <v>12</v>
      </c>
      <c r="AM133" s="114">
        <v>254.0</v>
      </c>
      <c r="AN133" s="114" t="s">
        <v>12</v>
      </c>
      <c r="AO133" s="114" t="s">
        <v>12</v>
      </c>
      <c r="AP133" s="116">
        <v>119.0</v>
      </c>
      <c r="AQ133" s="116">
        <v>3.0</v>
      </c>
      <c r="AR133" s="116">
        <v>3.0</v>
      </c>
      <c r="AS133" s="116">
        <v>3.0</v>
      </c>
      <c r="AT133" s="116">
        <v>0.0</v>
      </c>
      <c r="AU133" s="116">
        <v>0.0</v>
      </c>
      <c r="AV133" s="116">
        <v>0.0</v>
      </c>
      <c r="AW133" s="116">
        <v>3.0</v>
      </c>
      <c r="AX133" s="116">
        <v>3.0</v>
      </c>
      <c r="AY133" s="116">
        <v>3.0</v>
      </c>
      <c r="AZ133" s="117">
        <f t="shared" si="121"/>
        <v>3</v>
      </c>
      <c r="BA133" s="117">
        <f t="shared" si="122"/>
        <v>3</v>
      </c>
      <c r="BB133" s="117">
        <f t="shared" si="123"/>
        <v>0</v>
      </c>
      <c r="BC133" s="117">
        <f t="shared" si="124"/>
        <v>3</v>
      </c>
      <c r="BD133" s="117">
        <f t="shared" si="125"/>
        <v>3</v>
      </c>
      <c r="BE133" s="117">
        <f t="shared" si="126"/>
        <v>0</v>
      </c>
      <c r="BF133" s="117">
        <f t="shared" si="127"/>
        <v>3</v>
      </c>
      <c r="BG133" s="117">
        <f t="shared" si="128"/>
        <v>3</v>
      </c>
      <c r="BH133" s="117">
        <f t="shared" si="129"/>
        <v>0</v>
      </c>
      <c r="BI133" s="118" t="s">
        <v>1995</v>
      </c>
      <c r="BJ133" s="118">
        <v>2.0</v>
      </c>
      <c r="BK133" s="118">
        <v>160.0</v>
      </c>
      <c r="BL133" s="115" t="s">
        <v>12</v>
      </c>
      <c r="BM133" s="118" t="s">
        <v>1995</v>
      </c>
      <c r="BN133" s="118" t="s">
        <v>1995</v>
      </c>
      <c r="BO133" s="118" t="s">
        <v>12</v>
      </c>
      <c r="BP133" s="118" t="str">
        <f t="shared" si="161"/>
        <v>254, 2013504</v>
      </c>
      <c r="BQ133" s="118" t="s">
        <v>12</v>
      </c>
      <c r="BR133" s="118" t="s">
        <v>1995</v>
      </c>
      <c r="BS133" s="118" t="s">
        <v>12</v>
      </c>
      <c r="BT133" s="118" t="s">
        <v>12</v>
      </c>
      <c r="BU133" s="119">
        <v>118.0</v>
      </c>
      <c r="BV133" s="119">
        <v>13.0</v>
      </c>
      <c r="BW133" s="119">
        <v>160.0</v>
      </c>
      <c r="BX133" s="119">
        <v>3.0</v>
      </c>
      <c r="BY133" s="119">
        <v>157.0</v>
      </c>
      <c r="BZ133" s="119">
        <v>160.0</v>
      </c>
      <c r="CA133" s="119">
        <v>0.0</v>
      </c>
      <c r="CB133" s="119">
        <v>0.0</v>
      </c>
      <c r="CC133" s="119">
        <v>0.0</v>
      </c>
      <c r="CD133" s="119">
        <v>13.0</v>
      </c>
      <c r="CE133" s="119">
        <v>160.0</v>
      </c>
      <c r="CF133" s="119">
        <v>3.0</v>
      </c>
      <c r="CG133" s="119">
        <v>157.0</v>
      </c>
      <c r="CH133" s="119">
        <v>160.0</v>
      </c>
      <c r="CI133" s="120">
        <f t="shared" si="130"/>
        <v>13</v>
      </c>
      <c r="CJ133" s="120">
        <f t="shared" si="131"/>
        <v>13</v>
      </c>
      <c r="CK133" s="120">
        <f t="shared" si="132"/>
        <v>0</v>
      </c>
      <c r="CL133" s="120">
        <f t="shared" si="133"/>
        <v>160</v>
      </c>
      <c r="CM133" s="120">
        <f t="shared" si="134"/>
        <v>160</v>
      </c>
      <c r="CN133" s="120">
        <f t="shared" si="18"/>
        <v>0</v>
      </c>
      <c r="CO133" s="120">
        <f t="shared" si="135"/>
        <v>160</v>
      </c>
      <c r="CP133" s="120">
        <f t="shared" si="136"/>
        <v>160</v>
      </c>
      <c r="CQ133" s="120">
        <f t="shared" si="137"/>
        <v>0</v>
      </c>
      <c r="CR133" s="121" t="s">
        <v>1995</v>
      </c>
      <c r="CS133" s="121">
        <v>2.0</v>
      </c>
      <c r="CT133" s="121">
        <v>160.0</v>
      </c>
      <c r="CU133" s="115" t="s">
        <v>12</v>
      </c>
      <c r="CV133" s="121" t="s">
        <v>1995</v>
      </c>
      <c r="CW133" s="121" t="s">
        <v>1995</v>
      </c>
      <c r="CX133" s="121" t="s">
        <v>12</v>
      </c>
      <c r="CY133" s="121" t="str">
        <f t="shared" si="162"/>
        <v>254, 2013504</v>
      </c>
      <c r="CZ133" s="121" t="s">
        <v>12</v>
      </c>
      <c r="DA133" s="121" t="s">
        <v>1995</v>
      </c>
      <c r="DB133" s="121" t="s">
        <v>12</v>
      </c>
      <c r="DC133" s="121" t="s">
        <v>12</v>
      </c>
      <c r="DD133" s="122">
        <v>119.0</v>
      </c>
      <c r="DE133" s="122">
        <v>13.0</v>
      </c>
      <c r="DF133" s="122">
        <v>160.0</v>
      </c>
      <c r="DG133" s="122">
        <v>3.0</v>
      </c>
      <c r="DH133" s="122">
        <v>157.0</v>
      </c>
      <c r="DI133" s="122">
        <v>160.0</v>
      </c>
      <c r="DJ133" s="122">
        <v>0.0</v>
      </c>
      <c r="DK133" s="122">
        <v>0.0</v>
      </c>
      <c r="DL133" s="122">
        <v>0.0</v>
      </c>
      <c r="DM133" s="122">
        <v>13.0</v>
      </c>
      <c r="DN133" s="122">
        <v>160.0</v>
      </c>
      <c r="DO133" s="122">
        <v>3.0</v>
      </c>
      <c r="DP133" s="122">
        <v>157.0</v>
      </c>
      <c r="DQ133" s="122">
        <v>160.0</v>
      </c>
      <c r="DR133" s="123">
        <f t="shared" si="138"/>
        <v>13</v>
      </c>
      <c r="DS133" s="123">
        <f t="shared" si="139"/>
        <v>13</v>
      </c>
      <c r="DT133" s="123">
        <f t="shared" si="140"/>
        <v>0</v>
      </c>
      <c r="DU133" s="123">
        <f t="shared" si="141"/>
        <v>160</v>
      </c>
      <c r="DV133" s="123">
        <f t="shared" si="142"/>
        <v>160</v>
      </c>
      <c r="DW133" s="123">
        <f t="shared" si="143"/>
        <v>0</v>
      </c>
      <c r="DX133" s="123">
        <f t="shared" si="144"/>
        <v>160</v>
      </c>
      <c r="DY133" s="123">
        <f t="shared" si="145"/>
        <v>160</v>
      </c>
      <c r="DZ133" s="123">
        <f t="shared" si="146"/>
        <v>0</v>
      </c>
      <c r="EA133" s="124" t="s">
        <v>1996</v>
      </c>
      <c r="EB133" s="124">
        <v>7.0</v>
      </c>
      <c r="EC133" s="124">
        <v>291.0</v>
      </c>
      <c r="ED133" s="115" t="s">
        <v>1997</v>
      </c>
      <c r="EE133" s="124" t="s">
        <v>1998</v>
      </c>
      <c r="EF133" s="124" t="s">
        <v>1996</v>
      </c>
      <c r="EG133" s="124" t="s">
        <v>1999</v>
      </c>
      <c r="EH133" s="124" t="str">
        <f t="shared" si="111"/>
        <v>2001117, 2022218, 2101620, 2002749, 2002752, 2013504, 254</v>
      </c>
      <c r="EI133" s="124" t="s">
        <v>12</v>
      </c>
      <c r="EJ133" s="124" t="s">
        <v>1996</v>
      </c>
      <c r="EK133" s="124" t="s">
        <v>12</v>
      </c>
      <c r="EL133" s="124" t="s">
        <v>12</v>
      </c>
      <c r="EM133" s="125">
        <v>118.0</v>
      </c>
      <c r="EN133" s="125">
        <v>76.0</v>
      </c>
      <c r="EO133" s="125">
        <v>289.0</v>
      </c>
      <c r="EP133" s="125">
        <v>3.0</v>
      </c>
      <c r="EQ133" s="125">
        <v>288.0</v>
      </c>
      <c r="ER133" s="125">
        <v>289.0</v>
      </c>
      <c r="ES133" s="125">
        <v>0.0</v>
      </c>
      <c r="ET133" s="125">
        <v>0.0</v>
      </c>
      <c r="EU133" s="125">
        <v>0.0</v>
      </c>
      <c r="EV133" s="125">
        <v>17.0</v>
      </c>
      <c r="EW133" s="125">
        <v>168.0</v>
      </c>
      <c r="EX133" s="125">
        <v>3.0</v>
      </c>
      <c r="EY133" s="125">
        <v>165.0</v>
      </c>
      <c r="EZ133" s="125">
        <v>168.0</v>
      </c>
      <c r="FA133" s="126">
        <f t="shared" si="147"/>
        <v>76</v>
      </c>
      <c r="FB133" s="126">
        <f t="shared" si="148"/>
        <v>17</v>
      </c>
      <c r="FC133" s="126">
        <f t="shared" si="149"/>
        <v>0</v>
      </c>
      <c r="FD133" s="126">
        <f t="shared" si="150"/>
        <v>289</v>
      </c>
      <c r="FE133" s="126">
        <f t="shared" si="151"/>
        <v>168</v>
      </c>
      <c r="FF133" s="126">
        <f t="shared" si="152"/>
        <v>0</v>
      </c>
      <c r="FG133" s="126">
        <f t="shared" si="153"/>
        <v>289</v>
      </c>
      <c r="FH133" s="126">
        <f t="shared" si="154"/>
        <v>168</v>
      </c>
      <c r="FI133" s="126">
        <f t="shared" si="155"/>
        <v>0</v>
      </c>
      <c r="FJ133" s="127" t="s">
        <v>13</v>
      </c>
      <c r="FK133" s="128"/>
      <c r="FL133" s="129" t="s">
        <v>12</v>
      </c>
      <c r="FM133" s="129" t="s">
        <v>12</v>
      </c>
      <c r="FN133" s="129" t="s">
        <v>12</v>
      </c>
      <c r="FO133" s="130" t="s">
        <v>12</v>
      </c>
      <c r="FP133" s="130" t="s">
        <v>12</v>
      </c>
      <c r="FQ133" s="130" t="s">
        <v>12</v>
      </c>
      <c r="FR133" s="130" t="s">
        <v>12</v>
      </c>
      <c r="FS133" s="130" t="s">
        <v>12</v>
      </c>
      <c r="FT133" s="130" t="s">
        <v>12</v>
      </c>
      <c r="FU133" s="130" t="s">
        <v>12</v>
      </c>
      <c r="FV133" s="130" t="s">
        <v>12</v>
      </c>
      <c r="FW133" s="130" t="str">
        <f t="shared" si="48"/>
        <v>-</v>
      </c>
      <c r="FX133" s="130" t="s">
        <v>12</v>
      </c>
      <c r="FY133" s="108" t="s">
        <v>12</v>
      </c>
      <c r="FZ133" s="108">
        <v>117.0</v>
      </c>
      <c r="GA133" s="108">
        <v>0.0</v>
      </c>
      <c r="GB133" s="131">
        <f t="shared" si="43"/>
        <v>0</v>
      </c>
      <c r="GC133" s="132" t="s">
        <v>2000</v>
      </c>
      <c r="GD133" s="132">
        <v>3.0</v>
      </c>
      <c r="GE133" s="132">
        <v>38.0</v>
      </c>
      <c r="GF133" s="133" t="s">
        <v>12</v>
      </c>
      <c r="GG133" s="133" t="s">
        <v>12</v>
      </c>
      <c r="GH133" s="133" t="s">
        <v>12</v>
      </c>
      <c r="GI133" s="133" t="s">
        <v>12</v>
      </c>
      <c r="GJ133" s="133" t="s">
        <v>12</v>
      </c>
      <c r="GK133" s="133" t="s">
        <v>2000</v>
      </c>
      <c r="GL133" s="133" t="s">
        <v>12</v>
      </c>
      <c r="GM133" s="133" t="s">
        <v>12</v>
      </c>
      <c r="GN133" s="134" t="s">
        <v>2001</v>
      </c>
      <c r="GO133" s="134">
        <v>121.0</v>
      </c>
      <c r="GP133" s="134">
        <v>0.0</v>
      </c>
      <c r="GQ133" s="135">
        <f t="shared" si="44"/>
        <v>0</v>
      </c>
      <c r="GR133" s="136" t="s">
        <v>13</v>
      </c>
      <c r="GS133" s="137"/>
      <c r="GT133" s="137"/>
      <c r="GU133" s="137"/>
      <c r="GV133" s="137"/>
      <c r="GW133" s="137"/>
      <c r="GX133" s="137"/>
      <c r="GY133" s="137"/>
      <c r="GZ133" s="137"/>
      <c r="HA133" s="137"/>
      <c r="HB133" s="137"/>
      <c r="HC133" s="137"/>
      <c r="HD133" s="137"/>
      <c r="HE133" s="137"/>
      <c r="HF133" s="137"/>
      <c r="HG133" s="137"/>
      <c r="HH133" s="137"/>
      <c r="HI133" s="137"/>
      <c r="HJ133" s="137"/>
      <c r="HK133" s="137"/>
      <c r="HL133" s="137"/>
      <c r="HM133" s="137"/>
      <c r="HN133" s="137"/>
      <c r="HO133" s="137"/>
      <c r="HP133" s="137"/>
      <c r="HQ133" s="137"/>
      <c r="HR133" s="137"/>
      <c r="HS133" s="137"/>
      <c r="HT133" s="137"/>
      <c r="HU133" s="137"/>
      <c r="HV133" s="137"/>
      <c r="HW133" s="137"/>
      <c r="HX133" s="137"/>
      <c r="HY133" s="137"/>
      <c r="HZ133" s="137"/>
      <c r="IA133" s="137"/>
      <c r="IB133" s="137"/>
      <c r="IC133" s="137"/>
      <c r="ID133" s="137"/>
      <c r="IE133" s="137"/>
      <c r="IF133" s="137"/>
      <c r="IG133" s="137"/>
      <c r="IH133" s="137"/>
      <c r="II133" s="137"/>
      <c r="IJ133" s="137"/>
      <c r="IK133" s="137"/>
      <c r="IL133" s="137"/>
      <c r="IM133" s="137"/>
      <c r="IN133" s="137"/>
      <c r="IO133" s="137"/>
      <c r="IP133" s="137"/>
      <c r="IQ133" s="137"/>
      <c r="IR133" s="137"/>
      <c r="IS133" s="137"/>
      <c r="IT133" s="137"/>
      <c r="IU133" s="137"/>
      <c r="IV133" s="137"/>
      <c r="IW133" s="137"/>
      <c r="IX133" s="137"/>
      <c r="IY133" s="137"/>
      <c r="IZ133" s="137"/>
      <c r="JA133" s="137"/>
      <c r="JB133" s="137"/>
      <c r="JC133" s="137"/>
      <c r="JD133" s="137"/>
      <c r="JE133" s="137"/>
      <c r="JF133" s="137"/>
      <c r="JG133" s="137"/>
      <c r="JH133" s="137"/>
      <c r="JI133" s="137"/>
      <c r="JJ133" s="137"/>
      <c r="JK133" s="137"/>
      <c r="JL133" s="137"/>
      <c r="JM133" s="137"/>
      <c r="JN133" s="137"/>
      <c r="JO133" s="137"/>
      <c r="JP133" s="137"/>
      <c r="JQ133" s="137"/>
      <c r="JR133" s="137"/>
      <c r="JS133" s="137"/>
      <c r="JT133" s="137"/>
      <c r="JU133" s="137"/>
      <c r="JV133" s="137"/>
      <c r="JW133" s="137"/>
      <c r="JX133" s="137"/>
      <c r="JY133" s="137"/>
      <c r="JZ133" s="137"/>
      <c r="KA133" s="137"/>
      <c r="KB133" s="137"/>
      <c r="KC133" s="137"/>
      <c r="KD133" s="137"/>
      <c r="KE133" s="137"/>
      <c r="KF133" s="137"/>
      <c r="KG133" s="137"/>
      <c r="KH133" s="137"/>
      <c r="KI133" s="137"/>
      <c r="KJ133" s="137"/>
      <c r="KK133" s="137"/>
      <c r="KL133" s="137"/>
      <c r="KM133" s="137"/>
      <c r="KN133" s="137"/>
      <c r="KO133" s="137"/>
      <c r="KP133" s="137"/>
      <c r="KQ133" s="137"/>
      <c r="KR133" s="137"/>
      <c r="KS133" s="137"/>
      <c r="KT133" s="137"/>
      <c r="KU133" s="137"/>
      <c r="KV133" s="137"/>
      <c r="KW133" s="137"/>
      <c r="KX133" s="137"/>
      <c r="KY133" s="137"/>
      <c r="KZ133" s="137"/>
      <c r="LA133" s="137"/>
      <c r="LB133" s="137"/>
      <c r="LC133" s="137"/>
      <c r="LD133" s="137"/>
      <c r="LE133" s="137"/>
      <c r="LF133" s="137"/>
      <c r="LG133" s="137"/>
      <c r="LH133" s="137"/>
      <c r="LI133" s="137"/>
      <c r="LJ133" s="137"/>
      <c r="LK133" s="137"/>
      <c r="LL133" s="137"/>
      <c r="LM133" s="137"/>
      <c r="LN133" s="137"/>
      <c r="LO133" s="137"/>
      <c r="LP133" s="137"/>
      <c r="LQ133" s="137"/>
      <c r="LR133" s="137"/>
      <c r="LS133" s="137"/>
      <c r="LT133" s="137"/>
      <c r="LU133" s="137"/>
      <c r="LV133" s="137"/>
      <c r="LW133" s="137"/>
      <c r="LX133" s="137"/>
    </row>
    <row r="134" ht="153.75" customHeight="1">
      <c r="A134" s="178"/>
      <c r="B134" s="104" t="s">
        <v>228</v>
      </c>
      <c r="C134" s="105" t="s">
        <v>12</v>
      </c>
      <c r="D134" s="105" t="s">
        <v>229</v>
      </c>
      <c r="E134" s="105" t="s">
        <v>2002</v>
      </c>
      <c r="F134" s="105" t="s">
        <v>2003</v>
      </c>
      <c r="G134" s="106" t="s">
        <v>12</v>
      </c>
      <c r="H134" s="105" t="s">
        <v>12</v>
      </c>
      <c r="I134" s="107" t="s">
        <v>2004</v>
      </c>
      <c r="J134" s="107" t="s">
        <v>766</v>
      </c>
      <c r="K134" s="138" t="s">
        <v>2005</v>
      </c>
      <c r="L134" s="108">
        <v>58.0</v>
      </c>
      <c r="M134" s="108">
        <v>41.0</v>
      </c>
      <c r="N134" s="108">
        <v>41.0</v>
      </c>
      <c r="O134" s="108">
        <f t="shared" si="159"/>
        <v>41</v>
      </c>
      <c r="P134" s="108">
        <v>41.0</v>
      </c>
      <c r="Q134" s="108">
        <v>0.0</v>
      </c>
      <c r="R134" s="113" t="s">
        <v>155</v>
      </c>
      <c r="S134" s="111" t="s">
        <v>1195</v>
      </c>
      <c r="T134" s="111" t="s">
        <v>2006</v>
      </c>
      <c r="U134" s="142" t="s">
        <v>2007</v>
      </c>
      <c r="V134" s="110" t="s">
        <v>2008</v>
      </c>
      <c r="W134" s="142" t="s">
        <v>2009</v>
      </c>
      <c r="X134" s="113" t="s">
        <v>13</v>
      </c>
      <c r="Y134" s="113" t="s">
        <v>160</v>
      </c>
      <c r="Z134" s="113" t="s">
        <v>161</v>
      </c>
      <c r="AA134" s="113" t="s">
        <v>13</v>
      </c>
      <c r="AB134" s="113" t="s">
        <v>161</v>
      </c>
      <c r="AC134" s="113" t="s">
        <v>13</v>
      </c>
      <c r="AD134" s="114" t="s">
        <v>12</v>
      </c>
      <c r="AE134" s="114" t="s">
        <v>12</v>
      </c>
      <c r="AF134" s="114" t="s">
        <v>12</v>
      </c>
      <c r="AG134" s="115" t="s">
        <v>12</v>
      </c>
      <c r="AH134" s="114" t="s">
        <v>12</v>
      </c>
      <c r="AI134" s="114" t="s">
        <v>12</v>
      </c>
      <c r="AJ134" s="114" t="s">
        <v>12</v>
      </c>
      <c r="AK134" s="114" t="str">
        <f t="shared" si="163"/>
        <v>-</v>
      </c>
      <c r="AL134" s="114" t="s">
        <v>12</v>
      </c>
      <c r="AM134" s="114" t="s">
        <v>12</v>
      </c>
      <c r="AN134" s="114" t="s">
        <v>12</v>
      </c>
      <c r="AO134" s="114" t="s">
        <v>12</v>
      </c>
      <c r="AP134" s="116">
        <v>58.0</v>
      </c>
      <c r="AQ134" s="116">
        <v>0.0</v>
      </c>
      <c r="AR134" s="116">
        <v>0.0</v>
      </c>
      <c r="AS134" s="116">
        <v>0.0</v>
      </c>
      <c r="AT134" s="116">
        <v>0.0</v>
      </c>
      <c r="AU134" s="116">
        <v>0.0</v>
      </c>
      <c r="AV134" s="116">
        <v>0.0</v>
      </c>
      <c r="AW134" s="116">
        <v>0.0</v>
      </c>
      <c r="AX134" s="116">
        <v>0.0</v>
      </c>
      <c r="AY134" s="116">
        <v>0.0</v>
      </c>
      <c r="AZ134" s="117">
        <f t="shared" si="121"/>
        <v>0</v>
      </c>
      <c r="BA134" s="117">
        <f t="shared" si="122"/>
        <v>0</v>
      </c>
      <c r="BB134" s="117">
        <f t="shared" si="123"/>
        <v>0</v>
      </c>
      <c r="BC134" s="117">
        <f t="shared" si="124"/>
        <v>0</v>
      </c>
      <c r="BD134" s="117">
        <f t="shared" si="125"/>
        <v>0</v>
      </c>
      <c r="BE134" s="117">
        <f t="shared" si="126"/>
        <v>0</v>
      </c>
      <c r="BF134" s="117">
        <f t="shared" si="127"/>
        <v>0</v>
      </c>
      <c r="BG134" s="117">
        <f t="shared" si="128"/>
        <v>0</v>
      </c>
      <c r="BH134" s="117">
        <f t="shared" si="129"/>
        <v>0</v>
      </c>
      <c r="BI134" s="118" t="s">
        <v>12</v>
      </c>
      <c r="BJ134" s="118" t="s">
        <v>12</v>
      </c>
      <c r="BK134" s="118" t="s">
        <v>12</v>
      </c>
      <c r="BL134" s="115" t="s">
        <v>12</v>
      </c>
      <c r="BM134" s="118" t="s">
        <v>12</v>
      </c>
      <c r="BN134" s="118" t="s">
        <v>12</v>
      </c>
      <c r="BO134" s="118" t="s">
        <v>12</v>
      </c>
      <c r="BP134" s="118" t="str">
        <f t="shared" si="161"/>
        <v>-</v>
      </c>
      <c r="BQ134" s="118" t="s">
        <v>12</v>
      </c>
      <c r="BR134" s="118" t="s">
        <v>12</v>
      </c>
      <c r="BS134" s="118" t="s">
        <v>12</v>
      </c>
      <c r="BT134" s="118" t="s">
        <v>12</v>
      </c>
      <c r="BU134" s="119">
        <v>56.0</v>
      </c>
      <c r="BV134" s="119">
        <v>0.0</v>
      </c>
      <c r="BW134" s="119">
        <v>0.0</v>
      </c>
      <c r="BX134" s="119">
        <v>0.0</v>
      </c>
      <c r="BY134" s="119">
        <v>0.0</v>
      </c>
      <c r="BZ134" s="119">
        <v>0.0</v>
      </c>
      <c r="CA134" s="119">
        <v>0.0</v>
      </c>
      <c r="CB134" s="119">
        <v>0.0</v>
      </c>
      <c r="CC134" s="119">
        <v>0.0</v>
      </c>
      <c r="CD134" s="119">
        <v>0.0</v>
      </c>
      <c r="CE134" s="119">
        <v>0.0</v>
      </c>
      <c r="CF134" s="119">
        <v>0.0</v>
      </c>
      <c r="CG134" s="119">
        <v>0.0</v>
      </c>
      <c r="CH134" s="119">
        <v>0.0</v>
      </c>
      <c r="CI134" s="120">
        <f t="shared" si="130"/>
        <v>0</v>
      </c>
      <c r="CJ134" s="120">
        <f t="shared" si="131"/>
        <v>0</v>
      </c>
      <c r="CK134" s="120">
        <f t="shared" si="132"/>
        <v>0</v>
      </c>
      <c r="CL134" s="120">
        <f t="shared" si="133"/>
        <v>0</v>
      </c>
      <c r="CM134" s="120">
        <f t="shared" si="134"/>
        <v>0</v>
      </c>
      <c r="CN134" s="120">
        <f t="shared" si="18"/>
        <v>0</v>
      </c>
      <c r="CO134" s="120">
        <f t="shared" si="135"/>
        <v>0</v>
      </c>
      <c r="CP134" s="120">
        <f t="shared" si="136"/>
        <v>0</v>
      </c>
      <c r="CQ134" s="120">
        <f t="shared" si="137"/>
        <v>0</v>
      </c>
      <c r="CR134" s="121" t="s">
        <v>12</v>
      </c>
      <c r="CS134" s="121" t="s">
        <v>12</v>
      </c>
      <c r="CT134" s="121" t="s">
        <v>12</v>
      </c>
      <c r="CU134" s="115" t="s">
        <v>12</v>
      </c>
      <c r="CV134" s="121" t="s">
        <v>12</v>
      </c>
      <c r="CW134" s="121" t="s">
        <v>12</v>
      </c>
      <c r="CX134" s="121" t="s">
        <v>12</v>
      </c>
      <c r="CY134" s="121" t="str">
        <f t="shared" si="162"/>
        <v>-</v>
      </c>
      <c r="CZ134" s="121" t="s">
        <v>12</v>
      </c>
      <c r="DA134" s="121" t="s">
        <v>12</v>
      </c>
      <c r="DB134" s="121" t="s">
        <v>12</v>
      </c>
      <c r="DC134" s="121" t="s">
        <v>12</v>
      </c>
      <c r="DD134" s="122">
        <v>58.0</v>
      </c>
      <c r="DE134" s="122">
        <v>0.0</v>
      </c>
      <c r="DF134" s="122">
        <v>0.0</v>
      </c>
      <c r="DG134" s="122">
        <v>0.0</v>
      </c>
      <c r="DH134" s="122">
        <v>0.0</v>
      </c>
      <c r="DI134" s="122">
        <v>0.0</v>
      </c>
      <c r="DJ134" s="122">
        <v>0.0</v>
      </c>
      <c r="DK134" s="122">
        <v>0.0</v>
      </c>
      <c r="DL134" s="122">
        <v>0.0</v>
      </c>
      <c r="DM134" s="122">
        <v>0.0</v>
      </c>
      <c r="DN134" s="122">
        <v>0.0</v>
      </c>
      <c r="DO134" s="122">
        <v>0.0</v>
      </c>
      <c r="DP134" s="122">
        <v>0.0</v>
      </c>
      <c r="DQ134" s="122">
        <v>0.0</v>
      </c>
      <c r="DR134" s="123">
        <f t="shared" si="138"/>
        <v>0</v>
      </c>
      <c r="DS134" s="123">
        <f t="shared" si="139"/>
        <v>0</v>
      </c>
      <c r="DT134" s="123">
        <f t="shared" si="140"/>
        <v>0</v>
      </c>
      <c r="DU134" s="123">
        <f t="shared" si="141"/>
        <v>0</v>
      </c>
      <c r="DV134" s="123">
        <f t="shared" si="142"/>
        <v>0</v>
      </c>
      <c r="DW134" s="123">
        <f t="shared" si="143"/>
        <v>0</v>
      </c>
      <c r="DX134" s="123">
        <f t="shared" si="144"/>
        <v>0</v>
      </c>
      <c r="DY134" s="123">
        <f t="shared" si="145"/>
        <v>0</v>
      </c>
      <c r="DZ134" s="123">
        <f t="shared" si="146"/>
        <v>0</v>
      </c>
      <c r="EA134" s="124" t="s">
        <v>2010</v>
      </c>
      <c r="EB134" s="124">
        <v>3.0</v>
      </c>
      <c r="EC134" s="124">
        <v>8.0</v>
      </c>
      <c r="ED134" s="115" t="s">
        <v>2010</v>
      </c>
      <c r="EE134" s="124" t="s">
        <v>12</v>
      </c>
      <c r="EF134" s="124" t="s">
        <v>2010</v>
      </c>
      <c r="EG134" s="124" t="s">
        <v>2010</v>
      </c>
      <c r="EH134" s="124" t="str">
        <f t="shared" si="111"/>
        <v>2002749, 2002752, 2101620</v>
      </c>
      <c r="EI134" s="124" t="s">
        <v>12</v>
      </c>
      <c r="EJ134" s="124" t="s">
        <v>2010</v>
      </c>
      <c r="EK134" s="124" t="s">
        <v>12</v>
      </c>
      <c r="EL134" s="124" t="s">
        <v>12</v>
      </c>
      <c r="EM134" s="125">
        <v>56.0</v>
      </c>
      <c r="EN134" s="125">
        <v>3.0</v>
      </c>
      <c r="EO134" s="125">
        <v>4.0</v>
      </c>
      <c r="EP134" s="125">
        <v>0.0</v>
      </c>
      <c r="EQ134" s="125">
        <v>8.0</v>
      </c>
      <c r="ER134" s="125">
        <v>8.0</v>
      </c>
      <c r="ES134" s="125">
        <v>0.0</v>
      </c>
      <c r="ET134" s="125">
        <v>0.0</v>
      </c>
      <c r="EU134" s="125">
        <v>0.0</v>
      </c>
      <c r="EV134" s="125">
        <v>0.0</v>
      </c>
      <c r="EW134" s="125">
        <v>0.0</v>
      </c>
      <c r="EX134" s="125">
        <v>0.0</v>
      </c>
      <c r="EY134" s="125">
        <v>0.0</v>
      </c>
      <c r="EZ134" s="125">
        <v>0.0</v>
      </c>
      <c r="FA134" s="126">
        <f t="shared" si="147"/>
        <v>0.07317073171</v>
      </c>
      <c r="FB134" s="126">
        <f t="shared" si="148"/>
        <v>0</v>
      </c>
      <c r="FC134" s="126">
        <f t="shared" si="149"/>
        <v>0</v>
      </c>
      <c r="FD134" s="126">
        <f t="shared" si="150"/>
        <v>0.09756097561</v>
      </c>
      <c r="FE134" s="126">
        <f t="shared" si="151"/>
        <v>0</v>
      </c>
      <c r="FF134" s="126">
        <f t="shared" si="152"/>
        <v>0</v>
      </c>
      <c r="FG134" s="126">
        <f t="shared" si="153"/>
        <v>0.1951219512</v>
      </c>
      <c r="FH134" s="126">
        <f t="shared" si="154"/>
        <v>0</v>
      </c>
      <c r="FI134" s="126">
        <f t="shared" si="155"/>
        <v>0</v>
      </c>
      <c r="FJ134" s="127" t="s">
        <v>13</v>
      </c>
      <c r="FK134" s="128" t="s">
        <v>2011</v>
      </c>
      <c r="FL134" s="129" t="s">
        <v>12</v>
      </c>
      <c r="FM134" s="129" t="s">
        <v>12</v>
      </c>
      <c r="FN134" s="129" t="s">
        <v>12</v>
      </c>
      <c r="FO134" s="130" t="s">
        <v>12</v>
      </c>
      <c r="FP134" s="130" t="s">
        <v>12</v>
      </c>
      <c r="FQ134" s="130" t="s">
        <v>12</v>
      </c>
      <c r="FR134" s="130" t="s">
        <v>12</v>
      </c>
      <c r="FS134" s="130" t="s">
        <v>12</v>
      </c>
      <c r="FT134" s="130" t="s">
        <v>12</v>
      </c>
      <c r="FU134" s="130" t="s">
        <v>12</v>
      </c>
      <c r="FV134" s="130" t="s">
        <v>12</v>
      </c>
      <c r="FW134" s="130" t="str">
        <f t="shared" si="48"/>
        <v>-</v>
      </c>
      <c r="FX134" s="130" t="s">
        <v>12</v>
      </c>
      <c r="FY134" s="108" t="s">
        <v>12</v>
      </c>
      <c r="FZ134" s="108">
        <v>70.0</v>
      </c>
      <c r="GA134" s="108">
        <v>0.0</v>
      </c>
      <c r="GB134" s="131">
        <f t="shared" si="43"/>
        <v>0</v>
      </c>
      <c r="GC134" s="132" t="s">
        <v>12</v>
      </c>
      <c r="GD134" s="132" t="s">
        <v>12</v>
      </c>
      <c r="GE134" s="132" t="s">
        <v>12</v>
      </c>
      <c r="GF134" s="133" t="s">
        <v>12</v>
      </c>
      <c r="GG134" s="133" t="s">
        <v>12</v>
      </c>
      <c r="GH134" s="133" t="s">
        <v>12</v>
      </c>
      <c r="GI134" s="133" t="s">
        <v>12</v>
      </c>
      <c r="GJ134" s="133" t="s">
        <v>12</v>
      </c>
      <c r="GK134" s="133" t="s">
        <v>12</v>
      </c>
      <c r="GL134" s="133" t="s">
        <v>12</v>
      </c>
      <c r="GM134" s="133" t="s">
        <v>12</v>
      </c>
      <c r="GN134" s="134" t="s">
        <v>12</v>
      </c>
      <c r="GO134" s="134">
        <v>41.0</v>
      </c>
      <c r="GP134" s="134">
        <v>0.0</v>
      </c>
      <c r="GQ134" s="135">
        <f t="shared" si="44"/>
        <v>0</v>
      </c>
      <c r="GR134" s="136" t="s">
        <v>161</v>
      </c>
      <c r="GS134" s="137"/>
      <c r="GT134" s="137"/>
      <c r="GU134" s="137"/>
      <c r="GV134" s="137"/>
      <c r="GW134" s="137"/>
      <c r="GX134" s="137"/>
      <c r="GY134" s="137"/>
      <c r="GZ134" s="137"/>
      <c r="HA134" s="137"/>
      <c r="HB134" s="137"/>
      <c r="HC134" s="137"/>
      <c r="HD134" s="137"/>
      <c r="HE134" s="137"/>
      <c r="HF134" s="137"/>
      <c r="HG134" s="137"/>
      <c r="HH134" s="137"/>
      <c r="HI134" s="137"/>
      <c r="HJ134" s="137"/>
      <c r="HK134" s="137"/>
      <c r="HL134" s="137"/>
      <c r="HM134" s="137"/>
      <c r="HN134" s="137"/>
      <c r="HO134" s="137"/>
      <c r="HP134" s="137"/>
      <c r="HQ134" s="137"/>
      <c r="HR134" s="137"/>
      <c r="HS134" s="137"/>
      <c r="HT134" s="137"/>
      <c r="HU134" s="137"/>
      <c r="HV134" s="137"/>
      <c r="HW134" s="137"/>
      <c r="HX134" s="137"/>
      <c r="HY134" s="137"/>
      <c r="HZ134" s="137"/>
      <c r="IA134" s="137"/>
      <c r="IB134" s="137"/>
      <c r="IC134" s="137"/>
      <c r="ID134" s="137"/>
      <c r="IE134" s="137"/>
      <c r="IF134" s="137"/>
      <c r="IG134" s="137"/>
      <c r="IH134" s="137"/>
      <c r="II134" s="137"/>
      <c r="IJ134" s="137"/>
      <c r="IK134" s="137"/>
      <c r="IL134" s="137"/>
      <c r="IM134" s="137"/>
      <c r="IN134" s="137"/>
      <c r="IO134" s="137"/>
      <c r="IP134" s="137"/>
      <c r="IQ134" s="137"/>
      <c r="IR134" s="137"/>
      <c r="IS134" s="137"/>
      <c r="IT134" s="137"/>
      <c r="IU134" s="137"/>
      <c r="IV134" s="137"/>
      <c r="IW134" s="137"/>
      <c r="IX134" s="137"/>
      <c r="IY134" s="137"/>
      <c r="IZ134" s="137"/>
      <c r="JA134" s="137"/>
      <c r="JB134" s="137"/>
      <c r="JC134" s="137"/>
      <c r="JD134" s="137"/>
      <c r="JE134" s="137"/>
      <c r="JF134" s="137"/>
      <c r="JG134" s="137"/>
      <c r="JH134" s="137"/>
      <c r="JI134" s="137"/>
      <c r="JJ134" s="137"/>
      <c r="JK134" s="137"/>
      <c r="JL134" s="137"/>
      <c r="JM134" s="137"/>
      <c r="JN134" s="137"/>
      <c r="JO134" s="137"/>
      <c r="JP134" s="137"/>
      <c r="JQ134" s="137"/>
      <c r="JR134" s="137"/>
      <c r="JS134" s="137"/>
      <c r="JT134" s="137"/>
      <c r="JU134" s="137"/>
      <c r="JV134" s="137"/>
      <c r="JW134" s="137"/>
      <c r="JX134" s="137"/>
      <c r="JY134" s="137"/>
      <c r="JZ134" s="137"/>
      <c r="KA134" s="137"/>
      <c r="KB134" s="137"/>
      <c r="KC134" s="137"/>
      <c r="KD134" s="137"/>
      <c r="KE134" s="137"/>
      <c r="KF134" s="137"/>
      <c r="KG134" s="137"/>
      <c r="KH134" s="137"/>
      <c r="KI134" s="137"/>
      <c r="KJ134" s="137"/>
      <c r="KK134" s="137"/>
      <c r="KL134" s="137"/>
      <c r="KM134" s="137"/>
      <c r="KN134" s="137"/>
      <c r="KO134" s="137"/>
      <c r="KP134" s="137"/>
      <c r="KQ134" s="137"/>
      <c r="KR134" s="137"/>
      <c r="KS134" s="137"/>
      <c r="KT134" s="137"/>
      <c r="KU134" s="137"/>
      <c r="KV134" s="137"/>
      <c r="KW134" s="137"/>
      <c r="KX134" s="137"/>
      <c r="KY134" s="137"/>
      <c r="KZ134" s="137"/>
      <c r="LA134" s="137"/>
      <c r="LB134" s="137"/>
      <c r="LC134" s="137"/>
      <c r="LD134" s="137"/>
      <c r="LE134" s="137"/>
      <c r="LF134" s="137"/>
      <c r="LG134" s="137"/>
      <c r="LH134" s="137"/>
      <c r="LI134" s="137"/>
      <c r="LJ134" s="137"/>
      <c r="LK134" s="137"/>
      <c r="LL134" s="137"/>
      <c r="LM134" s="137"/>
      <c r="LN134" s="137"/>
      <c r="LO134" s="137"/>
      <c r="LP134" s="137"/>
      <c r="LQ134" s="137"/>
      <c r="LR134" s="137"/>
      <c r="LS134" s="137"/>
      <c r="LT134" s="137"/>
      <c r="LU134" s="137"/>
      <c r="LV134" s="137"/>
      <c r="LW134" s="137"/>
      <c r="LX134" s="137"/>
    </row>
    <row r="135" ht="153.75" customHeight="1">
      <c r="A135" s="178"/>
      <c r="B135" s="154" t="s">
        <v>797</v>
      </c>
      <c r="C135" s="105" t="s">
        <v>146</v>
      </c>
      <c r="D135" s="105" t="s">
        <v>798</v>
      </c>
      <c r="E135" s="105" t="s">
        <v>2012</v>
      </c>
      <c r="F135" s="105" t="s">
        <v>2013</v>
      </c>
      <c r="G135" s="105" t="s">
        <v>12</v>
      </c>
      <c r="H135" s="105" t="s">
        <v>12</v>
      </c>
      <c r="I135" s="107" t="s">
        <v>2014</v>
      </c>
      <c r="J135" s="107" t="s">
        <v>2015</v>
      </c>
      <c r="K135" s="138" t="s">
        <v>2016</v>
      </c>
      <c r="L135" s="108">
        <v>90.0</v>
      </c>
      <c r="M135" s="108">
        <v>2.0</v>
      </c>
      <c r="N135" s="108">
        <v>2.0</v>
      </c>
      <c r="O135" s="108">
        <f t="shared" si="159"/>
        <v>2</v>
      </c>
      <c r="P135" s="108">
        <v>2.0</v>
      </c>
      <c r="Q135" s="108">
        <v>0.0</v>
      </c>
      <c r="R135" s="113" t="s">
        <v>160</v>
      </c>
      <c r="S135" s="110" t="s">
        <v>2017</v>
      </c>
      <c r="T135" s="111" t="s">
        <v>2018</v>
      </c>
      <c r="U135" s="142" t="s">
        <v>2019</v>
      </c>
      <c r="V135" s="110" t="s">
        <v>2020</v>
      </c>
      <c r="W135" s="142" t="s">
        <v>2021</v>
      </c>
      <c r="X135" s="113" t="s">
        <v>13</v>
      </c>
      <c r="Y135" s="113" t="s">
        <v>160</v>
      </c>
      <c r="Z135" s="113" t="s">
        <v>161</v>
      </c>
      <c r="AA135" s="113" t="s">
        <v>13</v>
      </c>
      <c r="AB135" s="113" t="s">
        <v>161</v>
      </c>
      <c r="AC135" s="113" t="s">
        <v>13</v>
      </c>
      <c r="AD135" s="114">
        <v>1917.0</v>
      </c>
      <c r="AE135" s="114">
        <v>1.0</v>
      </c>
      <c r="AF135" s="114">
        <v>4.0</v>
      </c>
      <c r="AG135" s="115" t="s">
        <v>12</v>
      </c>
      <c r="AH135" s="114" t="s">
        <v>12</v>
      </c>
      <c r="AI135" s="114">
        <v>1917.0</v>
      </c>
      <c r="AJ135" s="114" t="s">
        <v>12</v>
      </c>
      <c r="AK135" s="114">
        <f t="shared" si="163"/>
        <v>1917</v>
      </c>
      <c r="AL135" s="114" t="s">
        <v>12</v>
      </c>
      <c r="AM135" s="114">
        <v>1917.0</v>
      </c>
      <c r="AN135" s="114" t="s">
        <v>12</v>
      </c>
      <c r="AO135" s="114" t="s">
        <v>12</v>
      </c>
      <c r="AP135" s="116">
        <v>90.0</v>
      </c>
      <c r="AQ135" s="116">
        <v>1.0</v>
      </c>
      <c r="AR135" s="116">
        <v>4.0</v>
      </c>
      <c r="AS135" s="116">
        <v>4.0</v>
      </c>
      <c r="AT135" s="116">
        <v>0.0</v>
      </c>
      <c r="AU135" s="116">
        <v>0.0</v>
      </c>
      <c r="AV135" s="116">
        <v>0.0</v>
      </c>
      <c r="AW135" s="116">
        <v>1.0</v>
      </c>
      <c r="AX135" s="116">
        <v>4.0</v>
      </c>
      <c r="AY135" s="116">
        <v>4.0</v>
      </c>
      <c r="AZ135" s="117">
        <f t="shared" si="121"/>
        <v>0.5</v>
      </c>
      <c r="BA135" s="117">
        <f t="shared" si="122"/>
        <v>0.5</v>
      </c>
      <c r="BB135" s="117">
        <f t="shared" si="123"/>
        <v>0</v>
      </c>
      <c r="BC135" s="117">
        <f t="shared" si="124"/>
        <v>2</v>
      </c>
      <c r="BD135" s="117">
        <f t="shared" si="125"/>
        <v>2</v>
      </c>
      <c r="BE135" s="117">
        <f t="shared" si="126"/>
        <v>0</v>
      </c>
      <c r="BF135" s="117">
        <f t="shared" si="127"/>
        <v>2</v>
      </c>
      <c r="BG135" s="117">
        <f t="shared" si="128"/>
        <v>2</v>
      </c>
      <c r="BH135" s="117">
        <f t="shared" si="129"/>
        <v>0</v>
      </c>
      <c r="BI135" s="118" t="s">
        <v>2022</v>
      </c>
      <c r="BJ135" s="118">
        <v>4.0</v>
      </c>
      <c r="BK135" s="118">
        <v>7.0</v>
      </c>
      <c r="BL135" s="115" t="s">
        <v>12</v>
      </c>
      <c r="BM135" s="118" t="s">
        <v>12</v>
      </c>
      <c r="BN135" s="118">
        <v>1917.0</v>
      </c>
      <c r="BO135" s="118" t="s">
        <v>12</v>
      </c>
      <c r="BP135" s="118">
        <f t="shared" si="161"/>
        <v>1917</v>
      </c>
      <c r="BQ135" s="118" t="s">
        <v>12</v>
      </c>
      <c r="BR135" s="118">
        <v>1917.0</v>
      </c>
      <c r="BS135" s="118" t="s">
        <v>2023</v>
      </c>
      <c r="BT135" s="118" t="s">
        <v>12</v>
      </c>
      <c r="BU135" s="119">
        <v>85.0</v>
      </c>
      <c r="BV135" s="119">
        <v>3.0</v>
      </c>
      <c r="BW135" s="119">
        <v>7.0</v>
      </c>
      <c r="BX135" s="119">
        <v>4.0</v>
      </c>
      <c r="BY135" s="119">
        <v>3.0</v>
      </c>
      <c r="BZ135" s="119">
        <v>7.0</v>
      </c>
      <c r="CA135" s="119">
        <v>2.0</v>
      </c>
      <c r="CB135" s="119">
        <v>2.0</v>
      </c>
      <c r="CC135" s="119">
        <v>2.0</v>
      </c>
      <c r="CD135" s="119">
        <v>3.0</v>
      </c>
      <c r="CE135" s="119">
        <v>7.0</v>
      </c>
      <c r="CF135" s="119">
        <v>4.0</v>
      </c>
      <c r="CG135" s="119">
        <v>3.0</v>
      </c>
      <c r="CH135" s="119">
        <v>7.0</v>
      </c>
      <c r="CI135" s="120">
        <f t="shared" si="130"/>
        <v>1.5</v>
      </c>
      <c r="CJ135" s="120">
        <f t="shared" si="131"/>
        <v>1.5</v>
      </c>
      <c r="CK135" s="120">
        <f t="shared" si="132"/>
        <v>1</v>
      </c>
      <c r="CL135" s="120">
        <f t="shared" si="133"/>
        <v>3.5</v>
      </c>
      <c r="CM135" s="120">
        <f t="shared" si="134"/>
        <v>3.5</v>
      </c>
      <c r="CN135" s="120">
        <f t="shared" si="18"/>
        <v>1</v>
      </c>
      <c r="CO135" s="120">
        <f t="shared" si="135"/>
        <v>3.5</v>
      </c>
      <c r="CP135" s="120">
        <f t="shared" si="136"/>
        <v>3.5</v>
      </c>
      <c r="CQ135" s="120">
        <f t="shared" si="137"/>
        <v>1</v>
      </c>
      <c r="CR135" s="121" t="s">
        <v>2024</v>
      </c>
      <c r="CS135" s="121">
        <v>6.0</v>
      </c>
      <c r="CT135" s="121">
        <v>12.0</v>
      </c>
      <c r="CU135" s="115" t="s">
        <v>12</v>
      </c>
      <c r="CV135" s="121" t="s">
        <v>12</v>
      </c>
      <c r="CW135" s="121" t="s">
        <v>2025</v>
      </c>
      <c r="CX135" s="121" t="s">
        <v>12</v>
      </c>
      <c r="CY135" s="121" t="str">
        <f t="shared" si="162"/>
        <v>24303, 1917, 15935</v>
      </c>
      <c r="CZ135" s="121" t="s">
        <v>12</v>
      </c>
      <c r="DA135" s="121" t="s">
        <v>2025</v>
      </c>
      <c r="DB135" s="121" t="s">
        <v>2026</v>
      </c>
      <c r="DC135" s="121" t="s">
        <v>12</v>
      </c>
      <c r="DD135" s="122">
        <v>90.0</v>
      </c>
      <c r="DE135" s="122">
        <v>7.0</v>
      </c>
      <c r="DF135" s="122">
        <v>12.0</v>
      </c>
      <c r="DG135" s="122">
        <v>9.0</v>
      </c>
      <c r="DH135" s="122">
        <v>3.0</v>
      </c>
      <c r="DI135" s="122">
        <v>12.0</v>
      </c>
      <c r="DJ135" s="122">
        <v>2.0</v>
      </c>
      <c r="DK135" s="122">
        <v>2.0</v>
      </c>
      <c r="DL135" s="122">
        <v>2.0</v>
      </c>
      <c r="DM135" s="122">
        <v>7.0</v>
      </c>
      <c r="DN135" s="122">
        <v>12.0</v>
      </c>
      <c r="DO135" s="122">
        <v>9.0</v>
      </c>
      <c r="DP135" s="122">
        <v>3.0</v>
      </c>
      <c r="DQ135" s="122">
        <v>12.0</v>
      </c>
      <c r="DR135" s="123">
        <f t="shared" si="138"/>
        <v>3.5</v>
      </c>
      <c r="DS135" s="123">
        <f t="shared" si="139"/>
        <v>3.5</v>
      </c>
      <c r="DT135" s="123">
        <f t="shared" si="140"/>
        <v>1</v>
      </c>
      <c r="DU135" s="123">
        <f t="shared" si="141"/>
        <v>6</v>
      </c>
      <c r="DV135" s="123">
        <f t="shared" si="142"/>
        <v>6</v>
      </c>
      <c r="DW135" s="123">
        <f t="shared" si="143"/>
        <v>1</v>
      </c>
      <c r="DX135" s="123">
        <f t="shared" si="144"/>
        <v>6</v>
      </c>
      <c r="DY135" s="123">
        <f t="shared" si="145"/>
        <v>6</v>
      </c>
      <c r="DZ135" s="123">
        <f t="shared" si="146"/>
        <v>1</v>
      </c>
      <c r="EA135" s="124" t="s">
        <v>2027</v>
      </c>
      <c r="EB135" s="124">
        <v>15.0</v>
      </c>
      <c r="EC135" s="124">
        <v>87.0</v>
      </c>
      <c r="ED135" s="115" t="s">
        <v>2028</v>
      </c>
      <c r="EE135" s="124" t="s">
        <v>2029</v>
      </c>
      <c r="EF135" s="124" t="s">
        <v>2030</v>
      </c>
      <c r="EG135" s="124" t="s">
        <v>2031</v>
      </c>
      <c r="EH135" s="124" t="str">
        <f t="shared" si="111"/>
        <v>1917, 15935, 2100527, 2002749, 2101620, 2002752, 2001117, 2101917, 2101200
</v>
      </c>
      <c r="EI135" s="124" t="s">
        <v>12</v>
      </c>
      <c r="EJ135" s="124" t="s">
        <v>2030</v>
      </c>
      <c r="EK135" s="124" t="s">
        <v>2032</v>
      </c>
      <c r="EL135" s="124" t="s">
        <v>12</v>
      </c>
      <c r="EM135" s="125">
        <v>85.0</v>
      </c>
      <c r="EN135" s="125">
        <v>21.0</v>
      </c>
      <c r="EO135" s="125">
        <v>29.0</v>
      </c>
      <c r="EP135" s="125">
        <v>9.0</v>
      </c>
      <c r="EQ135" s="125">
        <v>78.0</v>
      </c>
      <c r="ER135" s="125">
        <v>79.0</v>
      </c>
      <c r="ES135" s="125">
        <v>2.0</v>
      </c>
      <c r="ET135" s="125">
        <v>2.0</v>
      </c>
      <c r="EU135" s="125">
        <v>2.0</v>
      </c>
      <c r="EV135" s="125">
        <v>7.0</v>
      </c>
      <c r="EW135" s="125">
        <v>14.0</v>
      </c>
      <c r="EX135" s="125">
        <v>9.0</v>
      </c>
      <c r="EY135" s="125">
        <v>6.0</v>
      </c>
      <c r="EZ135" s="125">
        <v>15.0</v>
      </c>
      <c r="FA135" s="126">
        <f t="shared" si="147"/>
        <v>10.5</v>
      </c>
      <c r="FB135" s="126">
        <f t="shared" si="148"/>
        <v>3.5</v>
      </c>
      <c r="FC135" s="126">
        <f t="shared" si="149"/>
        <v>1</v>
      </c>
      <c r="FD135" s="126">
        <f t="shared" si="150"/>
        <v>14.5</v>
      </c>
      <c r="FE135" s="126">
        <f t="shared" si="151"/>
        <v>7</v>
      </c>
      <c r="FF135" s="126">
        <f t="shared" si="152"/>
        <v>1</v>
      </c>
      <c r="FG135" s="126">
        <f t="shared" si="153"/>
        <v>39.5</v>
      </c>
      <c r="FH135" s="126">
        <f t="shared" si="154"/>
        <v>7.5</v>
      </c>
      <c r="FI135" s="126">
        <f t="shared" si="155"/>
        <v>1</v>
      </c>
      <c r="FJ135" s="127" t="s">
        <v>13</v>
      </c>
      <c r="FK135" s="128" t="s">
        <v>2033</v>
      </c>
      <c r="FL135" s="129" t="s">
        <v>12</v>
      </c>
      <c r="FM135" s="129" t="s">
        <v>12</v>
      </c>
      <c r="FN135" s="129" t="s">
        <v>12</v>
      </c>
      <c r="FO135" s="130" t="s">
        <v>12</v>
      </c>
      <c r="FP135" s="130" t="s">
        <v>12</v>
      </c>
      <c r="FQ135" s="130" t="s">
        <v>12</v>
      </c>
      <c r="FR135" s="130" t="s">
        <v>12</v>
      </c>
      <c r="FS135" s="130" t="s">
        <v>12</v>
      </c>
      <c r="FT135" s="130" t="s">
        <v>12</v>
      </c>
      <c r="FU135" s="130" t="s">
        <v>12</v>
      </c>
      <c r="FV135" s="130" t="s">
        <v>12</v>
      </c>
      <c r="FW135" s="130" t="str">
        <f t="shared" si="48"/>
        <v>-</v>
      </c>
      <c r="FX135" s="130" t="s">
        <v>12</v>
      </c>
      <c r="FY135" s="108" t="s">
        <v>12</v>
      </c>
      <c r="FZ135" s="108">
        <v>83.0</v>
      </c>
      <c r="GA135" s="108">
        <v>0.0</v>
      </c>
      <c r="GB135" s="131">
        <f t="shared" si="43"/>
        <v>0</v>
      </c>
      <c r="GC135" s="132" t="s">
        <v>2034</v>
      </c>
      <c r="GD135" s="132">
        <v>2.0</v>
      </c>
      <c r="GE135" s="132">
        <v>4.0</v>
      </c>
      <c r="GF135" s="133" t="s">
        <v>12</v>
      </c>
      <c r="GG135" s="133" t="s">
        <v>12</v>
      </c>
      <c r="GH135" s="133" t="s">
        <v>12</v>
      </c>
      <c r="GI135" s="133" t="s">
        <v>12</v>
      </c>
      <c r="GJ135" s="133" t="s">
        <v>12</v>
      </c>
      <c r="GK135" s="133" t="s">
        <v>2034</v>
      </c>
      <c r="GL135" s="133" t="s">
        <v>12</v>
      </c>
      <c r="GM135" s="133" t="s">
        <v>12</v>
      </c>
      <c r="GN135" s="134" t="s">
        <v>12</v>
      </c>
      <c r="GO135" s="134">
        <v>75.0</v>
      </c>
      <c r="GP135" s="134">
        <v>0.0</v>
      </c>
      <c r="GQ135" s="135">
        <f t="shared" si="44"/>
        <v>0</v>
      </c>
      <c r="GR135" s="136" t="s">
        <v>13</v>
      </c>
      <c r="GS135" s="137"/>
      <c r="GT135" s="137"/>
      <c r="GU135" s="137"/>
      <c r="GV135" s="137"/>
      <c r="GW135" s="137"/>
      <c r="GX135" s="137"/>
      <c r="GY135" s="137"/>
      <c r="GZ135" s="137"/>
      <c r="HA135" s="137"/>
      <c r="HB135" s="137"/>
      <c r="HC135" s="137"/>
      <c r="HD135" s="137"/>
      <c r="HE135" s="137"/>
      <c r="HF135" s="137"/>
      <c r="HG135" s="137"/>
      <c r="HH135" s="137"/>
      <c r="HI135" s="137"/>
      <c r="HJ135" s="137"/>
      <c r="HK135" s="137"/>
      <c r="HL135" s="137"/>
      <c r="HM135" s="137"/>
      <c r="HN135" s="137"/>
      <c r="HO135" s="137"/>
      <c r="HP135" s="137"/>
      <c r="HQ135" s="137"/>
      <c r="HR135" s="137"/>
      <c r="HS135" s="137"/>
      <c r="HT135" s="137"/>
      <c r="HU135" s="137"/>
      <c r="HV135" s="137"/>
      <c r="HW135" s="137"/>
      <c r="HX135" s="137"/>
      <c r="HY135" s="137"/>
      <c r="HZ135" s="137"/>
      <c r="IA135" s="137"/>
      <c r="IB135" s="137"/>
      <c r="IC135" s="137"/>
      <c r="ID135" s="137"/>
      <c r="IE135" s="137"/>
      <c r="IF135" s="137"/>
      <c r="IG135" s="137"/>
      <c r="IH135" s="137"/>
      <c r="II135" s="137"/>
      <c r="IJ135" s="137"/>
      <c r="IK135" s="137"/>
      <c r="IL135" s="137"/>
      <c r="IM135" s="137"/>
      <c r="IN135" s="137"/>
      <c r="IO135" s="137"/>
      <c r="IP135" s="137"/>
      <c r="IQ135" s="137"/>
      <c r="IR135" s="137"/>
      <c r="IS135" s="137"/>
      <c r="IT135" s="137"/>
      <c r="IU135" s="137"/>
      <c r="IV135" s="137"/>
      <c r="IW135" s="137"/>
      <c r="IX135" s="137"/>
      <c r="IY135" s="137"/>
      <c r="IZ135" s="137"/>
      <c r="JA135" s="137"/>
      <c r="JB135" s="137"/>
      <c r="JC135" s="137"/>
      <c r="JD135" s="137"/>
      <c r="JE135" s="137"/>
      <c r="JF135" s="137"/>
      <c r="JG135" s="137"/>
      <c r="JH135" s="137"/>
      <c r="JI135" s="137"/>
      <c r="JJ135" s="137"/>
      <c r="JK135" s="137"/>
      <c r="JL135" s="137"/>
      <c r="JM135" s="137"/>
      <c r="JN135" s="137"/>
      <c r="JO135" s="137"/>
      <c r="JP135" s="137"/>
      <c r="JQ135" s="137"/>
      <c r="JR135" s="137"/>
      <c r="JS135" s="137"/>
      <c r="JT135" s="137"/>
      <c r="JU135" s="137"/>
      <c r="JV135" s="137"/>
      <c r="JW135" s="137"/>
      <c r="JX135" s="137"/>
      <c r="JY135" s="137"/>
      <c r="JZ135" s="137"/>
      <c r="KA135" s="137"/>
      <c r="KB135" s="137"/>
      <c r="KC135" s="137"/>
      <c r="KD135" s="137"/>
      <c r="KE135" s="137"/>
      <c r="KF135" s="137"/>
      <c r="KG135" s="137"/>
      <c r="KH135" s="137"/>
      <c r="KI135" s="137"/>
      <c r="KJ135" s="137"/>
      <c r="KK135" s="137"/>
      <c r="KL135" s="137"/>
      <c r="KM135" s="137"/>
      <c r="KN135" s="137"/>
      <c r="KO135" s="137"/>
      <c r="KP135" s="137"/>
      <c r="KQ135" s="137"/>
      <c r="KR135" s="137"/>
      <c r="KS135" s="137"/>
      <c r="KT135" s="137"/>
      <c r="KU135" s="137"/>
      <c r="KV135" s="137"/>
      <c r="KW135" s="137"/>
      <c r="KX135" s="137"/>
      <c r="KY135" s="137"/>
      <c r="KZ135" s="137"/>
      <c r="LA135" s="137"/>
      <c r="LB135" s="137"/>
      <c r="LC135" s="137"/>
      <c r="LD135" s="137"/>
      <c r="LE135" s="137"/>
      <c r="LF135" s="137"/>
      <c r="LG135" s="137"/>
      <c r="LH135" s="137"/>
      <c r="LI135" s="137"/>
      <c r="LJ135" s="137"/>
      <c r="LK135" s="137"/>
      <c r="LL135" s="137"/>
      <c r="LM135" s="137"/>
      <c r="LN135" s="137"/>
      <c r="LO135" s="137"/>
      <c r="LP135" s="137"/>
      <c r="LQ135" s="137"/>
      <c r="LR135" s="137"/>
      <c r="LS135" s="137"/>
      <c r="LT135" s="137"/>
      <c r="LU135" s="137"/>
      <c r="LV135" s="137"/>
      <c r="LW135" s="137"/>
      <c r="LX135" s="137"/>
    </row>
    <row r="136" ht="153.75" customHeight="1">
      <c r="A136" s="178"/>
      <c r="B136" s="154" t="s">
        <v>797</v>
      </c>
      <c r="C136" s="105" t="s">
        <v>146</v>
      </c>
      <c r="D136" s="105" t="s">
        <v>798</v>
      </c>
      <c r="E136" s="105" t="s">
        <v>2012</v>
      </c>
      <c r="F136" s="105" t="s">
        <v>2013</v>
      </c>
      <c r="G136" s="105" t="s">
        <v>12</v>
      </c>
      <c r="H136" s="105" t="s">
        <v>12</v>
      </c>
      <c r="I136" s="107" t="s">
        <v>2035</v>
      </c>
      <c r="J136" s="107" t="s">
        <v>347</v>
      </c>
      <c r="K136" s="107" t="s">
        <v>2036</v>
      </c>
      <c r="L136" s="108">
        <v>12.0</v>
      </c>
      <c r="M136" s="108">
        <v>1.0</v>
      </c>
      <c r="N136" s="108">
        <v>1.0</v>
      </c>
      <c r="O136" s="108">
        <f t="shared" si="159"/>
        <v>1</v>
      </c>
      <c r="P136" s="108">
        <v>1.0</v>
      </c>
      <c r="Q136" s="108">
        <v>0.0</v>
      </c>
      <c r="R136" s="113" t="s">
        <v>155</v>
      </c>
      <c r="S136" s="111" t="s">
        <v>2037</v>
      </c>
      <c r="T136" s="111" t="s">
        <v>12</v>
      </c>
      <c r="U136" s="112" t="s">
        <v>2038</v>
      </c>
      <c r="V136" s="111" t="s">
        <v>2039</v>
      </c>
      <c r="W136" s="142" t="s">
        <v>2021</v>
      </c>
      <c r="X136" s="113" t="s">
        <v>13</v>
      </c>
      <c r="Y136" s="113" t="s">
        <v>160</v>
      </c>
      <c r="Z136" s="113" t="s">
        <v>161</v>
      </c>
      <c r="AA136" s="113" t="s">
        <v>13</v>
      </c>
      <c r="AB136" s="113" t="s">
        <v>161</v>
      </c>
      <c r="AC136" s="113" t="s">
        <v>13</v>
      </c>
      <c r="AD136" s="114">
        <v>399.0</v>
      </c>
      <c r="AE136" s="114">
        <v>1.0</v>
      </c>
      <c r="AF136" s="114">
        <v>4.0</v>
      </c>
      <c r="AG136" s="115" t="s">
        <v>12</v>
      </c>
      <c r="AH136" s="114" t="s">
        <v>12</v>
      </c>
      <c r="AI136" s="114">
        <v>399.0</v>
      </c>
      <c r="AJ136" s="114" t="s">
        <v>12</v>
      </c>
      <c r="AK136" s="114">
        <f t="shared" si="163"/>
        <v>399</v>
      </c>
      <c r="AL136" s="114" t="s">
        <v>12</v>
      </c>
      <c r="AM136" s="114" t="s">
        <v>12</v>
      </c>
      <c r="AN136" s="114" t="s">
        <v>12</v>
      </c>
      <c r="AO136" s="114" t="s">
        <v>12</v>
      </c>
      <c r="AP136" s="116">
        <v>12.0</v>
      </c>
      <c r="AQ136" s="116">
        <v>4.0</v>
      </c>
      <c r="AR136" s="116">
        <v>4.0</v>
      </c>
      <c r="AS136" s="116">
        <v>4.0</v>
      </c>
      <c r="AT136" s="116">
        <v>0.0</v>
      </c>
      <c r="AU136" s="116">
        <v>0.0</v>
      </c>
      <c r="AV136" s="116">
        <v>0.0</v>
      </c>
      <c r="AW136" s="116">
        <v>4.0</v>
      </c>
      <c r="AX136" s="116">
        <v>4.0</v>
      </c>
      <c r="AY136" s="116">
        <v>4.0</v>
      </c>
      <c r="AZ136" s="117">
        <f t="shared" si="121"/>
        <v>4</v>
      </c>
      <c r="BA136" s="117">
        <f t="shared" si="122"/>
        <v>4</v>
      </c>
      <c r="BB136" s="117">
        <f t="shared" si="123"/>
        <v>0</v>
      </c>
      <c r="BC136" s="117">
        <f t="shared" si="124"/>
        <v>4</v>
      </c>
      <c r="BD136" s="117">
        <f t="shared" si="125"/>
        <v>4</v>
      </c>
      <c r="BE136" s="117">
        <f t="shared" si="126"/>
        <v>0</v>
      </c>
      <c r="BF136" s="117">
        <f t="shared" si="127"/>
        <v>4</v>
      </c>
      <c r="BG136" s="117">
        <f t="shared" si="128"/>
        <v>4</v>
      </c>
      <c r="BH136" s="117">
        <f t="shared" si="129"/>
        <v>0</v>
      </c>
      <c r="BI136" s="118">
        <v>399.0</v>
      </c>
      <c r="BJ136" s="118">
        <v>1.0</v>
      </c>
      <c r="BK136" s="118">
        <v>4.0</v>
      </c>
      <c r="BL136" s="115" t="s">
        <v>12</v>
      </c>
      <c r="BM136" s="118" t="s">
        <v>12</v>
      </c>
      <c r="BN136" s="118">
        <v>399.0</v>
      </c>
      <c r="BO136" s="118" t="s">
        <v>12</v>
      </c>
      <c r="BP136" s="118">
        <f t="shared" si="161"/>
        <v>399</v>
      </c>
      <c r="BQ136" s="118" t="s">
        <v>12</v>
      </c>
      <c r="BR136" s="118">
        <v>399.0</v>
      </c>
      <c r="BS136" s="118" t="s">
        <v>12</v>
      </c>
      <c r="BT136" s="118" t="s">
        <v>12</v>
      </c>
      <c r="BU136" s="119">
        <v>11.0</v>
      </c>
      <c r="BV136" s="119">
        <v>4.0</v>
      </c>
      <c r="BW136" s="119">
        <v>4.0</v>
      </c>
      <c r="BX136" s="119">
        <v>4.0</v>
      </c>
      <c r="BY136" s="119">
        <v>0.0</v>
      </c>
      <c r="BZ136" s="119">
        <v>4.0</v>
      </c>
      <c r="CA136" s="119">
        <v>0.0</v>
      </c>
      <c r="CB136" s="119">
        <v>0.0</v>
      </c>
      <c r="CC136" s="119">
        <v>0.0</v>
      </c>
      <c r="CD136" s="119">
        <v>4.0</v>
      </c>
      <c r="CE136" s="119">
        <v>4.0</v>
      </c>
      <c r="CF136" s="119">
        <v>4.0</v>
      </c>
      <c r="CG136" s="119">
        <v>0.0</v>
      </c>
      <c r="CH136" s="119">
        <v>4.0</v>
      </c>
      <c r="CI136" s="120">
        <f t="shared" si="130"/>
        <v>4</v>
      </c>
      <c r="CJ136" s="120">
        <f t="shared" si="131"/>
        <v>4</v>
      </c>
      <c r="CK136" s="120">
        <f t="shared" si="132"/>
        <v>0</v>
      </c>
      <c r="CL136" s="120">
        <f t="shared" si="133"/>
        <v>4</v>
      </c>
      <c r="CM136" s="120">
        <f t="shared" si="134"/>
        <v>4</v>
      </c>
      <c r="CN136" s="120">
        <f t="shared" si="18"/>
        <v>0</v>
      </c>
      <c r="CO136" s="120">
        <f t="shared" si="135"/>
        <v>4</v>
      </c>
      <c r="CP136" s="120">
        <f t="shared" si="136"/>
        <v>4</v>
      </c>
      <c r="CQ136" s="120">
        <f t="shared" si="137"/>
        <v>0</v>
      </c>
      <c r="CR136" s="121">
        <v>399.0</v>
      </c>
      <c r="CS136" s="121">
        <v>1.0</v>
      </c>
      <c r="CT136" s="121">
        <v>4.0</v>
      </c>
      <c r="CU136" s="115" t="s">
        <v>12</v>
      </c>
      <c r="CV136" s="121" t="s">
        <v>12</v>
      </c>
      <c r="CW136" s="121">
        <v>399.0</v>
      </c>
      <c r="CX136" s="121" t="s">
        <v>12</v>
      </c>
      <c r="CY136" s="121">
        <f t="shared" si="162"/>
        <v>399</v>
      </c>
      <c r="CZ136" s="121" t="s">
        <v>12</v>
      </c>
      <c r="DA136" s="121">
        <v>399.0</v>
      </c>
      <c r="DB136" s="121" t="s">
        <v>12</v>
      </c>
      <c r="DC136" s="121" t="s">
        <v>12</v>
      </c>
      <c r="DD136" s="122">
        <v>12.0</v>
      </c>
      <c r="DE136" s="122">
        <v>4.0</v>
      </c>
      <c r="DF136" s="122">
        <v>4.0</v>
      </c>
      <c r="DG136" s="122">
        <v>4.0</v>
      </c>
      <c r="DH136" s="122">
        <v>0.0</v>
      </c>
      <c r="DI136" s="122">
        <v>4.0</v>
      </c>
      <c r="DJ136" s="122">
        <v>0.0</v>
      </c>
      <c r="DK136" s="122">
        <v>0.0</v>
      </c>
      <c r="DL136" s="122">
        <v>0.0</v>
      </c>
      <c r="DM136" s="122">
        <v>4.0</v>
      </c>
      <c r="DN136" s="122">
        <v>4.0</v>
      </c>
      <c r="DO136" s="122">
        <v>4.0</v>
      </c>
      <c r="DP136" s="122">
        <v>0.0</v>
      </c>
      <c r="DQ136" s="122">
        <v>4.0</v>
      </c>
      <c r="DR136" s="123">
        <f t="shared" si="138"/>
        <v>4</v>
      </c>
      <c r="DS136" s="123">
        <f t="shared" si="139"/>
        <v>4</v>
      </c>
      <c r="DT136" s="123">
        <f t="shared" si="140"/>
        <v>0</v>
      </c>
      <c r="DU136" s="123">
        <f t="shared" si="141"/>
        <v>4</v>
      </c>
      <c r="DV136" s="123">
        <f t="shared" si="142"/>
        <v>4</v>
      </c>
      <c r="DW136" s="123">
        <f t="shared" si="143"/>
        <v>0</v>
      </c>
      <c r="DX136" s="123">
        <f t="shared" si="144"/>
        <v>4</v>
      </c>
      <c r="DY136" s="123">
        <f t="shared" si="145"/>
        <v>4</v>
      </c>
      <c r="DZ136" s="123">
        <f t="shared" si="146"/>
        <v>0</v>
      </c>
      <c r="EA136" s="124" t="s">
        <v>2040</v>
      </c>
      <c r="EB136" s="124">
        <v>4.0</v>
      </c>
      <c r="EC136" s="124">
        <v>8.0</v>
      </c>
      <c r="ED136" s="115" t="s">
        <v>2041</v>
      </c>
      <c r="EE136" s="124" t="s">
        <v>12</v>
      </c>
      <c r="EF136" s="124" t="s">
        <v>2040</v>
      </c>
      <c r="EG136" s="124" t="s">
        <v>2041</v>
      </c>
      <c r="EH136" s="124" t="str">
        <f t="shared" si="111"/>
        <v>399, 2100399, 2002752, 2002749</v>
      </c>
      <c r="EI136" s="124" t="s">
        <v>12</v>
      </c>
      <c r="EJ136" s="124" t="s">
        <v>2040</v>
      </c>
      <c r="EK136" s="124" t="s">
        <v>12</v>
      </c>
      <c r="EL136" s="124" t="s">
        <v>12</v>
      </c>
      <c r="EM136" s="125">
        <v>11.0</v>
      </c>
      <c r="EN136" s="125">
        <v>5.0</v>
      </c>
      <c r="EO136" s="125">
        <v>5.0</v>
      </c>
      <c r="EP136" s="125">
        <v>4.0</v>
      </c>
      <c r="EQ136" s="125">
        <v>8.0</v>
      </c>
      <c r="ER136" s="125">
        <v>8.0</v>
      </c>
      <c r="ES136" s="125">
        <v>0.0</v>
      </c>
      <c r="ET136" s="125">
        <v>0.0</v>
      </c>
      <c r="EU136" s="125">
        <v>0.0</v>
      </c>
      <c r="EV136" s="125">
        <v>4.0</v>
      </c>
      <c r="EW136" s="125">
        <v>4.0</v>
      </c>
      <c r="EX136" s="125">
        <v>4.0</v>
      </c>
      <c r="EY136" s="125">
        <v>0.0</v>
      </c>
      <c r="EZ136" s="125">
        <v>4.0</v>
      </c>
      <c r="FA136" s="126">
        <f t="shared" si="147"/>
        <v>5</v>
      </c>
      <c r="FB136" s="126">
        <f t="shared" si="148"/>
        <v>4</v>
      </c>
      <c r="FC136" s="126">
        <f t="shared" si="149"/>
        <v>0</v>
      </c>
      <c r="FD136" s="126">
        <f t="shared" si="150"/>
        <v>5</v>
      </c>
      <c r="FE136" s="126">
        <f t="shared" si="151"/>
        <v>4</v>
      </c>
      <c r="FF136" s="126">
        <f t="shared" si="152"/>
        <v>0</v>
      </c>
      <c r="FG136" s="126">
        <f t="shared" si="153"/>
        <v>8</v>
      </c>
      <c r="FH136" s="126">
        <f t="shared" si="154"/>
        <v>4</v>
      </c>
      <c r="FI136" s="126">
        <f t="shared" si="155"/>
        <v>0</v>
      </c>
      <c r="FJ136" s="127" t="s">
        <v>13</v>
      </c>
      <c r="FK136" s="128" t="s">
        <v>2042</v>
      </c>
      <c r="FL136" s="129" t="s">
        <v>12</v>
      </c>
      <c r="FM136" s="129" t="s">
        <v>12</v>
      </c>
      <c r="FN136" s="129" t="s">
        <v>12</v>
      </c>
      <c r="FO136" s="130" t="s">
        <v>12</v>
      </c>
      <c r="FP136" s="130" t="s">
        <v>12</v>
      </c>
      <c r="FQ136" s="130" t="s">
        <v>12</v>
      </c>
      <c r="FR136" s="130" t="s">
        <v>12</v>
      </c>
      <c r="FS136" s="130" t="s">
        <v>12</v>
      </c>
      <c r="FT136" s="130" t="s">
        <v>12</v>
      </c>
      <c r="FU136" s="130" t="s">
        <v>12</v>
      </c>
      <c r="FV136" s="130" t="s">
        <v>12</v>
      </c>
      <c r="FW136" s="130" t="str">
        <f t="shared" si="48"/>
        <v>-</v>
      </c>
      <c r="FX136" s="130" t="s">
        <v>12</v>
      </c>
      <c r="FY136" s="108" t="s">
        <v>12</v>
      </c>
      <c r="FZ136" s="108">
        <v>11.0</v>
      </c>
      <c r="GA136" s="108">
        <v>0.0</v>
      </c>
      <c r="GB136" s="131">
        <f t="shared" si="43"/>
        <v>0</v>
      </c>
      <c r="GC136" s="132" t="s">
        <v>12</v>
      </c>
      <c r="GD136" s="132" t="s">
        <v>12</v>
      </c>
      <c r="GE136" s="132" t="s">
        <v>12</v>
      </c>
      <c r="GF136" s="133" t="s">
        <v>12</v>
      </c>
      <c r="GG136" s="133" t="s">
        <v>12</v>
      </c>
      <c r="GH136" s="133" t="s">
        <v>12</v>
      </c>
      <c r="GI136" s="133" t="s">
        <v>12</v>
      </c>
      <c r="GJ136" s="133" t="s">
        <v>12</v>
      </c>
      <c r="GK136" s="133" t="s">
        <v>12</v>
      </c>
      <c r="GL136" s="133" t="s">
        <v>12</v>
      </c>
      <c r="GM136" s="133" t="s">
        <v>12</v>
      </c>
      <c r="GN136" s="134" t="s">
        <v>12</v>
      </c>
      <c r="GO136" s="134">
        <v>12.0</v>
      </c>
      <c r="GP136" s="134">
        <v>0.0</v>
      </c>
      <c r="GQ136" s="135">
        <f t="shared" si="44"/>
        <v>0</v>
      </c>
      <c r="GR136" s="136" t="s">
        <v>161</v>
      </c>
      <c r="GS136" s="137"/>
      <c r="GT136" s="137"/>
      <c r="GU136" s="137"/>
      <c r="GV136" s="137"/>
      <c r="GW136" s="137"/>
      <c r="GX136" s="137"/>
      <c r="GY136" s="137"/>
      <c r="GZ136" s="137"/>
      <c r="HA136" s="137"/>
      <c r="HB136" s="137"/>
      <c r="HC136" s="137"/>
      <c r="HD136" s="137"/>
      <c r="HE136" s="137"/>
      <c r="HF136" s="137"/>
      <c r="HG136" s="137"/>
      <c r="HH136" s="137"/>
      <c r="HI136" s="137"/>
      <c r="HJ136" s="137"/>
      <c r="HK136" s="137"/>
      <c r="HL136" s="137"/>
      <c r="HM136" s="137"/>
      <c r="HN136" s="137"/>
      <c r="HO136" s="137"/>
      <c r="HP136" s="137"/>
      <c r="HQ136" s="137"/>
      <c r="HR136" s="137"/>
      <c r="HS136" s="137"/>
      <c r="HT136" s="137"/>
      <c r="HU136" s="137"/>
      <c r="HV136" s="137"/>
      <c r="HW136" s="137"/>
      <c r="HX136" s="137"/>
      <c r="HY136" s="137"/>
      <c r="HZ136" s="137"/>
      <c r="IA136" s="137"/>
      <c r="IB136" s="137"/>
      <c r="IC136" s="137"/>
      <c r="ID136" s="137"/>
      <c r="IE136" s="137"/>
      <c r="IF136" s="137"/>
      <c r="IG136" s="137"/>
      <c r="IH136" s="137"/>
      <c r="II136" s="137"/>
      <c r="IJ136" s="137"/>
      <c r="IK136" s="137"/>
      <c r="IL136" s="137"/>
      <c r="IM136" s="137"/>
      <c r="IN136" s="137"/>
      <c r="IO136" s="137"/>
      <c r="IP136" s="137"/>
      <c r="IQ136" s="137"/>
      <c r="IR136" s="137"/>
      <c r="IS136" s="137"/>
      <c r="IT136" s="137"/>
      <c r="IU136" s="137"/>
      <c r="IV136" s="137"/>
      <c r="IW136" s="137"/>
      <c r="IX136" s="137"/>
      <c r="IY136" s="137"/>
      <c r="IZ136" s="137"/>
      <c r="JA136" s="137"/>
      <c r="JB136" s="137"/>
      <c r="JC136" s="137"/>
      <c r="JD136" s="137"/>
      <c r="JE136" s="137"/>
      <c r="JF136" s="137"/>
      <c r="JG136" s="137"/>
      <c r="JH136" s="137"/>
      <c r="JI136" s="137"/>
      <c r="JJ136" s="137"/>
      <c r="JK136" s="137"/>
      <c r="JL136" s="137"/>
      <c r="JM136" s="137"/>
      <c r="JN136" s="137"/>
      <c r="JO136" s="137"/>
      <c r="JP136" s="137"/>
      <c r="JQ136" s="137"/>
      <c r="JR136" s="137"/>
      <c r="JS136" s="137"/>
      <c r="JT136" s="137"/>
      <c r="JU136" s="137"/>
      <c r="JV136" s="137"/>
      <c r="JW136" s="137"/>
      <c r="JX136" s="137"/>
      <c r="JY136" s="137"/>
      <c r="JZ136" s="137"/>
      <c r="KA136" s="137"/>
      <c r="KB136" s="137"/>
      <c r="KC136" s="137"/>
      <c r="KD136" s="137"/>
      <c r="KE136" s="137"/>
      <c r="KF136" s="137"/>
      <c r="KG136" s="137"/>
      <c r="KH136" s="137"/>
      <c r="KI136" s="137"/>
      <c r="KJ136" s="137"/>
      <c r="KK136" s="137"/>
      <c r="KL136" s="137"/>
      <c r="KM136" s="137"/>
      <c r="KN136" s="137"/>
      <c r="KO136" s="137"/>
      <c r="KP136" s="137"/>
      <c r="KQ136" s="137"/>
      <c r="KR136" s="137"/>
      <c r="KS136" s="137"/>
      <c r="KT136" s="137"/>
      <c r="KU136" s="137"/>
      <c r="KV136" s="137"/>
      <c r="KW136" s="137"/>
      <c r="KX136" s="137"/>
      <c r="KY136" s="137"/>
      <c r="KZ136" s="137"/>
      <c r="LA136" s="137"/>
      <c r="LB136" s="137"/>
      <c r="LC136" s="137"/>
      <c r="LD136" s="137"/>
      <c r="LE136" s="137"/>
      <c r="LF136" s="137"/>
      <c r="LG136" s="137"/>
      <c r="LH136" s="137"/>
      <c r="LI136" s="137"/>
      <c r="LJ136" s="137"/>
      <c r="LK136" s="137"/>
      <c r="LL136" s="137"/>
      <c r="LM136" s="137"/>
      <c r="LN136" s="137"/>
      <c r="LO136" s="137"/>
      <c r="LP136" s="137"/>
      <c r="LQ136" s="137"/>
      <c r="LR136" s="137"/>
      <c r="LS136" s="137"/>
      <c r="LT136" s="137"/>
      <c r="LU136" s="137"/>
      <c r="LV136" s="137"/>
      <c r="LW136" s="137"/>
      <c r="LX136" s="137"/>
    </row>
    <row r="137" ht="153.75" customHeight="1">
      <c r="A137" s="178"/>
      <c r="B137" s="179" t="s">
        <v>146</v>
      </c>
      <c r="C137" s="180" t="s">
        <v>12</v>
      </c>
      <c r="D137" s="180" t="s">
        <v>147</v>
      </c>
      <c r="E137" s="180" t="s">
        <v>2043</v>
      </c>
      <c r="F137" s="180" t="s">
        <v>2044</v>
      </c>
      <c r="G137" s="180" t="s">
        <v>12</v>
      </c>
      <c r="H137" s="180" t="s">
        <v>12</v>
      </c>
      <c r="I137" s="181" t="s">
        <v>2045</v>
      </c>
      <c r="J137" s="181" t="s">
        <v>2046</v>
      </c>
      <c r="K137" s="182" t="s">
        <v>2047</v>
      </c>
      <c r="L137" s="183">
        <v>12.0</v>
      </c>
      <c r="M137" s="183">
        <v>1.0</v>
      </c>
      <c r="N137" s="183">
        <v>1.0</v>
      </c>
      <c r="O137" s="183">
        <f t="shared" si="159"/>
        <v>2</v>
      </c>
      <c r="P137" s="183">
        <v>1.0</v>
      </c>
      <c r="Q137" s="183">
        <v>1.0</v>
      </c>
      <c r="R137" s="184" t="s">
        <v>305</v>
      </c>
      <c r="S137" s="185" t="s">
        <v>2048</v>
      </c>
      <c r="T137" s="185" t="s">
        <v>2049</v>
      </c>
      <c r="U137" s="186" t="s">
        <v>2050</v>
      </c>
      <c r="V137" s="186" t="s">
        <v>2051</v>
      </c>
      <c r="W137" s="187" t="s">
        <v>2052</v>
      </c>
      <c r="X137" s="188" t="s">
        <v>13</v>
      </c>
      <c r="Y137" s="188" t="s">
        <v>160</v>
      </c>
      <c r="Z137" s="188" t="s">
        <v>161</v>
      </c>
      <c r="AA137" s="188" t="s">
        <v>13</v>
      </c>
      <c r="AB137" s="188" t="s">
        <v>161</v>
      </c>
      <c r="AC137" s="188" t="s">
        <v>13</v>
      </c>
      <c r="AD137" s="189">
        <v>1917.0</v>
      </c>
      <c r="AE137" s="189">
        <v>1.0</v>
      </c>
      <c r="AF137" s="189">
        <v>4.0</v>
      </c>
      <c r="AG137" s="190" t="s">
        <v>12</v>
      </c>
      <c r="AH137" s="189">
        <v>1917.0</v>
      </c>
      <c r="AI137" s="189">
        <v>1917.0</v>
      </c>
      <c r="AJ137" s="189" t="s">
        <v>12</v>
      </c>
      <c r="AK137" s="189">
        <f t="shared" si="163"/>
        <v>1917</v>
      </c>
      <c r="AL137" s="189" t="s">
        <v>12</v>
      </c>
      <c r="AM137" s="189">
        <v>1917.0</v>
      </c>
      <c r="AN137" s="189" t="s">
        <v>12</v>
      </c>
      <c r="AO137" s="189" t="s">
        <v>12</v>
      </c>
      <c r="AP137" s="191">
        <v>12.0</v>
      </c>
      <c r="AQ137" s="191">
        <v>1.0</v>
      </c>
      <c r="AR137" s="191">
        <v>4.0</v>
      </c>
      <c r="AS137" s="191">
        <v>4.0</v>
      </c>
      <c r="AT137" s="191">
        <v>0.0</v>
      </c>
      <c r="AU137" s="191">
        <v>0.0</v>
      </c>
      <c r="AV137" s="191">
        <v>0.0</v>
      </c>
      <c r="AW137" s="191">
        <v>1.0</v>
      </c>
      <c r="AX137" s="191">
        <v>4.0</v>
      </c>
      <c r="AY137" s="191">
        <v>4.0</v>
      </c>
      <c r="AZ137" s="192">
        <f t="shared" si="121"/>
        <v>1</v>
      </c>
      <c r="BA137" s="192">
        <f t="shared" si="122"/>
        <v>1</v>
      </c>
      <c r="BB137" s="192">
        <f t="shared" si="123"/>
        <v>0</v>
      </c>
      <c r="BC137" s="192">
        <f t="shared" si="124"/>
        <v>4</v>
      </c>
      <c r="BD137" s="192">
        <f t="shared" si="125"/>
        <v>4</v>
      </c>
      <c r="BE137" s="192">
        <f t="shared" si="126"/>
        <v>0</v>
      </c>
      <c r="BF137" s="192">
        <f t="shared" si="127"/>
        <v>4</v>
      </c>
      <c r="BG137" s="192">
        <f t="shared" si="128"/>
        <v>4</v>
      </c>
      <c r="BH137" s="192">
        <f t="shared" si="129"/>
        <v>0</v>
      </c>
      <c r="BI137" s="193">
        <v>1917.0</v>
      </c>
      <c r="BJ137" s="193">
        <v>1.0</v>
      </c>
      <c r="BK137" s="193">
        <v>4.0</v>
      </c>
      <c r="BL137" s="190" t="s">
        <v>12</v>
      </c>
      <c r="BM137" s="193">
        <v>1917.0</v>
      </c>
      <c r="BN137" s="193">
        <v>1917.0</v>
      </c>
      <c r="BO137" s="193" t="s">
        <v>12</v>
      </c>
      <c r="BP137" s="193">
        <f t="shared" si="161"/>
        <v>1917</v>
      </c>
      <c r="BQ137" s="193" t="s">
        <v>12</v>
      </c>
      <c r="BR137" s="193">
        <v>1917.0</v>
      </c>
      <c r="BS137" s="193" t="s">
        <v>12</v>
      </c>
      <c r="BT137" s="193" t="s">
        <v>12</v>
      </c>
      <c r="BU137" s="194">
        <v>12.0</v>
      </c>
      <c r="BV137" s="194">
        <v>1.0</v>
      </c>
      <c r="BW137" s="194">
        <v>4.0</v>
      </c>
      <c r="BX137" s="194">
        <v>0.0</v>
      </c>
      <c r="BY137" s="194">
        <v>4.0</v>
      </c>
      <c r="BZ137" s="194">
        <v>4.0</v>
      </c>
      <c r="CA137" s="194">
        <v>0.0</v>
      </c>
      <c r="CB137" s="194">
        <v>0.0</v>
      </c>
      <c r="CC137" s="194">
        <v>0.0</v>
      </c>
      <c r="CD137" s="194">
        <v>1.0</v>
      </c>
      <c r="CE137" s="194">
        <v>4.0</v>
      </c>
      <c r="CF137" s="194">
        <v>0.0</v>
      </c>
      <c r="CG137" s="194">
        <v>4.0</v>
      </c>
      <c r="CH137" s="194">
        <v>4.0</v>
      </c>
      <c r="CI137" s="195">
        <f t="shared" si="130"/>
        <v>1</v>
      </c>
      <c r="CJ137" s="195">
        <f t="shared" si="131"/>
        <v>1</v>
      </c>
      <c r="CK137" s="195">
        <f t="shared" si="132"/>
        <v>0</v>
      </c>
      <c r="CL137" s="195">
        <f t="shared" si="133"/>
        <v>4</v>
      </c>
      <c r="CM137" s="195">
        <f t="shared" si="134"/>
        <v>4</v>
      </c>
      <c r="CN137" s="195">
        <f t="shared" si="18"/>
        <v>0</v>
      </c>
      <c r="CO137" s="195">
        <f t="shared" si="135"/>
        <v>4</v>
      </c>
      <c r="CP137" s="195">
        <f t="shared" si="136"/>
        <v>4</v>
      </c>
      <c r="CQ137" s="195">
        <f t="shared" si="137"/>
        <v>0</v>
      </c>
      <c r="CR137" s="196" t="s">
        <v>863</v>
      </c>
      <c r="CS137" s="196">
        <v>2.0</v>
      </c>
      <c r="CT137" s="196">
        <v>159.0</v>
      </c>
      <c r="CU137" s="190" t="s">
        <v>12</v>
      </c>
      <c r="CV137" s="196" t="s">
        <v>863</v>
      </c>
      <c r="CW137" s="196" t="s">
        <v>863</v>
      </c>
      <c r="CX137" s="196" t="s">
        <v>12</v>
      </c>
      <c r="CY137" s="196" t="str">
        <f t="shared" si="162"/>
        <v>1917, 50447</v>
      </c>
      <c r="CZ137" s="196" t="s">
        <v>12</v>
      </c>
      <c r="DA137" s="196" t="s">
        <v>863</v>
      </c>
      <c r="DB137" s="196" t="s">
        <v>12</v>
      </c>
      <c r="DC137" s="196" t="s">
        <v>12</v>
      </c>
      <c r="DD137" s="197">
        <v>12.0</v>
      </c>
      <c r="DE137" s="197">
        <v>1.0</v>
      </c>
      <c r="DF137" s="197">
        <v>5.0</v>
      </c>
      <c r="DG137" s="197">
        <v>159.0</v>
      </c>
      <c r="DH137" s="197">
        <v>0.0</v>
      </c>
      <c r="DI137" s="197">
        <v>159.0</v>
      </c>
      <c r="DJ137" s="197">
        <v>0.0</v>
      </c>
      <c r="DK137" s="197">
        <v>0.0</v>
      </c>
      <c r="DL137" s="197">
        <v>0.0</v>
      </c>
      <c r="DM137" s="197">
        <v>1.0</v>
      </c>
      <c r="DN137" s="197">
        <v>5.0</v>
      </c>
      <c r="DO137" s="197">
        <v>159.0</v>
      </c>
      <c r="DP137" s="197">
        <v>0.0</v>
      </c>
      <c r="DQ137" s="197">
        <v>159.0</v>
      </c>
      <c r="DR137" s="198">
        <f t="shared" si="138"/>
        <v>1</v>
      </c>
      <c r="DS137" s="198">
        <f t="shared" si="139"/>
        <v>1</v>
      </c>
      <c r="DT137" s="198">
        <f t="shared" si="140"/>
        <v>0</v>
      </c>
      <c r="DU137" s="198">
        <f t="shared" si="141"/>
        <v>5</v>
      </c>
      <c r="DV137" s="198">
        <f t="shared" si="142"/>
        <v>5</v>
      </c>
      <c r="DW137" s="198">
        <f t="shared" si="143"/>
        <v>0</v>
      </c>
      <c r="DX137" s="198">
        <f t="shared" si="144"/>
        <v>159</v>
      </c>
      <c r="DY137" s="198">
        <f t="shared" si="145"/>
        <v>159</v>
      </c>
      <c r="DZ137" s="198">
        <f t="shared" si="146"/>
        <v>0</v>
      </c>
      <c r="EA137" s="199" t="s">
        <v>2053</v>
      </c>
      <c r="EB137" s="199">
        <v>5.0</v>
      </c>
      <c r="EC137" s="199">
        <v>169.0</v>
      </c>
      <c r="ED137" s="190" t="s">
        <v>293</v>
      </c>
      <c r="EE137" s="199" t="s">
        <v>863</v>
      </c>
      <c r="EF137" s="199" t="s">
        <v>2053</v>
      </c>
      <c r="EG137" s="199" t="s">
        <v>293</v>
      </c>
      <c r="EH137" s="199" t="str">
        <f t="shared" si="111"/>
        <v>2002752, 2002749, 2101917, 1917, 50447</v>
      </c>
      <c r="EI137" s="199" t="s">
        <v>12</v>
      </c>
      <c r="EJ137" s="199" t="s">
        <v>2053</v>
      </c>
      <c r="EK137" s="199" t="s">
        <v>12</v>
      </c>
      <c r="EL137" s="199" t="s">
        <v>12</v>
      </c>
      <c r="EM137" s="200">
        <v>12.0</v>
      </c>
      <c r="EN137" s="200">
        <v>4.0</v>
      </c>
      <c r="EO137" s="200">
        <v>8.0</v>
      </c>
      <c r="EP137" s="200">
        <v>159.0</v>
      </c>
      <c r="EQ137" s="200">
        <v>10.0</v>
      </c>
      <c r="ER137" s="200">
        <v>169.0</v>
      </c>
      <c r="ES137" s="200">
        <v>0.0</v>
      </c>
      <c r="ET137" s="200">
        <v>0.0</v>
      </c>
      <c r="EU137" s="200">
        <v>0.0</v>
      </c>
      <c r="EV137" s="200">
        <v>4.0</v>
      </c>
      <c r="EW137" s="200">
        <v>5.0</v>
      </c>
      <c r="EX137" s="200">
        <v>159.0</v>
      </c>
      <c r="EY137" s="200">
        <v>0.0</v>
      </c>
      <c r="EZ137" s="200">
        <v>159.0</v>
      </c>
      <c r="FA137" s="201">
        <f t="shared" si="147"/>
        <v>4</v>
      </c>
      <c r="FB137" s="201">
        <f t="shared" si="148"/>
        <v>4</v>
      </c>
      <c r="FC137" s="201">
        <f t="shared" si="149"/>
        <v>0</v>
      </c>
      <c r="FD137" s="201">
        <f t="shared" si="150"/>
        <v>8</v>
      </c>
      <c r="FE137" s="201">
        <f t="shared" si="151"/>
        <v>5</v>
      </c>
      <c r="FF137" s="201">
        <f t="shared" si="152"/>
        <v>0</v>
      </c>
      <c r="FG137" s="201">
        <f t="shared" si="153"/>
        <v>169</v>
      </c>
      <c r="FH137" s="201">
        <f t="shared" si="154"/>
        <v>159</v>
      </c>
      <c r="FI137" s="201">
        <f t="shared" si="155"/>
        <v>0</v>
      </c>
      <c r="FJ137" s="202" t="s">
        <v>13</v>
      </c>
      <c r="FK137" s="203"/>
      <c r="FL137" s="204">
        <v>12449.0</v>
      </c>
      <c r="FM137" s="205">
        <v>1.0</v>
      </c>
      <c r="FN137" s="205">
        <v>8.0</v>
      </c>
      <c r="FO137" s="206" t="s">
        <v>12</v>
      </c>
      <c r="FP137" s="206" t="s">
        <v>12</v>
      </c>
      <c r="FQ137" s="206" t="s">
        <v>12</v>
      </c>
      <c r="FR137" s="206" t="s">
        <v>12</v>
      </c>
      <c r="FS137" s="206" t="s">
        <v>12</v>
      </c>
      <c r="FT137" s="206" t="s">
        <v>12</v>
      </c>
      <c r="FU137" s="207">
        <v>12449.0</v>
      </c>
      <c r="FV137" s="207">
        <v>12449.0</v>
      </c>
      <c r="FW137" s="206" t="str">
        <f t="shared" si="48"/>
        <v>-</v>
      </c>
      <c r="FX137" s="206" t="s">
        <v>12</v>
      </c>
      <c r="FY137" s="183" t="s">
        <v>2054</v>
      </c>
      <c r="FZ137" s="183">
        <v>9.0</v>
      </c>
      <c r="GA137" s="183">
        <v>0.0</v>
      </c>
      <c r="GB137" s="208">
        <f t="shared" si="43"/>
        <v>0</v>
      </c>
      <c r="GC137" s="209" t="s">
        <v>1377</v>
      </c>
      <c r="GD137" s="209">
        <v>2.0</v>
      </c>
      <c r="GE137" s="209">
        <v>9.0</v>
      </c>
      <c r="GF137" s="210" t="s">
        <v>12</v>
      </c>
      <c r="GG137" s="210" t="s">
        <v>12</v>
      </c>
      <c r="GH137" s="210" t="s">
        <v>12</v>
      </c>
      <c r="GI137" s="210" t="s">
        <v>12</v>
      </c>
      <c r="GJ137" s="210" t="s">
        <v>12</v>
      </c>
      <c r="GK137" s="210" t="s">
        <v>1377</v>
      </c>
      <c r="GL137" s="210" t="s">
        <v>12</v>
      </c>
      <c r="GM137" s="210" t="s">
        <v>12</v>
      </c>
      <c r="GN137" s="211" t="s">
        <v>12</v>
      </c>
      <c r="GO137" s="211">
        <v>6.0</v>
      </c>
      <c r="GP137" s="211">
        <v>0.0</v>
      </c>
      <c r="GQ137" s="212">
        <f t="shared" si="44"/>
        <v>0</v>
      </c>
      <c r="GR137" s="213" t="s">
        <v>161</v>
      </c>
      <c r="GS137" s="137"/>
      <c r="GT137" s="137"/>
      <c r="GU137" s="137"/>
      <c r="GV137" s="137"/>
      <c r="GW137" s="137"/>
      <c r="GX137" s="137"/>
      <c r="GY137" s="137"/>
      <c r="GZ137" s="137"/>
      <c r="HA137" s="137"/>
      <c r="HB137" s="137"/>
      <c r="HC137" s="137"/>
      <c r="HD137" s="137"/>
      <c r="HE137" s="137"/>
      <c r="HF137" s="137"/>
      <c r="HG137" s="137"/>
      <c r="HH137" s="137"/>
      <c r="HI137" s="137"/>
      <c r="HJ137" s="137"/>
      <c r="HK137" s="137"/>
      <c r="HL137" s="137"/>
      <c r="HM137" s="137"/>
      <c r="HN137" s="137"/>
      <c r="HO137" s="137"/>
      <c r="HP137" s="137"/>
      <c r="HQ137" s="137"/>
      <c r="HR137" s="137"/>
      <c r="HS137" s="137"/>
      <c r="HT137" s="137"/>
      <c r="HU137" s="137"/>
      <c r="HV137" s="137"/>
      <c r="HW137" s="137"/>
      <c r="HX137" s="137"/>
      <c r="HY137" s="137"/>
      <c r="HZ137" s="137"/>
      <c r="IA137" s="137"/>
      <c r="IB137" s="137"/>
      <c r="IC137" s="137"/>
      <c r="ID137" s="137"/>
      <c r="IE137" s="137"/>
      <c r="IF137" s="137"/>
      <c r="IG137" s="137"/>
      <c r="IH137" s="137"/>
      <c r="II137" s="137"/>
      <c r="IJ137" s="137"/>
      <c r="IK137" s="137"/>
      <c r="IL137" s="137"/>
      <c r="IM137" s="137"/>
      <c r="IN137" s="137"/>
      <c r="IO137" s="137"/>
      <c r="IP137" s="137"/>
      <c r="IQ137" s="137"/>
      <c r="IR137" s="137"/>
      <c r="IS137" s="137"/>
      <c r="IT137" s="137"/>
      <c r="IU137" s="137"/>
      <c r="IV137" s="137"/>
      <c r="IW137" s="137"/>
      <c r="IX137" s="137"/>
      <c r="IY137" s="137"/>
      <c r="IZ137" s="137"/>
      <c r="JA137" s="137"/>
      <c r="JB137" s="137"/>
      <c r="JC137" s="137"/>
      <c r="JD137" s="137"/>
      <c r="JE137" s="137"/>
      <c r="JF137" s="137"/>
      <c r="JG137" s="137"/>
      <c r="JH137" s="137"/>
      <c r="JI137" s="137"/>
      <c r="JJ137" s="137"/>
      <c r="JK137" s="137"/>
      <c r="JL137" s="137"/>
      <c r="JM137" s="137"/>
      <c r="JN137" s="137"/>
      <c r="JO137" s="137"/>
      <c r="JP137" s="137"/>
      <c r="JQ137" s="137"/>
      <c r="JR137" s="137"/>
      <c r="JS137" s="137"/>
      <c r="JT137" s="137"/>
      <c r="JU137" s="137"/>
      <c r="JV137" s="137"/>
      <c r="JW137" s="137"/>
      <c r="JX137" s="137"/>
      <c r="JY137" s="137"/>
      <c r="JZ137" s="137"/>
      <c r="KA137" s="137"/>
      <c r="KB137" s="137"/>
      <c r="KC137" s="137"/>
      <c r="KD137" s="137"/>
      <c r="KE137" s="137"/>
      <c r="KF137" s="137"/>
      <c r="KG137" s="137"/>
      <c r="KH137" s="137"/>
      <c r="KI137" s="137"/>
      <c r="KJ137" s="137"/>
      <c r="KK137" s="137"/>
      <c r="KL137" s="137"/>
      <c r="KM137" s="137"/>
      <c r="KN137" s="137"/>
      <c r="KO137" s="137"/>
      <c r="KP137" s="137"/>
      <c r="KQ137" s="137"/>
      <c r="KR137" s="137"/>
      <c r="KS137" s="137"/>
      <c r="KT137" s="137"/>
      <c r="KU137" s="137"/>
      <c r="KV137" s="137"/>
      <c r="KW137" s="137"/>
      <c r="KX137" s="137"/>
      <c r="KY137" s="137"/>
      <c r="KZ137" s="137"/>
      <c r="LA137" s="137"/>
      <c r="LB137" s="137"/>
      <c r="LC137" s="137"/>
      <c r="LD137" s="137"/>
      <c r="LE137" s="137"/>
      <c r="LF137" s="137"/>
      <c r="LG137" s="137"/>
      <c r="LH137" s="137"/>
      <c r="LI137" s="137"/>
      <c r="LJ137" s="137"/>
      <c r="LK137" s="137"/>
      <c r="LL137" s="137"/>
      <c r="LM137" s="137"/>
      <c r="LN137" s="137"/>
      <c r="LO137" s="137"/>
      <c r="LP137" s="137"/>
      <c r="LQ137" s="137"/>
      <c r="LR137" s="137"/>
      <c r="LS137" s="137"/>
      <c r="LT137" s="137"/>
      <c r="LU137" s="137"/>
      <c r="LV137" s="137"/>
      <c r="LW137" s="137"/>
      <c r="LX137" s="137"/>
    </row>
    <row r="138">
      <c r="DD138" s="214"/>
      <c r="DE138" s="214"/>
      <c r="DF138" s="214"/>
      <c r="DG138" s="214"/>
      <c r="DH138" s="214"/>
      <c r="DI138" s="214"/>
      <c r="DJ138" s="214"/>
      <c r="DK138" s="214"/>
      <c r="DL138" s="214"/>
      <c r="DM138" s="214"/>
      <c r="DN138" s="214"/>
      <c r="DO138" s="214"/>
      <c r="DP138" s="214"/>
      <c r="DQ138" s="214"/>
      <c r="DR138" s="214"/>
      <c r="DS138" s="214"/>
      <c r="DT138" s="214"/>
      <c r="DU138" s="214"/>
      <c r="DV138" s="214"/>
      <c r="DW138" s="214"/>
      <c r="DX138" s="214"/>
      <c r="DY138" s="214"/>
      <c r="DZ138" s="214"/>
      <c r="EM138" s="214"/>
      <c r="EN138" s="214"/>
      <c r="EO138" s="214"/>
      <c r="EP138" s="214"/>
      <c r="EQ138" s="214"/>
      <c r="ER138" s="214"/>
      <c r="ES138" s="214"/>
      <c r="ET138" s="214"/>
      <c r="EU138" s="214"/>
      <c r="EV138" s="214"/>
      <c r="EW138" s="214"/>
      <c r="EX138" s="214"/>
      <c r="EY138" s="214"/>
      <c r="EZ138" s="214"/>
      <c r="FA138" s="214"/>
      <c r="FB138" s="214"/>
      <c r="FC138" s="214"/>
      <c r="FD138" s="214"/>
      <c r="FE138" s="214"/>
      <c r="FF138" s="214"/>
      <c r="FG138" s="214"/>
      <c r="FH138" s="214"/>
      <c r="FI138" s="214"/>
    </row>
    <row r="139">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M139" s="214"/>
      <c r="EN139" s="214"/>
      <c r="EO139" s="214"/>
      <c r="EP139" s="214"/>
      <c r="EQ139" s="214"/>
      <c r="ER139" s="214"/>
      <c r="ES139" s="214"/>
      <c r="ET139" s="214"/>
      <c r="EU139" s="214"/>
      <c r="EV139" s="214"/>
      <c r="EW139" s="214"/>
      <c r="EX139" s="214"/>
      <c r="EY139" s="214"/>
      <c r="EZ139" s="214"/>
      <c r="FA139" s="214"/>
      <c r="FB139" s="214"/>
      <c r="FC139" s="214"/>
      <c r="FD139" s="214"/>
      <c r="FE139" s="214"/>
      <c r="FF139" s="214"/>
      <c r="FG139" s="214"/>
      <c r="FH139" s="214"/>
      <c r="FI139" s="214"/>
    </row>
    <row r="140">
      <c r="B140" s="215" t="s">
        <v>2055</v>
      </c>
      <c r="C140" s="3"/>
      <c r="D140" s="3"/>
      <c r="E140" s="4"/>
      <c r="F140" s="22"/>
      <c r="G140" s="216" t="s">
        <v>2056</v>
      </c>
      <c r="H140" s="3"/>
      <c r="I140" s="4"/>
      <c r="K140" s="217" t="s">
        <v>2057</v>
      </c>
      <c r="L140" s="3"/>
      <c r="M140" s="3"/>
      <c r="N140" s="3"/>
      <c r="O140" s="4"/>
      <c r="P140" s="218"/>
      <c r="Q140" s="218"/>
      <c r="R140" s="218"/>
      <c r="S140" s="218"/>
      <c r="T140" s="218"/>
      <c r="U140" s="218"/>
      <c r="V140" s="218"/>
      <c r="W140" s="218"/>
      <c r="X140" s="218"/>
      <c r="Y140" s="218"/>
      <c r="Z140" s="218"/>
      <c r="AA140" s="218"/>
      <c r="AB140" s="218"/>
      <c r="AC140" s="218"/>
      <c r="AD140" s="218"/>
      <c r="AE140" s="218"/>
      <c r="DD140" s="214"/>
      <c r="DE140" s="214"/>
      <c r="DF140" s="214"/>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M140" s="214"/>
      <c r="EN140" s="214"/>
      <c r="EO140" s="214"/>
      <c r="EP140" s="214"/>
      <c r="EQ140" s="214"/>
      <c r="ER140" s="214"/>
      <c r="ES140" s="214"/>
      <c r="ET140" s="214"/>
      <c r="EU140" s="214"/>
      <c r="EV140" s="214"/>
      <c r="EW140" s="214"/>
      <c r="EX140" s="214"/>
      <c r="EY140" s="214"/>
      <c r="EZ140" s="214"/>
      <c r="FA140" s="214"/>
      <c r="FB140" s="214"/>
      <c r="FC140" s="214"/>
      <c r="FD140" s="214"/>
      <c r="FE140" s="214"/>
      <c r="FF140" s="214"/>
      <c r="FG140" s="214"/>
      <c r="FH140" s="214"/>
      <c r="FI140" s="214"/>
    </row>
    <row r="141">
      <c r="B141" s="5"/>
      <c r="C141" s="6"/>
      <c r="D141" s="6"/>
      <c r="E141" s="7"/>
      <c r="F141" s="22"/>
      <c r="G141" s="5"/>
      <c r="H141" s="6"/>
      <c r="I141" s="7"/>
      <c r="K141" s="5"/>
      <c r="L141" s="6"/>
      <c r="M141" s="6"/>
      <c r="N141" s="6"/>
      <c r="O141" s="7"/>
      <c r="P141" s="218"/>
      <c r="Q141" s="218"/>
      <c r="R141" s="218"/>
      <c r="S141" s="218"/>
      <c r="T141" s="218"/>
      <c r="U141" s="218"/>
      <c r="V141" s="218"/>
      <c r="W141" s="218"/>
      <c r="X141" s="218"/>
      <c r="Y141" s="218"/>
      <c r="Z141" s="218"/>
      <c r="AA141" s="218"/>
      <c r="AB141" s="218"/>
      <c r="AC141" s="218"/>
      <c r="AD141" s="218"/>
      <c r="AE141" s="218"/>
      <c r="DD141" s="214"/>
      <c r="DE141" s="214"/>
      <c r="DF141" s="21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M141" s="214"/>
      <c r="EN141" s="214"/>
      <c r="EO141" s="214"/>
      <c r="EP141" s="214"/>
      <c r="EQ141" s="214"/>
      <c r="ER141" s="214"/>
      <c r="ES141" s="214"/>
      <c r="ET141" s="214"/>
      <c r="EU141" s="214"/>
      <c r="EV141" s="214"/>
      <c r="EW141" s="214"/>
      <c r="EX141" s="214"/>
      <c r="EY141" s="214"/>
      <c r="EZ141" s="214"/>
      <c r="FA141" s="214"/>
      <c r="FB141" s="214"/>
      <c r="FC141" s="214"/>
      <c r="FD141" s="214"/>
      <c r="FE141" s="214"/>
      <c r="FF141" s="214"/>
      <c r="FG141" s="214"/>
      <c r="FH141" s="214"/>
      <c r="FI141" s="214"/>
    </row>
    <row r="142" ht="17.25" customHeight="1">
      <c r="G142" s="178"/>
      <c r="DD142" s="214"/>
      <c r="DE142" s="214"/>
      <c r="DF142" s="214"/>
      <c r="DG142" s="214"/>
      <c r="DH142" s="214"/>
      <c r="DI142" s="214"/>
      <c r="DJ142" s="214"/>
      <c r="DK142" s="214"/>
      <c r="DL142" s="214"/>
      <c r="DM142" s="214"/>
      <c r="DN142" s="214"/>
      <c r="DO142" s="214"/>
      <c r="DP142" s="214"/>
      <c r="DQ142" s="214"/>
      <c r="DR142" s="214"/>
      <c r="DS142" s="214"/>
      <c r="DT142" s="214"/>
      <c r="DU142" s="214"/>
      <c r="DV142" s="214"/>
      <c r="DW142" s="214"/>
      <c r="DX142" s="214"/>
      <c r="DY142" s="214"/>
      <c r="DZ142" s="214"/>
      <c r="EM142" s="214"/>
      <c r="EN142" s="214"/>
      <c r="EO142" s="214"/>
      <c r="EP142" s="214"/>
      <c r="EQ142" s="214"/>
      <c r="ER142" s="214"/>
      <c r="ES142" s="214"/>
      <c r="ET142" s="214"/>
      <c r="EU142" s="214"/>
      <c r="EV142" s="214"/>
      <c r="EW142" s="214"/>
      <c r="EX142" s="214"/>
      <c r="EY142" s="214"/>
      <c r="EZ142" s="214"/>
      <c r="FA142" s="214"/>
      <c r="FB142" s="214"/>
      <c r="FC142" s="214"/>
      <c r="FD142" s="214"/>
      <c r="FE142" s="214"/>
      <c r="FF142" s="214"/>
      <c r="FG142" s="214"/>
      <c r="FH142" s="214"/>
      <c r="FI142" s="214"/>
    </row>
    <row r="143">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M143" s="214"/>
      <c r="EN143" s="214"/>
      <c r="EO143" s="214"/>
      <c r="EP143" s="214"/>
      <c r="EQ143" s="214"/>
      <c r="ER143" s="214"/>
      <c r="ES143" s="214"/>
      <c r="ET143" s="214"/>
      <c r="EU143" s="214"/>
      <c r="EV143" s="214"/>
      <c r="EW143" s="214"/>
      <c r="EX143" s="214"/>
      <c r="EY143" s="214"/>
      <c r="EZ143" s="214"/>
      <c r="FA143" s="214"/>
      <c r="FB143" s="214"/>
      <c r="FC143" s="214"/>
      <c r="FD143" s="214"/>
      <c r="FE143" s="214"/>
      <c r="FF143" s="214"/>
      <c r="FG143" s="214"/>
      <c r="FH143" s="214"/>
      <c r="FI143" s="214"/>
    </row>
    <row r="144">
      <c r="B144" s="219" t="s">
        <v>369</v>
      </c>
      <c r="C144" s="220" t="s">
        <v>305</v>
      </c>
      <c r="D144" s="220" t="s">
        <v>804</v>
      </c>
      <c r="E144" s="221" t="s">
        <v>194</v>
      </c>
      <c r="G144" s="222" t="s">
        <v>2058</v>
      </c>
      <c r="H144" s="223"/>
      <c r="I144" s="224"/>
      <c r="K144" s="225" t="s">
        <v>2059</v>
      </c>
      <c r="L144" s="3"/>
      <c r="M144" s="3"/>
      <c r="N144" s="3"/>
      <c r="O144" s="4"/>
      <c r="P144" s="226"/>
      <c r="Q144" s="226"/>
      <c r="R144" s="226"/>
      <c r="S144" s="226"/>
      <c r="T144" s="226"/>
      <c r="U144" s="226"/>
      <c r="V144" s="226"/>
      <c r="W144" s="226"/>
      <c r="X144" s="226"/>
      <c r="Y144" s="226"/>
      <c r="Z144" s="226"/>
      <c r="AA144" s="226"/>
      <c r="AB144" s="226"/>
      <c r="AC144" s="226"/>
      <c r="AD144" s="226"/>
      <c r="AE144" s="226"/>
      <c r="DD144" s="214"/>
      <c r="DE144" s="214"/>
      <c r="DF144" s="214"/>
      <c r="DG144" s="214"/>
      <c r="DH144" s="214"/>
      <c r="DI144" s="214"/>
      <c r="DJ144" s="214"/>
      <c r="DK144" s="214"/>
      <c r="DL144" s="214"/>
      <c r="DM144" s="214"/>
      <c r="DN144" s="214"/>
      <c r="DO144" s="214"/>
      <c r="DP144" s="214"/>
      <c r="DQ144" s="214"/>
      <c r="DR144" s="214"/>
      <c r="DS144" s="214"/>
      <c r="DT144" s="214"/>
      <c r="DU144" s="214"/>
      <c r="DV144" s="214"/>
      <c r="DW144" s="214"/>
      <c r="DX144" s="214"/>
      <c r="DY144" s="214"/>
      <c r="DZ144" s="214"/>
      <c r="EM144" s="214"/>
      <c r="EN144" s="214"/>
      <c r="EO144" s="214"/>
      <c r="EP144" s="214"/>
      <c r="EQ144" s="214"/>
      <c r="ER144" s="214"/>
      <c r="ES144" s="214"/>
      <c r="ET144" s="214"/>
      <c r="EU144" s="214"/>
      <c r="EV144" s="214"/>
      <c r="EW144" s="214"/>
      <c r="EX144" s="214"/>
      <c r="EY144" s="214"/>
      <c r="EZ144" s="214"/>
      <c r="FA144" s="214"/>
      <c r="FB144" s="214"/>
      <c r="FC144" s="214"/>
      <c r="FD144" s="214"/>
      <c r="FE144" s="214"/>
      <c r="FF144" s="214"/>
      <c r="FG144" s="214"/>
      <c r="FH144" s="214"/>
      <c r="FI144" s="214"/>
    </row>
    <row r="145">
      <c r="B145" s="227" t="s">
        <v>2060</v>
      </c>
      <c r="C145" s="228" t="s">
        <v>2061</v>
      </c>
      <c r="D145" s="228" t="s">
        <v>2062</v>
      </c>
      <c r="E145" s="229" t="s">
        <v>2063</v>
      </c>
      <c r="G145" s="230" t="s">
        <v>2064</v>
      </c>
      <c r="H145" s="6"/>
      <c r="I145" s="7"/>
      <c r="K145" s="227" t="s">
        <v>2065</v>
      </c>
      <c r="L145" s="6"/>
      <c r="M145" s="6"/>
      <c r="N145" s="6"/>
      <c r="O145" s="7"/>
      <c r="P145" s="21"/>
      <c r="Q145" s="21"/>
      <c r="R145" s="21"/>
      <c r="S145" s="21"/>
      <c r="T145" s="21"/>
      <c r="U145" s="21"/>
      <c r="V145" s="21"/>
      <c r="W145" s="21"/>
      <c r="X145" s="21"/>
      <c r="Y145" s="21"/>
      <c r="Z145" s="21"/>
      <c r="AA145" s="21"/>
      <c r="AB145" s="21"/>
      <c r="AC145" s="21"/>
      <c r="AD145" s="21"/>
      <c r="AE145" s="21"/>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M145" s="214"/>
      <c r="EN145" s="214"/>
      <c r="EO145" s="214"/>
      <c r="EP145" s="214"/>
      <c r="EQ145" s="214"/>
      <c r="ER145" s="214"/>
      <c r="ES145" s="214"/>
      <c r="ET145" s="214"/>
      <c r="EU145" s="214"/>
      <c r="EV145" s="214"/>
      <c r="EW145" s="214"/>
      <c r="EX145" s="214"/>
      <c r="EY145" s="214"/>
      <c r="EZ145" s="214"/>
      <c r="FA145" s="214"/>
      <c r="FB145" s="214"/>
      <c r="FC145" s="214"/>
      <c r="FD145" s="214"/>
      <c r="FE145" s="214"/>
      <c r="FF145" s="214"/>
      <c r="FG145" s="214"/>
      <c r="FH145" s="214"/>
      <c r="FI145" s="214"/>
    </row>
    <row r="146">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c r="BE146" s="21"/>
      <c r="BF146" s="21"/>
      <c r="BG146" s="21"/>
      <c r="BH146" s="21"/>
      <c r="DD146" s="214"/>
      <c r="DE146" s="214"/>
      <c r="DF146" s="214"/>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M146" s="214"/>
      <c r="EN146" s="214"/>
      <c r="EO146" s="214"/>
      <c r="EP146" s="214"/>
      <c r="EQ146" s="214"/>
      <c r="ER146" s="214"/>
      <c r="ES146" s="214"/>
      <c r="ET146" s="214"/>
      <c r="EU146" s="214"/>
      <c r="EV146" s="214"/>
      <c r="EW146" s="214"/>
      <c r="EX146" s="214"/>
      <c r="EY146" s="214"/>
      <c r="EZ146" s="214"/>
      <c r="FA146" s="214"/>
      <c r="FB146" s="214"/>
      <c r="FC146" s="214"/>
      <c r="FD146" s="214"/>
      <c r="FE146" s="214"/>
      <c r="FF146" s="214"/>
      <c r="FG146" s="214"/>
      <c r="FH146" s="214"/>
      <c r="FI146" s="214"/>
    </row>
    <row r="147">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c r="BE147" s="21"/>
      <c r="BF147" s="21"/>
      <c r="BG147" s="21"/>
      <c r="BH147" s="21"/>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M147" s="214"/>
      <c r="EN147" s="214"/>
      <c r="EO147" s="214"/>
      <c r="EP147" s="214"/>
      <c r="EQ147" s="214"/>
      <c r="ER147" s="214"/>
      <c r="ES147" s="214"/>
      <c r="ET147" s="214"/>
      <c r="EU147" s="214"/>
      <c r="EV147" s="214"/>
      <c r="EW147" s="214"/>
      <c r="EX147" s="214"/>
      <c r="EY147" s="214"/>
      <c r="EZ147" s="214"/>
      <c r="FA147" s="214"/>
      <c r="FB147" s="214"/>
      <c r="FC147" s="214"/>
      <c r="FD147" s="214"/>
      <c r="FE147" s="214"/>
      <c r="FF147" s="214"/>
      <c r="FG147" s="214"/>
      <c r="FH147" s="214"/>
      <c r="FI147" s="214"/>
    </row>
    <row r="151" ht="107.25" customHeight="1"/>
    <row r="152">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c r="BE152" s="21"/>
      <c r="BF152" s="21"/>
      <c r="BG152" s="21"/>
      <c r="BH152" s="21"/>
      <c r="DD152" s="214"/>
      <c r="DE152" s="214"/>
      <c r="DF152" s="214"/>
      <c r="DG152" s="214"/>
      <c r="DH152" s="214"/>
      <c r="DI152" s="214"/>
      <c r="DJ152" s="214"/>
      <c r="DK152" s="214"/>
      <c r="DL152" s="214"/>
      <c r="DM152" s="214"/>
      <c r="DN152" s="214"/>
      <c r="DO152" s="214"/>
      <c r="DP152" s="214"/>
      <c r="DQ152" s="214"/>
      <c r="DR152" s="214"/>
      <c r="DS152" s="214"/>
      <c r="DT152" s="214"/>
      <c r="DU152" s="214"/>
      <c r="DV152" s="214"/>
      <c r="DW152" s="214"/>
      <c r="DX152" s="214"/>
      <c r="DY152" s="214"/>
      <c r="DZ152" s="214"/>
      <c r="EM152" s="214"/>
      <c r="EN152" s="214"/>
      <c r="EO152" s="214"/>
      <c r="EP152" s="214"/>
      <c r="EQ152" s="214"/>
      <c r="ER152" s="214"/>
      <c r="ES152" s="214"/>
      <c r="ET152" s="214"/>
      <c r="EU152" s="214"/>
      <c r="EV152" s="214"/>
      <c r="EW152" s="214"/>
      <c r="EX152" s="214"/>
      <c r="EY152" s="214"/>
      <c r="EZ152" s="214"/>
      <c r="FA152" s="214"/>
      <c r="FB152" s="214"/>
      <c r="FC152" s="214"/>
      <c r="FD152" s="214"/>
      <c r="FE152" s="214"/>
      <c r="FF152" s="214"/>
      <c r="FG152" s="214"/>
      <c r="FH152" s="214"/>
      <c r="FI152" s="214"/>
    </row>
    <row r="153">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c r="BE153" s="21"/>
      <c r="BF153" s="21"/>
      <c r="BG153" s="21"/>
      <c r="BH153" s="21"/>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M153" s="214"/>
      <c r="EN153" s="214"/>
      <c r="EO153" s="214"/>
      <c r="EP153" s="214"/>
      <c r="EQ153" s="214"/>
      <c r="ER153" s="214"/>
      <c r="ES153" s="214"/>
      <c r="ET153" s="214"/>
      <c r="EU153" s="214"/>
      <c r="EV153" s="214"/>
      <c r="EW153" s="214"/>
      <c r="EX153" s="214"/>
      <c r="EY153" s="214"/>
      <c r="EZ153" s="214"/>
      <c r="FA153" s="214"/>
      <c r="FB153" s="214"/>
      <c r="FC153" s="214"/>
      <c r="FD153" s="214"/>
      <c r="FE153" s="214"/>
      <c r="FF153" s="214"/>
      <c r="FG153" s="214"/>
      <c r="FH153" s="214"/>
      <c r="FI153" s="214"/>
    </row>
    <row r="154">
      <c r="DD154" s="214"/>
      <c r="DE154" s="214"/>
      <c r="DF154" s="214"/>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M154" s="214"/>
      <c r="EN154" s="214"/>
      <c r="EO154" s="214"/>
      <c r="EP154" s="214"/>
      <c r="EQ154" s="214"/>
      <c r="ER154" s="214"/>
      <c r="ES154" s="214"/>
      <c r="ET154" s="214"/>
      <c r="EU154" s="214"/>
      <c r="EV154" s="214"/>
      <c r="EW154" s="214"/>
      <c r="EX154" s="214"/>
      <c r="EY154" s="214"/>
      <c r="EZ154" s="214"/>
      <c r="FA154" s="214"/>
      <c r="FB154" s="214"/>
      <c r="FC154" s="214"/>
      <c r="FD154" s="214"/>
      <c r="FE154" s="214"/>
      <c r="FF154" s="214"/>
      <c r="FG154" s="214"/>
      <c r="FH154" s="214"/>
      <c r="FI154" s="214"/>
    </row>
    <row r="155">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M155" s="214"/>
      <c r="EN155" s="214"/>
      <c r="EO155" s="214"/>
      <c r="EP155" s="214"/>
      <c r="EQ155" s="214"/>
      <c r="ER155" s="214"/>
      <c r="ES155" s="214"/>
      <c r="ET155" s="214"/>
      <c r="EU155" s="214"/>
      <c r="EV155" s="214"/>
      <c r="EW155" s="214"/>
      <c r="EX155" s="214"/>
      <c r="EY155" s="214"/>
      <c r="EZ155" s="214"/>
      <c r="FA155" s="214"/>
      <c r="FB155" s="214"/>
      <c r="FC155" s="214"/>
      <c r="FD155" s="214"/>
      <c r="FE155" s="214"/>
      <c r="FF155" s="214"/>
      <c r="FG155" s="214"/>
      <c r="FH155" s="214"/>
      <c r="FI155" s="214"/>
    </row>
    <row r="156">
      <c r="DD156" s="214"/>
      <c r="DE156" s="214"/>
      <c r="DF156" s="214"/>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M156" s="214"/>
      <c r="EN156" s="214"/>
      <c r="EO156" s="214"/>
      <c r="EP156" s="214"/>
      <c r="EQ156" s="214"/>
      <c r="ER156" s="214"/>
      <c r="ES156" s="214"/>
      <c r="ET156" s="214"/>
      <c r="EU156" s="214"/>
      <c r="EV156" s="214"/>
      <c r="EW156" s="214"/>
      <c r="EX156" s="214"/>
      <c r="EY156" s="214"/>
      <c r="EZ156" s="214"/>
      <c r="FA156" s="214"/>
      <c r="FB156" s="214"/>
      <c r="FC156" s="214"/>
      <c r="FD156" s="214"/>
      <c r="FE156" s="214"/>
      <c r="FF156" s="214"/>
      <c r="FG156" s="214"/>
      <c r="FH156" s="214"/>
      <c r="FI156" s="214"/>
    </row>
    <row r="157">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row>
    <row r="158">
      <c r="C158" s="231"/>
      <c r="D158" s="231"/>
      <c r="DD158" s="214"/>
      <c r="DE158" s="214"/>
      <c r="DF158" s="214"/>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row>
  </sheetData>
  <mergeCells count="13">
    <mergeCell ref="G140:I141"/>
    <mergeCell ref="K140:O141"/>
    <mergeCell ref="G144:I144"/>
    <mergeCell ref="K144:O144"/>
    <mergeCell ref="G145:I145"/>
    <mergeCell ref="K145:O145"/>
    <mergeCell ref="AD1:BG1"/>
    <mergeCell ref="BI1:CP1"/>
    <mergeCell ref="CR1:DY1"/>
    <mergeCell ref="EA1:FH1"/>
    <mergeCell ref="FL1:FX1"/>
    <mergeCell ref="GC1:GM1"/>
    <mergeCell ref="B140:E141"/>
  </mergeCells>
  <conditionalFormatting sqref="GQ3:GQ137 GS3:LX3">
    <cfRule type="notContainsBlanks" dxfId="0" priority="1">
      <formula>LEN(TRIM(GQ3))&gt;0</formula>
    </cfRule>
  </conditionalFormatting>
  <hyperlinks>
    <hyperlink r:id="rId1" ref="T71"/>
    <hyperlink r:id="rId2" ref="T119"/>
    <hyperlink r:id="rId3" ref="T12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32"/>
      <c r="B1" s="232"/>
      <c r="C1" s="232"/>
      <c r="D1" s="232"/>
      <c r="E1" s="232"/>
      <c r="F1" s="232"/>
      <c r="G1" s="233"/>
      <c r="H1" s="233"/>
      <c r="I1" s="43"/>
      <c r="J1" s="43"/>
      <c r="K1" s="43"/>
      <c r="L1" s="43"/>
      <c r="M1" s="43"/>
      <c r="N1" s="43"/>
      <c r="O1" s="43"/>
      <c r="P1" s="43"/>
      <c r="Q1" s="43"/>
      <c r="R1" s="43"/>
      <c r="S1" s="43"/>
      <c r="T1" s="233"/>
      <c r="U1" s="233"/>
    </row>
    <row r="2">
      <c r="A2" s="233"/>
      <c r="B2" s="233"/>
      <c r="C2" s="233"/>
      <c r="D2" s="233"/>
      <c r="E2" s="233"/>
      <c r="F2" s="233"/>
      <c r="G2" s="234" t="s">
        <v>6</v>
      </c>
      <c r="H2" s="224"/>
      <c r="I2" s="235" t="s">
        <v>7</v>
      </c>
      <c r="J2" s="6"/>
      <c r="K2" s="235" t="s">
        <v>8</v>
      </c>
      <c r="L2" s="6"/>
      <c r="M2" s="235" t="s">
        <v>9</v>
      </c>
      <c r="N2" s="6"/>
      <c r="O2" s="236" t="s">
        <v>20</v>
      </c>
      <c r="Q2" s="237" t="s">
        <v>34</v>
      </c>
      <c r="S2" s="238"/>
      <c r="T2" s="233"/>
      <c r="U2" s="233"/>
    </row>
    <row r="3" ht="32.25" customHeight="1">
      <c r="A3" s="239" t="s">
        <v>2066</v>
      </c>
      <c r="B3" s="240" t="s">
        <v>2067</v>
      </c>
      <c r="C3" s="240" t="s">
        <v>2068</v>
      </c>
      <c r="D3" s="240" t="s">
        <v>2069</v>
      </c>
      <c r="E3" s="240" t="s">
        <v>2070</v>
      </c>
      <c r="F3" s="240" t="s">
        <v>2071</v>
      </c>
      <c r="G3" s="240" t="s">
        <v>2072</v>
      </c>
      <c r="H3" s="240" t="s">
        <v>2073</v>
      </c>
      <c r="I3" s="239" t="s">
        <v>2072</v>
      </c>
      <c r="J3" s="240" t="s">
        <v>2073</v>
      </c>
      <c r="K3" s="239" t="s">
        <v>2072</v>
      </c>
      <c r="L3" s="240" t="s">
        <v>2073</v>
      </c>
      <c r="M3" s="239" t="s">
        <v>2072</v>
      </c>
      <c r="N3" s="240" t="s">
        <v>2073</v>
      </c>
      <c r="O3" s="239" t="s">
        <v>2072</v>
      </c>
      <c r="P3" s="240" t="s">
        <v>2073</v>
      </c>
      <c r="Q3" s="241" t="s">
        <v>2072</v>
      </c>
      <c r="R3" s="242" t="s">
        <v>2073</v>
      </c>
      <c r="S3" s="243" t="s">
        <v>2074</v>
      </c>
      <c r="T3" s="244"/>
      <c r="U3" s="244"/>
      <c r="V3" s="245"/>
      <c r="W3" s="245"/>
      <c r="X3" s="245"/>
    </row>
    <row r="4">
      <c r="A4" s="246" t="s">
        <v>2075</v>
      </c>
      <c r="B4" s="247" t="s">
        <v>2076</v>
      </c>
      <c r="C4" s="247" t="s">
        <v>2077</v>
      </c>
      <c r="D4" s="247" t="s">
        <v>2078</v>
      </c>
      <c r="E4" s="247">
        <v>2.0</v>
      </c>
      <c r="F4" s="247">
        <v>2.0</v>
      </c>
      <c r="G4" s="248" t="s">
        <v>12</v>
      </c>
      <c r="H4" s="247">
        <v>0.0</v>
      </c>
      <c r="I4" s="248" t="s">
        <v>12</v>
      </c>
      <c r="J4" s="247">
        <v>0.0</v>
      </c>
      <c r="K4" s="248" t="s">
        <v>12</v>
      </c>
      <c r="L4" s="247">
        <v>0.0</v>
      </c>
      <c r="M4" s="249" t="s">
        <v>2079</v>
      </c>
      <c r="N4" s="247">
        <v>1.0</v>
      </c>
      <c r="O4" s="247" t="s">
        <v>12</v>
      </c>
      <c r="P4" s="247" t="s">
        <v>12</v>
      </c>
      <c r="Q4" s="250" t="s">
        <v>12</v>
      </c>
      <c r="R4" s="250" t="s">
        <v>12</v>
      </c>
      <c r="S4" s="251" t="s">
        <v>155</v>
      </c>
      <c r="T4" s="244"/>
      <c r="U4" s="244"/>
      <c r="V4" s="245"/>
      <c r="W4" s="245"/>
      <c r="X4" s="245"/>
    </row>
    <row r="5">
      <c r="A5" s="246" t="s">
        <v>2080</v>
      </c>
      <c r="B5" s="247" t="s">
        <v>2076</v>
      </c>
      <c r="C5" s="247" t="s">
        <v>2077</v>
      </c>
      <c r="D5" s="247" t="s">
        <v>2081</v>
      </c>
      <c r="E5" s="247">
        <v>61.0</v>
      </c>
      <c r="F5" s="247">
        <v>16.0</v>
      </c>
      <c r="G5" s="248" t="s">
        <v>12</v>
      </c>
      <c r="H5" s="247">
        <v>0.0</v>
      </c>
      <c r="I5" s="248" t="s">
        <v>12</v>
      </c>
      <c r="J5" s="247">
        <v>0.0</v>
      </c>
      <c r="K5" s="248" t="s">
        <v>12</v>
      </c>
      <c r="L5" s="247">
        <v>0.0</v>
      </c>
      <c r="M5" s="247" t="s">
        <v>2010</v>
      </c>
      <c r="N5" s="247">
        <v>3.0</v>
      </c>
      <c r="O5" s="247" t="s">
        <v>12</v>
      </c>
      <c r="P5" s="247" t="s">
        <v>12</v>
      </c>
      <c r="Q5" s="250" t="s">
        <v>12</v>
      </c>
      <c r="R5" s="250" t="s">
        <v>12</v>
      </c>
      <c r="S5" s="251" t="s">
        <v>155</v>
      </c>
      <c r="T5" s="244"/>
      <c r="U5" s="244"/>
      <c r="V5" s="245"/>
      <c r="W5" s="245"/>
      <c r="X5" s="245"/>
    </row>
    <row r="6">
      <c r="A6" s="246" t="s">
        <v>2082</v>
      </c>
      <c r="B6" s="247" t="s">
        <v>2076</v>
      </c>
      <c r="C6" s="247" t="s">
        <v>2077</v>
      </c>
      <c r="D6" s="247" t="s">
        <v>2083</v>
      </c>
      <c r="E6" s="247">
        <v>40.0</v>
      </c>
      <c r="F6" s="247">
        <v>17.0</v>
      </c>
      <c r="G6" s="248" t="s">
        <v>12</v>
      </c>
      <c r="H6" s="247">
        <v>0.0</v>
      </c>
      <c r="I6" s="248" t="s">
        <v>12</v>
      </c>
      <c r="J6" s="247">
        <v>0.0</v>
      </c>
      <c r="K6" s="247">
        <v>51037.0</v>
      </c>
      <c r="L6" s="247">
        <v>1.0</v>
      </c>
      <c r="M6" s="247" t="s">
        <v>2084</v>
      </c>
      <c r="N6" s="247">
        <v>4.0</v>
      </c>
      <c r="O6" s="247" t="s">
        <v>12</v>
      </c>
      <c r="P6" s="247" t="s">
        <v>12</v>
      </c>
      <c r="Q6" s="252">
        <v>9999.0</v>
      </c>
      <c r="R6" s="252">
        <v>1.0</v>
      </c>
      <c r="S6" s="251" t="s">
        <v>155</v>
      </c>
      <c r="T6" s="244"/>
      <c r="U6" s="244"/>
      <c r="V6" s="245"/>
      <c r="W6" s="245"/>
      <c r="X6" s="245"/>
    </row>
    <row r="7">
      <c r="A7" s="246" t="s">
        <v>2085</v>
      </c>
      <c r="B7" s="247" t="s">
        <v>2076</v>
      </c>
      <c r="C7" s="247" t="s">
        <v>2086</v>
      </c>
      <c r="D7" s="247" t="s">
        <v>2087</v>
      </c>
      <c r="E7" s="247">
        <v>15649.0</v>
      </c>
      <c r="F7" s="247">
        <v>2866.0</v>
      </c>
      <c r="G7" s="248" t="s">
        <v>12</v>
      </c>
      <c r="H7" s="247">
        <v>0.0</v>
      </c>
      <c r="I7" s="248" t="s">
        <v>2088</v>
      </c>
      <c r="J7" s="247">
        <v>10.0</v>
      </c>
      <c r="K7" s="247" t="s">
        <v>2088</v>
      </c>
      <c r="L7" s="247" t="s">
        <v>12</v>
      </c>
      <c r="M7" s="247" t="s">
        <v>2089</v>
      </c>
      <c r="N7" s="247">
        <v>29.0</v>
      </c>
      <c r="O7" s="247" t="s">
        <v>12</v>
      </c>
      <c r="P7" s="247" t="s">
        <v>12</v>
      </c>
      <c r="Q7" s="250" t="s">
        <v>12</v>
      </c>
      <c r="R7" s="250" t="s">
        <v>12</v>
      </c>
      <c r="S7" s="251" t="s">
        <v>155</v>
      </c>
      <c r="T7" s="244"/>
      <c r="U7" s="244"/>
      <c r="V7" s="245"/>
      <c r="W7" s="245"/>
      <c r="X7" s="245"/>
    </row>
    <row r="8">
      <c r="A8" s="246" t="s">
        <v>2090</v>
      </c>
      <c r="B8" s="247" t="s">
        <v>2076</v>
      </c>
      <c r="C8" s="247" t="s">
        <v>2086</v>
      </c>
      <c r="D8" s="247" t="s">
        <v>2091</v>
      </c>
      <c r="E8" s="247">
        <v>3421.0</v>
      </c>
      <c r="F8" s="247">
        <v>715.0</v>
      </c>
      <c r="G8" s="248" t="s">
        <v>12</v>
      </c>
      <c r="H8" s="247">
        <v>0.0</v>
      </c>
      <c r="I8" s="248" t="s">
        <v>2092</v>
      </c>
      <c r="J8" s="247">
        <v>2.0</v>
      </c>
      <c r="K8" s="247" t="s">
        <v>2092</v>
      </c>
      <c r="L8" s="247">
        <v>2.0</v>
      </c>
      <c r="M8" s="247" t="s">
        <v>2093</v>
      </c>
      <c r="N8" s="247">
        <v>14.0</v>
      </c>
      <c r="O8" s="247" t="s">
        <v>12</v>
      </c>
      <c r="P8" s="247" t="s">
        <v>12</v>
      </c>
      <c r="Q8" s="250" t="s">
        <v>12</v>
      </c>
      <c r="R8" s="250" t="s">
        <v>12</v>
      </c>
      <c r="S8" s="251" t="s">
        <v>155</v>
      </c>
      <c r="T8" s="244"/>
      <c r="U8" s="244"/>
      <c r="V8" s="245"/>
      <c r="W8" s="245"/>
      <c r="X8" s="245"/>
    </row>
    <row r="9">
      <c r="A9" s="246" t="s">
        <v>2094</v>
      </c>
      <c r="B9" s="247" t="s">
        <v>2076</v>
      </c>
      <c r="C9" s="247" t="s">
        <v>2086</v>
      </c>
      <c r="D9" s="247" t="s">
        <v>2095</v>
      </c>
      <c r="E9" s="247">
        <v>44016.0</v>
      </c>
      <c r="F9" s="247">
        <v>7531.0</v>
      </c>
      <c r="G9" s="248" t="s">
        <v>12</v>
      </c>
      <c r="H9" s="247">
        <v>0.0</v>
      </c>
      <c r="I9" s="248" t="s">
        <v>2096</v>
      </c>
      <c r="J9" s="247">
        <v>5.0</v>
      </c>
      <c r="K9" s="247" t="s">
        <v>2096</v>
      </c>
      <c r="L9" s="247">
        <v>5.0</v>
      </c>
      <c r="M9" s="247" t="s">
        <v>2097</v>
      </c>
      <c r="N9" s="247">
        <v>20.0</v>
      </c>
      <c r="O9" s="247" t="s">
        <v>12</v>
      </c>
      <c r="P9" s="247" t="s">
        <v>12</v>
      </c>
      <c r="Q9" s="250" t="s">
        <v>12</v>
      </c>
      <c r="R9" s="250" t="s">
        <v>12</v>
      </c>
      <c r="S9" s="251" t="s">
        <v>155</v>
      </c>
      <c r="T9" s="244"/>
      <c r="U9" s="244"/>
      <c r="V9" s="245"/>
      <c r="W9" s="245"/>
      <c r="X9" s="245"/>
    </row>
    <row r="10">
      <c r="A10" s="246" t="s">
        <v>2098</v>
      </c>
      <c r="B10" s="247" t="s">
        <v>2076</v>
      </c>
      <c r="C10" s="247" t="s">
        <v>2086</v>
      </c>
      <c r="D10" s="247" t="s">
        <v>2099</v>
      </c>
      <c r="E10" s="247">
        <v>56302.0</v>
      </c>
      <c r="F10" s="247">
        <v>3096.0</v>
      </c>
      <c r="G10" s="248" t="s">
        <v>12</v>
      </c>
      <c r="H10" s="247">
        <v>0.0</v>
      </c>
      <c r="I10" s="248" t="s">
        <v>2100</v>
      </c>
      <c r="J10" s="247">
        <v>3.0</v>
      </c>
      <c r="K10" s="247" t="s">
        <v>2100</v>
      </c>
      <c r="L10" s="247">
        <v>3.0</v>
      </c>
      <c r="M10" s="247" t="s">
        <v>2101</v>
      </c>
      <c r="N10" s="247">
        <v>20.0</v>
      </c>
      <c r="O10" s="247" t="s">
        <v>12</v>
      </c>
      <c r="P10" s="247" t="s">
        <v>12</v>
      </c>
      <c r="Q10" s="250" t="s">
        <v>12</v>
      </c>
      <c r="R10" s="250" t="s">
        <v>12</v>
      </c>
      <c r="S10" s="251" t="s">
        <v>155</v>
      </c>
      <c r="T10" s="244"/>
      <c r="U10" s="244"/>
      <c r="V10" s="245"/>
      <c r="W10" s="245"/>
      <c r="X10" s="245"/>
    </row>
    <row r="11">
      <c r="A11" s="246" t="s">
        <v>2102</v>
      </c>
      <c r="B11" s="247" t="s">
        <v>2076</v>
      </c>
      <c r="C11" s="247" t="s">
        <v>2086</v>
      </c>
      <c r="D11" s="247" t="s">
        <v>2103</v>
      </c>
      <c r="E11" s="247">
        <v>64674.0</v>
      </c>
      <c r="F11" s="247">
        <v>6565.0</v>
      </c>
      <c r="G11" s="248" t="s">
        <v>12</v>
      </c>
      <c r="H11" s="247">
        <v>0.0</v>
      </c>
      <c r="I11" s="248" t="s">
        <v>2104</v>
      </c>
      <c r="J11" s="247">
        <v>4.0</v>
      </c>
      <c r="K11" s="247" t="s">
        <v>2104</v>
      </c>
      <c r="L11" s="247">
        <v>4.0</v>
      </c>
      <c r="M11" s="247" t="s">
        <v>2105</v>
      </c>
      <c r="N11" s="247">
        <v>19.0</v>
      </c>
      <c r="O11" s="247" t="s">
        <v>12</v>
      </c>
      <c r="P11" s="247" t="s">
        <v>12</v>
      </c>
      <c r="Q11" s="250" t="s">
        <v>12</v>
      </c>
      <c r="R11" s="250" t="s">
        <v>12</v>
      </c>
      <c r="S11" s="251" t="s">
        <v>155</v>
      </c>
      <c r="T11" s="244"/>
      <c r="U11" s="244"/>
      <c r="V11" s="245"/>
      <c r="W11" s="245"/>
      <c r="X11" s="245"/>
    </row>
    <row r="12">
      <c r="A12" s="246" t="s">
        <v>2106</v>
      </c>
      <c r="B12" s="247" t="s">
        <v>2076</v>
      </c>
      <c r="C12" s="247" t="s">
        <v>2086</v>
      </c>
      <c r="D12" s="247" t="s">
        <v>2107</v>
      </c>
      <c r="E12" s="247">
        <v>65257.0</v>
      </c>
      <c r="F12" s="247">
        <v>4702.0</v>
      </c>
      <c r="G12" s="248" t="s">
        <v>12</v>
      </c>
      <c r="H12" s="247">
        <v>0.0</v>
      </c>
      <c r="I12" s="248" t="s">
        <v>2108</v>
      </c>
      <c r="J12" s="247">
        <v>5.0</v>
      </c>
      <c r="K12" s="247" t="s">
        <v>2108</v>
      </c>
      <c r="L12" s="247">
        <v>5.0</v>
      </c>
      <c r="M12" s="247" t="s">
        <v>2109</v>
      </c>
      <c r="N12" s="247">
        <v>24.0</v>
      </c>
      <c r="O12" s="247" t="s">
        <v>12</v>
      </c>
      <c r="P12" s="247" t="s">
        <v>12</v>
      </c>
      <c r="Q12" s="250" t="s">
        <v>12</v>
      </c>
      <c r="R12" s="250" t="s">
        <v>12</v>
      </c>
      <c r="S12" s="251" t="s">
        <v>155</v>
      </c>
      <c r="T12" s="244"/>
      <c r="U12" s="244"/>
      <c r="V12" s="245"/>
      <c r="W12" s="245"/>
      <c r="X12" s="245"/>
    </row>
    <row r="13">
      <c r="A13" s="246" t="s">
        <v>2110</v>
      </c>
      <c r="B13" s="247" t="s">
        <v>2076</v>
      </c>
      <c r="C13" s="247" t="s">
        <v>2086</v>
      </c>
      <c r="D13" s="247" t="s">
        <v>2111</v>
      </c>
      <c r="E13" s="247">
        <v>32428.0</v>
      </c>
      <c r="F13" s="247">
        <v>3104.0</v>
      </c>
      <c r="G13" s="248" t="s">
        <v>12</v>
      </c>
      <c r="H13" s="247">
        <v>0.0</v>
      </c>
      <c r="I13" s="248" t="s">
        <v>2104</v>
      </c>
      <c r="J13" s="247">
        <v>4.0</v>
      </c>
      <c r="K13" s="247" t="s">
        <v>2104</v>
      </c>
      <c r="L13" s="247">
        <v>4.0</v>
      </c>
      <c r="M13" s="247" t="s">
        <v>2112</v>
      </c>
      <c r="N13" s="247">
        <v>22.0</v>
      </c>
      <c r="O13" s="247" t="s">
        <v>12</v>
      </c>
      <c r="P13" s="247" t="s">
        <v>12</v>
      </c>
      <c r="Q13" s="250" t="s">
        <v>12</v>
      </c>
      <c r="R13" s="250" t="s">
        <v>12</v>
      </c>
      <c r="S13" s="251" t="s">
        <v>155</v>
      </c>
      <c r="T13" s="244"/>
      <c r="U13" s="244"/>
      <c r="V13" s="245"/>
      <c r="W13" s="245"/>
      <c r="X13" s="245"/>
    </row>
    <row r="14">
      <c r="A14" s="253" t="s">
        <v>2113</v>
      </c>
      <c r="B14" s="254" t="s">
        <v>12</v>
      </c>
      <c r="C14" s="254" t="s">
        <v>12</v>
      </c>
      <c r="D14" s="254" t="s">
        <v>12</v>
      </c>
      <c r="E14" s="254">
        <f t="shared" ref="E14:F14" si="1">SUM(E4:E13)</f>
        <v>281850</v>
      </c>
      <c r="F14" s="254">
        <f t="shared" si="1"/>
        <v>28614</v>
      </c>
      <c r="G14" s="107" t="s">
        <v>12</v>
      </c>
      <c r="H14" s="255">
        <v>0.0</v>
      </c>
      <c r="I14" s="107" t="s">
        <v>2114</v>
      </c>
      <c r="J14" s="255">
        <v>14.0</v>
      </c>
      <c r="K14" s="138" t="s">
        <v>2115</v>
      </c>
      <c r="L14" s="255">
        <v>15.0</v>
      </c>
      <c r="M14" s="138" t="s">
        <v>2116</v>
      </c>
      <c r="N14" s="255">
        <v>43.0</v>
      </c>
      <c r="O14" s="138" t="s">
        <v>12</v>
      </c>
      <c r="P14" s="138" t="s">
        <v>12</v>
      </c>
      <c r="Q14" s="256">
        <v>9999.0</v>
      </c>
      <c r="R14" s="257" t="s">
        <v>12</v>
      </c>
      <c r="S14" s="258" t="s">
        <v>12</v>
      </c>
      <c r="T14" s="233"/>
      <c r="U14" s="233"/>
    </row>
    <row r="15">
      <c r="T15" s="233"/>
      <c r="U15" s="233"/>
    </row>
    <row r="16">
      <c r="A16" s="233"/>
      <c r="B16" s="233"/>
      <c r="C16" s="233"/>
      <c r="D16" s="233"/>
      <c r="E16" s="233"/>
      <c r="F16" s="233"/>
      <c r="G16" s="233"/>
      <c r="H16" s="233"/>
      <c r="I16" s="233"/>
      <c r="J16" s="233"/>
      <c r="K16" s="233"/>
      <c r="L16" s="233"/>
      <c r="M16" s="233"/>
      <c r="N16" s="233"/>
      <c r="O16" s="233"/>
      <c r="P16" s="233"/>
      <c r="Q16" s="233"/>
      <c r="R16" s="233"/>
      <c r="S16" s="233"/>
      <c r="T16" s="233"/>
      <c r="U16" s="233"/>
    </row>
    <row r="17">
      <c r="A17" s="233"/>
      <c r="B17" s="233"/>
      <c r="C17" s="233"/>
      <c r="D17" s="233"/>
      <c r="E17" s="233"/>
      <c r="F17" s="233"/>
      <c r="G17" s="233"/>
      <c r="H17" s="233"/>
      <c r="I17" s="233"/>
      <c r="J17" s="233"/>
      <c r="K17" s="233"/>
      <c r="L17" s="259"/>
      <c r="M17" s="233"/>
      <c r="N17" s="233"/>
      <c r="O17" s="233"/>
      <c r="P17" s="233"/>
      <c r="Q17" s="233"/>
      <c r="R17" s="233"/>
      <c r="S17" s="233"/>
      <c r="T17" s="233"/>
      <c r="U17" s="233"/>
    </row>
    <row r="18">
      <c r="A18" s="233"/>
      <c r="B18" s="233"/>
      <c r="C18" s="233"/>
      <c r="D18" s="233"/>
      <c r="E18" s="233"/>
      <c r="F18" s="233"/>
      <c r="G18" s="233"/>
      <c r="H18" s="233"/>
      <c r="I18" s="233"/>
      <c r="J18" s="233"/>
      <c r="K18" s="233"/>
      <c r="L18" s="233"/>
      <c r="M18" s="233"/>
      <c r="N18" s="233"/>
      <c r="O18" s="233"/>
      <c r="P18" s="233"/>
      <c r="Q18" s="233"/>
      <c r="R18" s="233"/>
      <c r="S18" s="233"/>
      <c r="T18" s="233"/>
      <c r="U18" s="233"/>
    </row>
  </sheetData>
  <mergeCells count="6">
    <mergeCell ref="G2:H2"/>
    <mergeCell ref="I2:J2"/>
    <mergeCell ref="K2:L2"/>
    <mergeCell ref="M2:N2"/>
    <mergeCell ref="O2:P2"/>
    <mergeCell ref="Q2:R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2" width="31.25"/>
    <col customWidth="1" min="23" max="23" width="20.13"/>
    <col customWidth="1" min="26" max="26" width="18.38"/>
    <col customWidth="1" min="27" max="27" width="22.13"/>
    <col customWidth="1" min="33" max="33" width="42.13"/>
    <col customWidth="1" min="36" max="36" width="34.13"/>
    <col customWidth="1" min="43" max="43" width="27.25"/>
    <col customWidth="1" min="148" max="148" width="25.0"/>
    <col customWidth="1" min="155" max="155" width="26.5"/>
    <col customWidth="1" min="156" max="156" width="23.13"/>
    <col customWidth="1" min="157" max="157" width="21.13"/>
    <col customWidth="1" min="158" max="158" width="17.0"/>
  </cols>
  <sheetData>
    <row r="9">
      <c r="FI9" s="260"/>
      <c r="FN9" s="260"/>
      <c r="FO9" s="260"/>
      <c r="FP9" s="260"/>
    </row>
    <row r="10">
      <c r="FI10" s="261"/>
      <c r="FJ10" s="261"/>
      <c r="FK10" s="261"/>
      <c r="FL10" s="261"/>
      <c r="FM10" s="261"/>
      <c r="FN10" s="261"/>
      <c r="FO10" s="261"/>
      <c r="FP10" s="261"/>
    </row>
    <row r="11">
      <c r="FI11" s="262"/>
      <c r="FJ11" s="263"/>
      <c r="FK11" s="263"/>
      <c r="FL11" s="264"/>
      <c r="FM11" s="263"/>
      <c r="FN11" s="263"/>
      <c r="FO11" s="263"/>
      <c r="FP11" s="263"/>
    </row>
    <row r="12">
      <c r="FI12" s="262"/>
      <c r="FJ12" s="263"/>
      <c r="FK12" s="263"/>
      <c r="FL12" s="264"/>
      <c r="FM12" s="263"/>
      <c r="FN12" s="263"/>
      <c r="FO12" s="263"/>
      <c r="FP12" s="263"/>
    </row>
    <row r="13">
      <c r="FI13" s="262"/>
      <c r="FJ13" s="263"/>
      <c r="FK13" s="263"/>
      <c r="FL13" s="264"/>
      <c r="FM13" s="263"/>
      <c r="FN13" s="263"/>
      <c r="FO13" s="263"/>
      <c r="FP13" s="263"/>
    </row>
    <row r="14">
      <c r="FI14" s="262"/>
      <c r="FJ14" s="263"/>
      <c r="FK14" s="263"/>
      <c r="FL14" s="264"/>
      <c r="FM14" s="263"/>
      <c r="FN14" s="263"/>
      <c r="FO14" s="263"/>
      <c r="FP14" s="263"/>
    </row>
    <row r="15">
      <c r="FI15" s="262"/>
      <c r="FJ15" s="264"/>
      <c r="FK15" s="264"/>
      <c r="FL15" s="264"/>
      <c r="FM15" s="264"/>
      <c r="FN15" s="264"/>
      <c r="FO15" s="264"/>
      <c r="FP15" s="264"/>
    </row>
    <row r="16">
      <c r="FI16" s="262"/>
      <c r="FJ16" s="263"/>
      <c r="FK16" s="263"/>
      <c r="FL16" s="263"/>
      <c r="FM16" s="263"/>
      <c r="FN16" s="263"/>
      <c r="FO16" s="263"/>
      <c r="FP16" s="263"/>
    </row>
    <row r="17">
      <c r="FI17" s="262"/>
      <c r="FJ17" s="263"/>
      <c r="FK17" s="263"/>
      <c r="FL17" s="263"/>
      <c r="FM17" s="263"/>
      <c r="FN17" s="263"/>
      <c r="FO17" s="263"/>
      <c r="FP17" s="263"/>
    </row>
    <row r="18">
      <c r="FI18" s="262"/>
      <c r="FJ18" s="263"/>
      <c r="FK18" s="263"/>
      <c r="FL18" s="264"/>
      <c r="FM18" s="263"/>
      <c r="FN18" s="263"/>
      <c r="FO18" s="263"/>
      <c r="FP18" s="263"/>
    </row>
    <row r="19">
      <c r="FI19" s="262"/>
      <c r="FJ19" s="263"/>
      <c r="FK19" s="263"/>
      <c r="FL19" s="264"/>
      <c r="FM19" s="263"/>
      <c r="FN19" s="263"/>
      <c r="FO19" s="263"/>
      <c r="FP19" s="263"/>
    </row>
    <row r="20">
      <c r="FI20" s="262"/>
      <c r="FJ20" s="263"/>
      <c r="FK20" s="263"/>
      <c r="FL20" s="263"/>
      <c r="FM20" s="263"/>
      <c r="FN20" s="263"/>
      <c r="FO20" s="263"/>
      <c r="FP20" s="263"/>
    </row>
    <row r="21">
      <c r="FI21" s="262"/>
      <c r="FJ21" s="263"/>
      <c r="FK21" s="263"/>
      <c r="FL21" s="263"/>
      <c r="FM21" s="263"/>
      <c r="FN21" s="263"/>
      <c r="FO21" s="263"/>
      <c r="FP21" s="263"/>
    </row>
    <row r="22">
      <c r="FI22" s="262"/>
      <c r="FJ22" s="263"/>
      <c r="FK22" s="263"/>
      <c r="FL22" s="264"/>
      <c r="FM22" s="263"/>
      <c r="FN22" s="263"/>
      <c r="FO22" s="263"/>
      <c r="FP22" s="263"/>
    </row>
    <row r="23">
      <c r="FI23" s="262"/>
      <c r="FJ23" s="263"/>
      <c r="FK23" s="263"/>
      <c r="FL23" s="264"/>
      <c r="FM23" s="264"/>
      <c r="FN23" s="264"/>
      <c r="FO23" s="264"/>
      <c r="FP23" s="264"/>
    </row>
    <row r="24">
      <c r="B24" s="265"/>
      <c r="C24" s="266"/>
      <c r="D24" s="266"/>
      <c r="E24" s="266"/>
      <c r="F24" s="266"/>
      <c r="G24" s="267"/>
      <c r="J24" s="265"/>
      <c r="K24" s="266"/>
      <c r="L24" s="266"/>
      <c r="M24" s="266"/>
      <c r="N24" s="266"/>
      <c r="O24" s="267"/>
      <c r="Q24" s="268"/>
      <c r="R24" s="268"/>
      <c r="S24" s="268"/>
      <c r="T24" s="268"/>
      <c r="U24" s="268"/>
      <c r="V24" s="268"/>
      <c r="W24" s="268"/>
      <c r="X24" s="268"/>
      <c r="Y24" s="268"/>
      <c r="Z24" s="268"/>
      <c r="AA24" s="268"/>
      <c r="AB24" s="268"/>
      <c r="AC24" s="268"/>
      <c r="AD24" s="268"/>
      <c r="AE24" s="268"/>
      <c r="AF24" s="268"/>
      <c r="AG24" s="268"/>
      <c r="AH24" s="268"/>
      <c r="AI24" s="268"/>
      <c r="AJ24" s="268"/>
      <c r="AK24" s="268"/>
      <c r="AL24" s="268"/>
      <c r="AM24" s="268"/>
      <c r="AN24" s="268"/>
      <c r="AO24" s="268"/>
      <c r="AP24" s="268"/>
      <c r="AQ24" s="268"/>
      <c r="AR24" s="268"/>
      <c r="AS24" s="268"/>
      <c r="AT24" s="268"/>
      <c r="AU24" s="268"/>
      <c r="AV24" s="268"/>
      <c r="AW24" s="268"/>
      <c r="AX24" s="268"/>
      <c r="AY24" s="268"/>
      <c r="AZ24" s="268"/>
      <c r="BA24" s="268"/>
      <c r="BB24" s="268"/>
      <c r="BC24" s="268"/>
      <c r="BD24" s="268"/>
      <c r="BE24" s="268"/>
      <c r="BF24" s="268"/>
      <c r="BG24" s="268"/>
      <c r="BH24" s="268"/>
      <c r="BI24" s="268"/>
      <c r="BJ24" s="268"/>
      <c r="BK24" s="268"/>
      <c r="BL24" s="268"/>
      <c r="BM24" s="268"/>
      <c r="BN24" s="268"/>
      <c r="BO24" s="268"/>
      <c r="BP24" s="268"/>
      <c r="BQ24" s="268"/>
      <c r="BR24" s="268"/>
      <c r="BS24" s="268"/>
      <c r="BT24" s="268"/>
      <c r="BU24" s="268"/>
      <c r="BV24" s="268"/>
      <c r="BW24" s="268"/>
      <c r="BX24" s="268"/>
      <c r="BY24" s="268"/>
      <c r="BZ24" s="268"/>
      <c r="CA24" s="268"/>
      <c r="CB24" s="268"/>
      <c r="CC24" s="268"/>
      <c r="CD24" s="268"/>
      <c r="CE24" s="268"/>
      <c r="CF24" s="268"/>
      <c r="CG24" s="268"/>
      <c r="CH24" s="268"/>
      <c r="CI24" s="268"/>
      <c r="CJ24" s="268"/>
      <c r="CK24" s="268"/>
      <c r="CL24" s="268"/>
      <c r="CM24" s="268"/>
      <c r="CN24" s="268"/>
      <c r="CO24" s="268"/>
      <c r="CP24" s="268"/>
      <c r="CQ24" s="268"/>
      <c r="CR24" s="268"/>
      <c r="CS24" s="268"/>
      <c r="CT24" s="268"/>
      <c r="CU24" s="268"/>
      <c r="CV24" s="268"/>
      <c r="CW24" s="268"/>
      <c r="CX24" s="268"/>
      <c r="CY24" s="268"/>
      <c r="CZ24" s="268"/>
      <c r="DA24" s="268"/>
      <c r="DB24" s="268"/>
      <c r="DC24" s="268"/>
      <c r="DD24" s="268"/>
      <c r="DE24" s="268"/>
      <c r="DF24" s="268"/>
      <c r="DG24" s="268"/>
      <c r="DH24" s="268"/>
      <c r="DI24" s="268"/>
      <c r="DJ24" s="268"/>
    </row>
    <row r="25">
      <c r="B25" s="269"/>
      <c r="C25" s="268"/>
      <c r="D25" s="268"/>
      <c r="E25" s="268"/>
      <c r="F25" s="268"/>
      <c r="G25" s="270"/>
      <c r="J25" s="269"/>
      <c r="K25" s="268"/>
      <c r="L25" s="268"/>
      <c r="M25" s="268"/>
      <c r="N25" s="268"/>
      <c r="O25" s="270"/>
      <c r="Q25" s="268"/>
      <c r="R25" s="268"/>
      <c r="S25" s="268"/>
      <c r="T25" s="268"/>
      <c r="U25" s="268"/>
      <c r="V25" s="268"/>
      <c r="W25" s="268"/>
      <c r="X25" s="268"/>
      <c r="Y25" s="268"/>
      <c r="Z25" s="268"/>
      <c r="AA25" s="268"/>
      <c r="AB25" s="268"/>
      <c r="AC25" s="268"/>
      <c r="AD25" s="268"/>
      <c r="AE25" s="268"/>
      <c r="AF25" s="268"/>
      <c r="AG25" s="268"/>
      <c r="AH25" s="268"/>
      <c r="AI25" s="268"/>
      <c r="AJ25" s="268"/>
      <c r="AK25" s="268"/>
      <c r="AL25" s="268"/>
      <c r="AM25" s="268"/>
      <c r="AN25" s="268"/>
      <c r="AO25" s="268"/>
      <c r="AP25" s="268"/>
      <c r="AQ25" s="268"/>
      <c r="AR25" s="268"/>
      <c r="AS25" s="268"/>
      <c r="AT25" s="268"/>
      <c r="AU25" s="268"/>
      <c r="AV25" s="268"/>
      <c r="AW25" s="268"/>
      <c r="AX25" s="268"/>
      <c r="AY25" s="268"/>
      <c r="AZ25" s="268"/>
      <c r="BA25" s="268"/>
      <c r="BB25" s="268"/>
      <c r="BC25" s="268"/>
      <c r="BD25" s="268"/>
      <c r="BE25" s="268"/>
      <c r="BF25" s="268"/>
      <c r="BG25" s="268"/>
      <c r="BH25" s="268"/>
      <c r="BI25" s="268"/>
      <c r="BJ25" s="268"/>
      <c r="BK25" s="268"/>
      <c r="BL25" s="268"/>
      <c r="BM25" s="268"/>
      <c r="BN25" s="268"/>
      <c r="BO25" s="268"/>
      <c r="BP25" s="268"/>
      <c r="BQ25" s="268"/>
      <c r="BR25" s="268"/>
      <c r="BS25" s="268"/>
      <c r="BT25" s="268"/>
      <c r="BU25" s="268"/>
      <c r="BV25" s="268"/>
      <c r="BW25" s="268"/>
      <c r="BX25" s="268"/>
      <c r="BY25" s="268"/>
      <c r="BZ25" s="268"/>
      <c r="CA25" s="268"/>
      <c r="CB25" s="268"/>
      <c r="CC25" s="268"/>
      <c r="CD25" s="268"/>
      <c r="CE25" s="268"/>
      <c r="CF25" s="268"/>
      <c r="CG25" s="268"/>
      <c r="CH25" s="268"/>
      <c r="CI25" s="268"/>
      <c r="CJ25" s="268"/>
      <c r="CK25" s="268"/>
      <c r="CL25" s="268"/>
      <c r="CM25" s="268"/>
      <c r="CN25" s="268"/>
      <c r="CO25" s="268"/>
      <c r="CP25" s="268"/>
      <c r="CQ25" s="268"/>
      <c r="CR25" s="268"/>
      <c r="CS25" s="268"/>
      <c r="CT25" s="268"/>
      <c r="CU25" s="268"/>
      <c r="CV25" s="268"/>
      <c r="CW25" s="268"/>
      <c r="CX25" s="268"/>
      <c r="CY25" s="268"/>
      <c r="CZ25" s="268"/>
      <c r="DA25" s="268"/>
      <c r="DB25" s="268"/>
      <c r="DC25" s="268"/>
      <c r="DD25" s="268"/>
      <c r="DE25" s="268"/>
      <c r="DF25" s="268"/>
      <c r="DG25" s="268"/>
      <c r="DH25" s="268"/>
      <c r="DI25" s="268"/>
      <c r="DJ25" s="268"/>
    </row>
    <row r="26">
      <c r="B26" s="269"/>
      <c r="C26" s="271" t="s">
        <v>2117</v>
      </c>
      <c r="D26" s="223"/>
      <c r="E26" s="223"/>
      <c r="F26" s="224"/>
      <c r="G26" s="270"/>
      <c r="J26" s="269"/>
      <c r="K26" s="272" t="s">
        <v>2118</v>
      </c>
      <c r="L26" s="273"/>
      <c r="M26" s="273"/>
      <c r="N26" s="274"/>
      <c r="O26" s="270"/>
      <c r="Q26" s="268"/>
      <c r="R26" s="275" t="s">
        <v>2119</v>
      </c>
      <c r="S26" s="276"/>
      <c r="T26" s="276"/>
      <c r="U26" s="276"/>
      <c r="V26" s="276"/>
      <c r="W26" s="276"/>
      <c r="X26" s="276"/>
      <c r="Y26" s="276"/>
      <c r="Z26" s="276"/>
      <c r="AA26" s="276"/>
      <c r="AB26" s="276"/>
      <c r="AC26" s="276"/>
      <c r="AD26" s="276"/>
      <c r="AE26" s="277"/>
      <c r="AF26" s="268"/>
      <c r="AG26" s="278" t="s">
        <v>2119</v>
      </c>
      <c r="AH26" s="276"/>
      <c r="AI26" s="276"/>
      <c r="AJ26" s="276"/>
      <c r="AK26" s="276"/>
      <c r="AL26" s="276"/>
      <c r="AM26" s="276"/>
      <c r="AN26" s="276"/>
      <c r="AO26" s="276"/>
      <c r="AP26" s="276"/>
      <c r="AQ26" s="276"/>
      <c r="AR26" s="276"/>
      <c r="AS26" s="276"/>
      <c r="AT26" s="276"/>
      <c r="AU26" s="276"/>
      <c r="AV26" s="276"/>
      <c r="AW26" s="276"/>
      <c r="AX26" s="276"/>
      <c r="AY26" s="276"/>
      <c r="AZ26" s="276"/>
      <c r="BA26" s="276"/>
      <c r="BB26" s="276"/>
      <c r="BC26" s="276"/>
      <c r="BD26" s="276"/>
      <c r="BE26" s="276"/>
      <c r="BF26" s="276"/>
      <c r="BG26" s="276"/>
      <c r="BH26" s="276"/>
      <c r="BI26" s="276"/>
      <c r="BJ26" s="276"/>
      <c r="BK26" s="276"/>
      <c r="BL26" s="276"/>
      <c r="BM26" s="276"/>
      <c r="BN26" s="276"/>
      <c r="BO26" s="276"/>
      <c r="BP26" s="276"/>
      <c r="BQ26" s="276"/>
      <c r="BR26" s="276"/>
      <c r="BS26" s="276"/>
      <c r="BT26" s="276"/>
      <c r="BU26" s="276"/>
      <c r="BV26" s="276"/>
      <c r="BW26" s="276"/>
      <c r="BX26" s="276"/>
      <c r="BY26" s="276"/>
      <c r="BZ26" s="276"/>
      <c r="CA26" s="276"/>
      <c r="CB26" s="276"/>
      <c r="CC26" s="276"/>
      <c r="CD26" s="276"/>
      <c r="CE26" s="276"/>
      <c r="CF26" s="276"/>
      <c r="CG26" s="276"/>
      <c r="CH26" s="276"/>
      <c r="CI26" s="276"/>
      <c r="CJ26" s="276"/>
      <c r="CK26" s="276"/>
      <c r="CL26" s="276"/>
      <c r="CM26" s="276"/>
      <c r="CN26" s="276"/>
      <c r="CO26" s="276"/>
      <c r="CP26" s="276"/>
      <c r="CQ26" s="276"/>
      <c r="CR26" s="276"/>
      <c r="CS26" s="276"/>
      <c r="CT26" s="276"/>
      <c r="CU26" s="276"/>
      <c r="CV26" s="276"/>
      <c r="CW26" s="276"/>
      <c r="CX26" s="276"/>
      <c r="CY26" s="276"/>
      <c r="CZ26" s="276"/>
      <c r="DA26" s="276"/>
      <c r="DB26" s="276"/>
      <c r="DC26" s="276"/>
      <c r="DD26" s="276"/>
      <c r="DE26" s="276"/>
      <c r="DF26" s="276"/>
      <c r="DG26" s="276"/>
      <c r="DH26" s="276"/>
      <c r="DI26" s="277"/>
      <c r="DJ26" s="268"/>
      <c r="DX26" s="279"/>
      <c r="DY26" s="280" t="s">
        <v>2120</v>
      </c>
      <c r="DZ26" s="223"/>
      <c r="EA26" s="223"/>
      <c r="EB26" s="223"/>
      <c r="EC26" s="223"/>
      <c r="ED26" s="224"/>
      <c r="EF26" s="280" t="s">
        <v>2121</v>
      </c>
      <c r="EG26" s="223"/>
      <c r="EH26" s="223"/>
      <c r="EI26" s="223"/>
      <c r="EJ26" s="223"/>
      <c r="EK26" s="224"/>
      <c r="EL26" s="279"/>
      <c r="EM26" s="279"/>
      <c r="EN26" s="279"/>
      <c r="EO26" s="279"/>
      <c r="EP26" s="279"/>
      <c r="EQ26" s="279"/>
      <c r="ER26" s="281" t="s">
        <v>2122</v>
      </c>
      <c r="ES26" s="223"/>
      <c r="ET26" s="223"/>
      <c r="EU26" s="223"/>
      <c r="EV26" s="223"/>
      <c r="EW26" s="224"/>
      <c r="EX26" s="282"/>
      <c r="EY26" s="282"/>
      <c r="EZ26" s="282"/>
      <c r="FA26" s="282"/>
      <c r="FB26" s="282"/>
      <c r="FC26" s="282"/>
      <c r="FD26" s="282"/>
      <c r="FE26" s="281" t="s">
        <v>2123</v>
      </c>
      <c r="FF26" s="223"/>
      <c r="FG26" s="223"/>
      <c r="FH26" s="223"/>
      <c r="FI26" s="224"/>
      <c r="FJ26" s="282"/>
      <c r="FK26" s="282"/>
      <c r="FL26" s="282"/>
      <c r="FM26" s="282"/>
      <c r="FN26" s="282"/>
      <c r="FO26" s="282"/>
      <c r="FP26" s="282"/>
    </row>
    <row r="27" ht="42.75" customHeight="1">
      <c r="B27" s="269"/>
      <c r="C27" s="283" t="s">
        <v>2124</v>
      </c>
      <c r="D27" s="284" t="s">
        <v>16</v>
      </c>
      <c r="E27" s="284" t="s">
        <v>14</v>
      </c>
      <c r="F27" s="285" t="s">
        <v>18</v>
      </c>
      <c r="G27" s="270"/>
      <c r="J27" s="269"/>
      <c r="K27" s="286" t="s">
        <v>2125</v>
      </c>
      <c r="L27" s="287" t="s">
        <v>2126</v>
      </c>
      <c r="M27" s="287" t="s">
        <v>2127</v>
      </c>
      <c r="N27" s="288" t="s">
        <v>2128</v>
      </c>
      <c r="O27" s="270"/>
      <c r="Q27" s="268"/>
      <c r="R27" s="289" t="s">
        <v>2129</v>
      </c>
      <c r="S27" s="290" t="s">
        <v>1822</v>
      </c>
      <c r="T27" s="290" t="s">
        <v>1752</v>
      </c>
      <c r="U27" s="290" t="s">
        <v>797</v>
      </c>
      <c r="V27" s="290" t="s">
        <v>508</v>
      </c>
      <c r="W27" s="290" t="s">
        <v>174</v>
      </c>
      <c r="X27" s="290" t="s">
        <v>329</v>
      </c>
      <c r="Y27" s="290" t="s">
        <v>1169</v>
      </c>
      <c r="Z27" s="290" t="s">
        <v>146</v>
      </c>
      <c r="AA27" s="290" t="s">
        <v>537</v>
      </c>
      <c r="AB27" s="290" t="s">
        <v>269</v>
      </c>
      <c r="AC27" s="290" t="s">
        <v>228</v>
      </c>
      <c r="AD27" s="290" t="s">
        <v>214</v>
      </c>
      <c r="AE27" s="291" t="s">
        <v>441</v>
      </c>
      <c r="AF27" s="268"/>
      <c r="AG27" s="289" t="s">
        <v>2129</v>
      </c>
      <c r="AH27" s="292" t="s">
        <v>1835</v>
      </c>
      <c r="AI27" s="293" t="s">
        <v>1903</v>
      </c>
      <c r="AJ27" s="292" t="s">
        <v>1918</v>
      </c>
      <c r="AK27" s="292" t="s">
        <v>1824</v>
      </c>
      <c r="AL27" s="292" t="s">
        <v>1805</v>
      </c>
      <c r="AM27" s="292" t="s">
        <v>1794</v>
      </c>
      <c r="AN27" s="292" t="s">
        <v>1754</v>
      </c>
      <c r="AO27" s="292" t="s">
        <v>799</v>
      </c>
      <c r="AP27" s="292" t="s">
        <v>877</v>
      </c>
      <c r="AQ27" s="292" t="s">
        <v>853</v>
      </c>
      <c r="AR27" s="292" t="s">
        <v>981</v>
      </c>
      <c r="AS27" s="292" t="s">
        <v>1604</v>
      </c>
      <c r="AT27" s="292" t="s">
        <v>2012</v>
      </c>
      <c r="AU27" s="292" t="s">
        <v>957</v>
      </c>
      <c r="AV27" s="292" t="s">
        <v>819</v>
      </c>
      <c r="AW27" s="292" t="s">
        <v>931</v>
      </c>
      <c r="AX27" s="292" t="s">
        <v>1469</v>
      </c>
      <c r="AY27" s="292" t="s">
        <v>1401</v>
      </c>
      <c r="AZ27" s="294" t="s">
        <v>511</v>
      </c>
      <c r="BA27" s="292" t="s">
        <v>1490</v>
      </c>
      <c r="BB27" s="292" t="s">
        <v>680</v>
      </c>
      <c r="BC27" s="292" t="s">
        <v>344</v>
      </c>
      <c r="BD27" s="292" t="s">
        <v>1509</v>
      </c>
      <c r="BE27" s="292" t="s">
        <v>831</v>
      </c>
      <c r="BF27" s="292" t="s">
        <v>176</v>
      </c>
      <c r="BG27" s="292" t="s">
        <v>1962</v>
      </c>
      <c r="BH27" s="292" t="s">
        <v>1088</v>
      </c>
      <c r="BI27" s="292" t="s">
        <v>331</v>
      </c>
      <c r="BJ27" s="292" t="s">
        <v>761</v>
      </c>
      <c r="BK27" s="292" t="s">
        <v>1593</v>
      </c>
      <c r="BL27" s="292" t="s">
        <v>1292</v>
      </c>
      <c r="BM27" s="292" t="s">
        <v>1203</v>
      </c>
      <c r="BN27" s="292" t="s">
        <v>1190</v>
      </c>
      <c r="BO27" s="292" t="s">
        <v>1170</v>
      </c>
      <c r="BP27" s="292" t="s">
        <v>549</v>
      </c>
      <c r="BQ27" s="292" t="s">
        <v>651</v>
      </c>
      <c r="BR27" s="292" t="s">
        <v>189</v>
      </c>
      <c r="BS27" s="292" t="s">
        <v>633</v>
      </c>
      <c r="BT27" s="292" t="s">
        <v>592</v>
      </c>
      <c r="BU27" s="292" t="s">
        <v>148</v>
      </c>
      <c r="BV27" s="292" t="s">
        <v>666</v>
      </c>
      <c r="BW27" s="292" t="s">
        <v>779</v>
      </c>
      <c r="BX27" s="292" t="s">
        <v>1110</v>
      </c>
      <c r="BY27" s="292" t="s">
        <v>1655</v>
      </c>
      <c r="BZ27" s="292" t="s">
        <v>2043</v>
      </c>
      <c r="CA27" s="292" t="s">
        <v>1727</v>
      </c>
      <c r="CB27" s="292" t="s">
        <v>1740</v>
      </c>
      <c r="CC27" s="292" t="s">
        <v>1717</v>
      </c>
      <c r="CD27" s="292" t="s">
        <v>1015</v>
      </c>
      <c r="CE27" s="292" t="s">
        <v>614</v>
      </c>
      <c r="CF27" s="292" t="s">
        <v>539</v>
      </c>
      <c r="CG27" s="292" t="s">
        <v>743</v>
      </c>
      <c r="CH27" s="292" t="s">
        <v>1027</v>
      </c>
      <c r="CI27" s="292" t="s">
        <v>1099</v>
      </c>
      <c r="CJ27" s="292" t="s">
        <v>1130</v>
      </c>
      <c r="CK27" s="292" t="s">
        <v>1939</v>
      </c>
      <c r="CL27" s="292" t="s">
        <v>1978</v>
      </c>
      <c r="CM27" s="292" t="s">
        <v>271</v>
      </c>
      <c r="CN27" s="292" t="s">
        <v>1042</v>
      </c>
      <c r="CO27" s="292" t="s">
        <v>1569</v>
      </c>
      <c r="CP27" s="292" t="s">
        <v>1706</v>
      </c>
      <c r="CQ27" s="292" t="s">
        <v>1441</v>
      </c>
      <c r="CR27" s="292" t="s">
        <v>395</v>
      </c>
      <c r="CS27" s="292" t="s">
        <v>230</v>
      </c>
      <c r="CT27" s="292" t="s">
        <v>2002</v>
      </c>
      <c r="CU27" s="292" t="s">
        <v>314</v>
      </c>
      <c r="CV27" s="292" t="s">
        <v>1159</v>
      </c>
      <c r="CW27" s="292" t="s">
        <v>570</v>
      </c>
      <c r="CX27" s="292" t="s">
        <v>464</v>
      </c>
      <c r="CY27" s="292" t="s">
        <v>216</v>
      </c>
      <c r="CZ27" s="292" t="s">
        <v>252</v>
      </c>
      <c r="DA27" s="292" t="s">
        <v>281</v>
      </c>
      <c r="DB27" s="292" t="s">
        <v>300</v>
      </c>
      <c r="DC27" s="292" t="s">
        <v>1457</v>
      </c>
      <c r="DD27" s="292" t="s">
        <v>378</v>
      </c>
      <c r="DE27" s="292" t="s">
        <v>1643</v>
      </c>
      <c r="DF27" s="292" t="s">
        <v>1002</v>
      </c>
      <c r="DG27" s="292" t="s">
        <v>443</v>
      </c>
      <c r="DH27" s="292" t="s">
        <v>991</v>
      </c>
      <c r="DI27" s="295" t="s">
        <v>1677</v>
      </c>
      <c r="DJ27" s="268"/>
      <c r="DX27" s="296"/>
      <c r="DY27" s="283" t="s">
        <v>2130</v>
      </c>
      <c r="DZ27" s="284" t="s">
        <v>6</v>
      </c>
      <c r="EA27" s="284" t="s">
        <v>7</v>
      </c>
      <c r="EB27" s="284" t="s">
        <v>8</v>
      </c>
      <c r="EC27" s="284" t="s">
        <v>9</v>
      </c>
      <c r="ED27" s="285" t="s">
        <v>2131</v>
      </c>
      <c r="EF27" s="283" t="s">
        <v>2130</v>
      </c>
      <c r="EG27" s="284" t="s">
        <v>6</v>
      </c>
      <c r="EH27" s="284" t="s">
        <v>7</v>
      </c>
      <c r="EI27" s="284" t="s">
        <v>8</v>
      </c>
      <c r="EJ27" s="284" t="s">
        <v>9</v>
      </c>
      <c r="EK27" s="285" t="s">
        <v>2132</v>
      </c>
      <c r="EL27" s="296"/>
      <c r="ER27" s="297" t="s">
        <v>2130</v>
      </c>
      <c r="ES27" s="298" t="s">
        <v>6</v>
      </c>
      <c r="ET27" s="298" t="s">
        <v>7</v>
      </c>
      <c r="EU27" s="298" t="s">
        <v>8</v>
      </c>
      <c r="EV27" s="298" t="s">
        <v>9</v>
      </c>
      <c r="EW27" s="299" t="s">
        <v>2133</v>
      </c>
      <c r="EX27" s="300"/>
      <c r="EY27" s="300"/>
      <c r="EZ27" s="300"/>
      <c r="FA27" s="300"/>
      <c r="FB27" s="300"/>
      <c r="FC27" s="300"/>
      <c r="FD27" s="300"/>
      <c r="FE27" s="297" t="s">
        <v>2130</v>
      </c>
      <c r="FF27" s="298" t="s">
        <v>6</v>
      </c>
      <c r="FG27" s="298" t="s">
        <v>7</v>
      </c>
      <c r="FH27" s="298" t="s">
        <v>8</v>
      </c>
      <c r="FI27" s="299" t="s">
        <v>9</v>
      </c>
      <c r="FJ27" s="300"/>
      <c r="FK27" s="300"/>
      <c r="FL27" s="300"/>
      <c r="FM27" s="300"/>
      <c r="FN27" s="300"/>
      <c r="FO27" s="300"/>
      <c r="FP27" s="300"/>
    </row>
    <row r="28">
      <c r="B28" s="269"/>
      <c r="C28" s="301">
        <v>4022.0</v>
      </c>
      <c r="D28" s="302">
        <v>35763.0</v>
      </c>
      <c r="E28" s="302">
        <v>41529.0</v>
      </c>
      <c r="F28" s="303">
        <v>12067.0</v>
      </c>
      <c r="G28" s="270"/>
      <c r="J28" s="269"/>
      <c r="K28" s="304">
        <f>SUM('(B) - Detecciones - Ataques'!L3:L137)</f>
        <v>2157612</v>
      </c>
      <c r="L28" s="305">
        <f>SUM('(B) - Detecciones - Ataques'!M3:M137)</f>
        <v>1139496</v>
      </c>
      <c r="M28" s="305">
        <f>SUM('(B) - Detecciones - Ataques'!N3:N137)</f>
        <v>106294085</v>
      </c>
      <c r="N28" s="306">
        <f>SUM('(B) - Detecciones - Ataques'!P3:P137)</f>
        <v>106294104</v>
      </c>
      <c r="O28" s="270"/>
      <c r="Q28" s="268"/>
      <c r="R28" s="307" t="s">
        <v>2134</v>
      </c>
      <c r="S28" s="308">
        <f>SUMIFS('(B) - Detecciones - Ataques'!L$3:L$137,'(B) - Detecciones - Ataques'!$GR$3:$GR$137,"✔",'(B) - Detecciones - Ataques'!$B$3:$B$137,$S27) + SUMIFS('(B) - Detecciones - Ataques'!L$3:L$137,'(B) - Detecciones - Ataques'!$GR$3:$GR$137,"✔",'(B) - Detecciones - Ataques'!$C$3:$C$137,"*" &amp; $S27 &amp; "*") </f>
        <v>2691</v>
      </c>
      <c r="T28" s="308">
        <f>SUMIFS('(B) - Detecciones - Ataques'!L$3:L$137,'(B) - Detecciones - Ataques'!$GR$3:$GR$137,"✔",'(B) - Detecciones - Ataques'!$B$3:$B$137,$T27) + SUMIFS('(B) - Detecciones - Ataques'!L$3:L$137,'(B) - Detecciones - Ataques'!$GR$3:$GR$137,"✔",'(B) - Detecciones - Ataques'!$C$3:$C$137,"*" &amp; $T27 &amp; "*") </f>
        <v>6951</v>
      </c>
      <c r="U28" s="308">
        <f>SUMIFS('(B) - Detecciones - Ataques'!L$3:L$137,'(B) - Detecciones - Ataques'!$GR$3:$GR$137,"✔",'(B) - Detecciones - Ataques'!$B$3:$B$137,$U27) + SUMIFS('(B) - Detecciones - Ataques'!L$3:L$137,'(B) - Detecciones - Ataques'!$GR$3:$GR$137,"✔",'(B) - Detecciones - Ataques'!$C$3:$C$137,"*" &amp; $U27 &amp; "*") </f>
        <v>250</v>
      </c>
      <c r="V28" s="308">
        <f>SUMIFS('(B) - Detecciones - Ataques'!L$3:L$137,'(B) - Detecciones - Ataques'!$GR$3:$GR$137,"✔",'(B) - Detecciones - Ataques'!$B$3:$B$137,$V27) + SUMIFS('(B) - Detecciones - Ataques'!L$3:L$137,'(B) - Detecciones - Ataques'!$GR$3:$GR$137,"✔",'(B) - Detecciones - Ataques'!$C$3:$C$137,"*" &amp; $V27 &amp; "*") </f>
        <v>39</v>
      </c>
      <c r="W28" s="308">
        <f>SUMIFS('(B) - Detecciones - Ataques'!L$3:L$137,'(B) - Detecciones - Ataques'!$GR$3:$GR$137,"✔",'(B) - Detecciones - Ataques'!$B$3:$B$137,$W27) + SUMIFS('(B) - Detecciones - Ataques'!L$3:L$137,'(B) - Detecciones - Ataques'!$GR$3:$GR$137,"✔",'(B) - Detecciones - Ataques'!$C$3:$C$137,"*" &amp; $W27 &amp; "*") </f>
        <v>282972</v>
      </c>
      <c r="X28" s="308">
        <f>SUMIFS('(B) - Detecciones - Ataques'!L$3:L$137,'(B) - Detecciones - Ataques'!$GR$3:$GR$137,"✔",'(B) - Detecciones - Ataques'!$B$3:$B$137,$X27) + SUMIFS('(B) - Detecciones - Ataques'!L$3:L$137,'(B) - Detecciones - Ataques'!$GR$3:$GR$137,"✔",'(B) - Detecciones - Ataques'!$C$3:$C$137,"*" &amp; $X27 &amp; "*") </f>
        <v>9</v>
      </c>
      <c r="Y28" s="308">
        <f>SUMIFS('(B) - Detecciones - Ataques'!L$3:L$137,'(B) - Detecciones - Ataques'!$GR$3:$GR$137,"✔",'(B) - Detecciones - Ataques'!$B$3:$B$137,$Y27) + SUMIFS('(B) - Detecciones - Ataques'!L$3:L$137,'(B) - Detecciones - Ataques'!$GR$3:$GR$137,"✔",'(B) - Detecciones - Ataques'!$C$3:$C$137,"*" &amp; $Y27 &amp; "*") </f>
        <v>1621929</v>
      </c>
      <c r="Z28" s="308">
        <f>SUMIFS('(B) - Detecciones - Ataques'!L$3:L$137,'(B) - Detecciones - Ataques'!$GR$3:$GR$137,"✔",'(B) - Detecciones - Ataques'!$B$3:$B$137,$Z27) + SUMIFS('(B) - Detecciones - Ataques'!L$3:L$137,'(B) - Detecciones - Ataques'!$GR$3:$GR$137,"✔",'(B) - Detecciones - Ataques'!$C$3:$C$137,"*" &amp; $Z27 &amp; "*") </f>
        <v>721</v>
      </c>
      <c r="AA28" s="308">
        <f>SUMIFS('(B) - Detecciones - Ataques'!L$3:L$137,'(B) - Detecciones - Ataques'!$GR$3:$GR$137,"✔",'(B) - Detecciones - Ataques'!$B$3:$B$137,$AA27) + SUMIFS('(B) - Detecciones - Ataques'!L$3:L$137,'(B) - Detecciones - Ataques'!$GR$3:$GR$137,"✔",'(B) - Detecciones - Ataques'!$C$3:$C$137,"*" &amp; $AA27 &amp; "*") </f>
        <v>332</v>
      </c>
      <c r="AB28" s="308">
        <f>SUMIFS('(B) - Detecciones - Ataques'!L$3:L$137,'(B) - Detecciones - Ataques'!$GR$3:$GR$137,"✔",'(B) - Detecciones - Ataques'!$B$3:$B$137,$AB27) + SUMIFS('(B) - Detecciones - Ataques'!L$3:L$137,'(B) - Detecciones - Ataques'!$GR$3:$GR$137,"✔",'(B) - Detecciones - Ataques'!$C$3:$C$137,"*" &amp; $AB27 &amp; "*") </f>
        <v>148</v>
      </c>
      <c r="AC28" s="308">
        <f>SUMIFS('(B) - Detecciones - Ataques'!L$3:L$137,'(B) - Detecciones - Ataques'!$GR$3:$GR$137,"✔",'(B) - Detecciones - Ataques'!$B$3:$B$137,$AC27) + SUMIFS('(B) - Detecciones - Ataques'!L$3:L$137,'(B) - Detecciones - Ataques'!$GR$3:$GR$137,"✔",'(B) - Detecciones - Ataques'!$C$3:$C$137,"*" &amp; $AC27 &amp; "*") </f>
        <v>66858</v>
      </c>
      <c r="AD28" s="308">
        <f>SUMIFS('(B) - Detecciones - Ataques'!L$3:L$137,'(B) - Detecciones - Ataques'!$GR$3:$GR$137,"✔",'(B) - Detecciones - Ataques'!$B$3:$B$137,$AD27) + SUMIFS('(B) - Detecciones - Ataques'!L$3:L$137,'(B) - Detecciones - Ataques'!$GR$3:$GR$137,"✔",'(B) - Detecciones - Ataques'!$C$3:$C$137,"*" &amp; $AD27 &amp; "*") </f>
        <v>10</v>
      </c>
      <c r="AE28" s="309">
        <f>SUMIFS('(B) - Detecciones - Ataques'!L$3:L$137,'(B) - Detecciones - Ataques'!$GR$3:$GR$137,"✔",'(B) - Detecciones - Ataques'!$B$3:$B$137,$AE27) + SUMIFS('(B) - Detecciones - Ataques'!L$3:L$137,'(B) - Detecciones - Ataques'!$GR$3:$GR$137,"✔",'(B) - Detecciones - Ataques'!$C$3:$C$137,"*" &amp; $AE27 &amp; "*") </f>
        <v>930</v>
      </c>
      <c r="AF28" s="268"/>
      <c r="AG28" s="307" t="s">
        <v>2134</v>
      </c>
      <c r="AH28" s="310">
        <f>SUMIFS('(B) - Detecciones - Ataques'!$L$3:$L$137,'(B) - Detecciones - Ataques'!$GR$3:$GR$137,"✔",'(B) - Detecciones - Ataques'!$E$3:$E$137,AH27)</f>
        <v>2624</v>
      </c>
      <c r="AI28" s="310">
        <f>SUMIFS('(B) - Detecciones - Ataques'!$L$3:$L$137,'(B) - Detecciones - Ataques'!$GR$3:$GR$137,"✔",'(B) - Detecciones - Ataques'!$E$3:$E$137,AI27)</f>
        <v>1</v>
      </c>
      <c r="AJ28" s="310">
        <f>SUMIFS('(B) - Detecciones - Ataques'!$L$3:$L$137,'(B) - Detecciones - Ataques'!$GR$3:$GR$137,"✔",'(B) - Detecciones - Ataques'!$E$3:$E$137,AJ27)</f>
        <v>59</v>
      </c>
      <c r="AK28" s="310">
        <f>SUMIFS('(B) - Detecciones - Ataques'!$L$3:$L$137,'(B) - Detecciones - Ataques'!$GR$3:$GR$137,"✔",'(B) - Detecciones - Ataques'!$E$3:$E$137,AK27)</f>
        <v>7</v>
      </c>
      <c r="AL28" s="310">
        <f>SUMIFS('(B) - Detecciones - Ataques'!$L$3:$L$137,'(B) - Detecciones - Ataques'!$GR$3:$GR$137,"✔",'(B) - Detecciones - Ataques'!$E$3:$E$137,AL27)</f>
        <v>6951</v>
      </c>
      <c r="AM28" s="310">
        <f>SUMIFS('(B) - Detecciones - Ataques'!$L$3:$L$137,'(B) - Detecciones - Ataques'!$GR$3:$GR$137,"✔",'(B) - Detecciones - Ataques'!$E$3:$E$137,AM27)</f>
        <v>0</v>
      </c>
      <c r="AN28" s="310">
        <f>SUMIFS('(B) - Detecciones - Ataques'!$L$3:$L$137,'(B) - Detecciones - Ataques'!$GR$3:$GR$137,"✔",'(B) - Detecciones - Ataques'!$E$3:$E$137,AN27)</f>
        <v>0</v>
      </c>
      <c r="AO28" s="310">
        <f>SUMIFS('(B) - Detecciones - Ataques'!$L$3:$L$137,'(B) - Detecciones - Ataques'!$GR$3:$GR$137,"✔",'(B) - Detecciones - Ataques'!$E$3:$E$137,AO27)</f>
        <v>0</v>
      </c>
      <c r="AP28" s="310">
        <f>SUMIFS('(B) - Detecciones - Ataques'!$L$3:$L$137,'(B) - Detecciones - Ataques'!$GR$3:$GR$137,"✔",'(B) - Detecciones - Ataques'!$E$3:$E$137,AP27)</f>
        <v>128</v>
      </c>
      <c r="AQ28" s="310">
        <f>SUMIFS('(B) - Detecciones - Ataques'!$L$3:$L$137,'(B) - Detecciones - Ataques'!$GR$3:$GR$137,"✔",'(B) - Detecciones - Ataques'!$E$3:$E$137,AQ27)</f>
        <v>5</v>
      </c>
      <c r="AR28" s="310">
        <f>SUMIFS('(B) - Detecciones - Ataques'!$L$3:$L$137,'(B) - Detecciones - Ataques'!$GR$3:$GR$137,"✔",'(B) - Detecciones - Ataques'!$E$3:$E$137,AR27)</f>
        <v>0</v>
      </c>
      <c r="AS28" s="310">
        <f>SUMIFS('(B) - Detecciones - Ataques'!$L$3:$L$137,'(B) - Detecciones - Ataques'!$GR$3:$GR$137,"✔",'(B) - Detecciones - Ataques'!$E$3:$E$137,AS27)</f>
        <v>9</v>
      </c>
      <c r="AT28" s="310">
        <f>SUMIFS('(B) - Detecciones - Ataques'!$L$3:$L$137,'(B) - Detecciones - Ataques'!$GR$3:$GR$137,"✔",'(B) - Detecciones - Ataques'!$E$3:$E$137,AT27)</f>
        <v>90</v>
      </c>
      <c r="AU28" s="310">
        <f>SUMIFS('(B) - Detecciones - Ataques'!$L$3:$L$137,'(B) - Detecciones - Ataques'!$GR$3:$GR$137,"✔",'(B) - Detecciones - Ataques'!$E$3:$E$137,AU27)</f>
        <v>18</v>
      </c>
      <c r="AV28" s="310">
        <f>SUMIFS('(B) - Detecciones - Ataques'!$L$3:$L$137,'(B) - Detecciones - Ataques'!$GR$3:$GR$137,"✔",'(B) - Detecciones - Ataques'!$E$3:$E$137,AV27)</f>
        <v>0</v>
      </c>
      <c r="AW28" s="310">
        <f>SUMIFS('(B) - Detecciones - Ataques'!$L$3:$L$137,'(B) - Detecciones - Ataques'!$GR$3:$GR$137,"✔",'(B) - Detecciones - Ataques'!$E$3:$E$137,AW27)</f>
        <v>27</v>
      </c>
      <c r="AX28" s="310">
        <f>SUMIFS('(B) - Detecciones - Ataques'!$L$3:$L$137,'(B) - Detecciones - Ataques'!$GR$3:$GR$137,"✔",'(B) - Detecciones - Ataques'!$E$3:$E$137,AX27)</f>
        <v>0</v>
      </c>
      <c r="AY28" s="310">
        <f>SUMIFS('(B) - Detecciones - Ataques'!$L$3:$L$137,'(B) - Detecciones - Ataques'!$GR$3:$GR$137,"✔",'(B) - Detecciones - Ataques'!$E$3:$E$137,AY27)</f>
        <v>10</v>
      </c>
      <c r="AZ28" s="310">
        <f>SUMIFS('(B) - Detecciones - Ataques'!$L$3:$L$137,'(B) - Detecciones - Ataques'!$GR$3:$GR$137,"✔",'(B) - Detecciones - Ataques'!$E$3:$E$137,AZ27)</f>
        <v>2</v>
      </c>
      <c r="BA28" s="310">
        <f>SUMIFS('(B) - Detecciones - Ataques'!$L$3:$L$137,'(B) - Detecciones - Ataques'!$GR$3:$GR$137,"✔",'(B) - Detecciones - Ataques'!$E$3:$E$137,BA27)</f>
        <v>0</v>
      </c>
      <c r="BB28" s="310">
        <f>SUMIFS('(B) - Detecciones - Ataques'!$L$3:$L$137,'(B) - Detecciones - Ataques'!$GR$3:$GR$137,"✔",'(B) - Detecciones - Ataques'!$E$3:$E$137,BB27)</f>
        <v>282951</v>
      </c>
      <c r="BC28" s="310">
        <f>SUMIFS('(B) - Detecciones - Ataques'!$L$3:$L$137,'(B) - Detecciones - Ataques'!$GR$3:$GR$137,"✔",'(B) - Detecciones - Ataques'!$E$3:$E$137,BC27)</f>
        <v>0</v>
      </c>
      <c r="BD28" s="310">
        <f>SUMIFS('(B) - Detecciones - Ataques'!$L$3:$L$137,'(B) - Detecciones - Ataques'!$GR$3:$GR$137,"✔",'(B) - Detecciones - Ataques'!$E$3:$E$137,BD27)</f>
        <v>7</v>
      </c>
      <c r="BE28" s="310">
        <f>SUMIFS('(B) - Detecciones - Ataques'!$L$3:$L$137,'(B) - Detecciones - Ataques'!$GR$3:$GR$137,"✔",'(B) - Detecciones - Ataques'!$E$3:$E$137,BE27)</f>
        <v>11</v>
      </c>
      <c r="BF28" s="310">
        <f>SUMIFS('(B) - Detecciones - Ataques'!$L$3:$L$137,'(B) - Detecciones - Ataques'!$GR$3:$GR$137,"✔",'(B) - Detecciones - Ataques'!$E$3:$E$137,BF27)</f>
        <v>3</v>
      </c>
      <c r="BG28" s="310">
        <f>SUMIFS('(B) - Detecciones - Ataques'!$L$3:$L$137,'(B) - Detecciones - Ataques'!$GR$3:$GR$137,"✔",'(B) - Detecciones - Ataques'!$E$3:$E$137,BG27)</f>
        <v>1</v>
      </c>
      <c r="BH28" s="310">
        <f>SUMIFS('(B) - Detecciones - Ataques'!$L$3:$L$137,'(B) - Detecciones - Ataques'!$GR$3:$GR$137,"✔",'(B) - Detecciones - Ataques'!$E$3:$E$137,BH27)</f>
        <v>1</v>
      </c>
      <c r="BI28" s="310">
        <f>SUMIFS('(B) - Detecciones - Ataques'!$L$3:$L$137,'(B) - Detecciones - Ataques'!$GR$3:$GR$137,"✔",'(B) - Detecciones - Ataques'!$E$3:$E$137,BI27)</f>
        <v>0</v>
      </c>
      <c r="BJ28" s="310">
        <f>SUMIFS('(B) - Detecciones - Ataques'!$L$3:$L$137,'(B) - Detecciones - Ataques'!$GR$3:$GR$137,"✔",'(B) - Detecciones - Ataques'!$E$3:$E$137,BJ27)</f>
        <v>0</v>
      </c>
      <c r="BK28" s="310">
        <f>SUMIFS('(B) - Detecciones - Ataques'!$L$3:$L$137,'(B) - Detecciones - Ataques'!$GR$3:$GR$137,"✔",'(B) - Detecciones - Ataques'!$E$3:$E$137,BK27)</f>
        <v>11</v>
      </c>
      <c r="BL28" s="310">
        <f>SUMIFS('(B) - Detecciones - Ataques'!$L$3:$L$137,'(B) - Detecciones - Ataques'!$GR$3:$GR$137,"✔",'(B) - Detecciones - Ataques'!$E$3:$E$137,BL27)</f>
        <v>189596</v>
      </c>
      <c r="BM28" s="310">
        <f>SUMIFS('(B) - Detecciones - Ataques'!$L$3:$L$137,'(B) - Detecciones - Ataques'!$GR$3:$GR$137,"✔",'(B) - Detecciones - Ataques'!$E$3:$E$137,BM27)</f>
        <v>1432322</v>
      </c>
      <c r="BN28" s="310">
        <f>SUMIFS('(B) - Detecciones - Ataques'!$L$3:$L$137,'(B) - Detecciones - Ataques'!$GR$3:$GR$137,"✔",'(B) - Detecciones - Ataques'!$E$3:$E$137,BN27)</f>
        <v>0</v>
      </c>
      <c r="BO28" s="310">
        <f>SUMIFS('(B) - Detecciones - Ataques'!$L$3:$L$137,'(B) - Detecciones - Ataques'!$GR$3:$GR$137,"✔",'(B) - Detecciones - Ataques'!$E$3:$E$137,BO27)</f>
        <v>0</v>
      </c>
      <c r="BP28" s="310">
        <f>SUMIFS('(B) - Detecciones - Ataques'!$L$3:$L$137,'(B) - Detecciones - Ataques'!$GR$3:$GR$137,"✔",'(B) - Detecciones - Ataques'!$E$3:$E$137,BP27)</f>
        <v>200</v>
      </c>
      <c r="BQ28" s="310">
        <f>SUMIFS('(B) - Detecciones - Ataques'!$L$3:$L$137,'(B) - Detecciones - Ataques'!$GR$3:$GR$137,"✔",'(B) - Detecciones - Ataques'!$E$3:$E$137,BQ27)</f>
        <v>0</v>
      </c>
      <c r="BR28" s="310">
        <f>SUMIFS('(B) - Detecciones - Ataques'!$L$3:$L$137,'(B) - Detecciones - Ataques'!$GR$3:$GR$137,"✔",'(B) - Detecciones - Ataques'!$E$3:$E$137,BR27)</f>
        <v>6</v>
      </c>
      <c r="BS28" s="310">
        <f>SUMIFS('(B) - Detecciones - Ataques'!$L$3:$L$137,'(B) - Detecciones - Ataques'!$GR$3:$GR$137,"✔",'(B) - Detecciones - Ataques'!$E$3:$E$137,BS27)</f>
        <v>0</v>
      </c>
      <c r="BT28" s="310">
        <f>SUMIFS('(B) - Detecciones - Ataques'!$L$3:$L$137,'(B) - Detecciones - Ataques'!$GR$3:$GR$137,"✔",'(B) - Detecciones - Ataques'!$E$3:$E$137,BT27)</f>
        <v>0</v>
      </c>
      <c r="BU28" s="310">
        <f>SUMIFS('(B) - Detecciones - Ataques'!$L$3:$L$137,'(B) - Detecciones - Ataques'!$GR$3:$GR$137,"✔",'(B) - Detecciones - Ataques'!$E$3:$E$137,BU27)</f>
        <v>1</v>
      </c>
      <c r="BV28" s="310">
        <f>SUMIFS('(B) - Detecciones - Ataques'!$L$3:$L$137,'(B) - Detecciones - Ataques'!$GR$3:$GR$137,"✔",'(B) - Detecciones - Ataques'!$E$3:$E$137,BV27)</f>
        <v>7</v>
      </c>
      <c r="BW28" s="310">
        <f>SUMIFS('(B) - Detecciones - Ataques'!$L$3:$L$137,'(B) - Detecciones - Ataques'!$GR$3:$GR$137,"✔",'(B) - Detecciones - Ataques'!$E$3:$E$137,BW27)</f>
        <v>0</v>
      </c>
      <c r="BX28" s="310">
        <f>SUMIFS('(B) - Detecciones - Ataques'!$L$3:$L$137,'(B) - Detecciones - Ataques'!$GR$3:$GR$137,"✔",'(B) - Detecciones - Ataques'!$E$3:$E$137,BX27)</f>
        <v>145</v>
      </c>
      <c r="BY28" s="310">
        <f>SUMIFS('(B) - Detecciones - Ataques'!$L$3:$L$137,'(B) - Detecciones - Ataques'!$GR$3:$GR$137,"✔",'(B) - Detecciones - Ataques'!$E$3:$E$137,BY27)</f>
        <v>266</v>
      </c>
      <c r="BZ28" s="310">
        <f>SUMIFS('(B) - Detecciones - Ataques'!$L$3:$L$137,'(B) - Detecciones - Ataques'!$GR$3:$GR$137,"✔",'(B) - Detecciones - Ataques'!$E$3:$E$137,BZ27)</f>
        <v>0</v>
      </c>
      <c r="CA28" s="310">
        <f>SUMIFS('(B) - Detecciones - Ataques'!$L$3:$L$137,'(B) - Detecciones - Ataques'!$GR$3:$GR$137,"✔",'(B) - Detecciones - Ataques'!$E$3:$E$137,CA27)</f>
        <v>3</v>
      </c>
      <c r="CB28" s="310">
        <f>SUMIFS('(B) - Detecciones - Ataques'!$L$3:$L$137,'(B) - Detecciones - Ataques'!$GR$3:$GR$137,"✔",'(B) - Detecciones - Ataques'!$E$3:$E$137,CB27)</f>
        <v>0</v>
      </c>
      <c r="CC28" s="310">
        <f>SUMIFS('(B) - Detecciones - Ataques'!$L$3:$L$137,'(B) - Detecciones - Ataques'!$GR$3:$GR$137,"✔",'(B) - Detecciones - Ataques'!$E$3:$E$137,CC27)</f>
        <v>1</v>
      </c>
      <c r="CD28" s="310">
        <f>SUMIFS('(B) - Detecciones - Ataques'!$L$3:$L$137,'(B) - Detecciones - Ataques'!$GR$3:$GR$137,"✔",'(B) - Detecciones - Ataques'!$E$3:$E$137,CD27)</f>
        <v>0</v>
      </c>
      <c r="CE28" s="310">
        <f>SUMIFS('(B) - Detecciones - Ataques'!$L$3:$L$137,'(B) - Detecciones - Ataques'!$GR$3:$GR$137,"✔",'(B) - Detecciones - Ataques'!$E$3:$E$137,CE27)</f>
        <v>2</v>
      </c>
      <c r="CF28" s="310">
        <f>SUMIFS('(B) - Detecciones - Ataques'!$L$3:$L$137,'(B) - Detecciones - Ataques'!$GR$3:$GR$137,"✔",'(B) - Detecciones - Ataques'!$E$3:$E$137,CF27)</f>
        <v>0</v>
      </c>
      <c r="CG28" s="310">
        <f>SUMIFS('(B) - Detecciones - Ataques'!$L$3:$L$137,'(B) - Detecciones - Ataques'!$GR$3:$GR$137,"✔",'(B) - Detecciones - Ataques'!$E$3:$E$137,CG27)</f>
        <v>15</v>
      </c>
      <c r="CH28" s="310">
        <f>SUMIFS('(B) - Detecciones - Ataques'!$L$3:$L$137,'(B) - Detecciones - Ataques'!$GR$3:$GR$137,"✔",'(B) - Detecciones - Ataques'!$E$3:$E$137,CH27)</f>
        <v>88</v>
      </c>
      <c r="CI28" s="310">
        <f>SUMIFS('(B) - Detecciones - Ataques'!$L$3:$L$137,'(B) - Detecciones - Ataques'!$GR$3:$GR$137,"✔",'(B) - Detecciones - Ataques'!$E$3:$E$137,CI27)</f>
        <v>2</v>
      </c>
      <c r="CJ28" s="310">
        <f>SUMIFS('(B) - Detecciones - Ataques'!$L$3:$L$137,'(B) - Detecciones - Ataques'!$GR$3:$GR$137,"✔",'(B) - Detecciones - Ataques'!$E$3:$E$137,CJ27)</f>
        <v>12</v>
      </c>
      <c r="CK28" s="310">
        <f>SUMIFS('(B) - Detecciones - Ataques'!$L$3:$L$137,'(B) - Detecciones - Ataques'!$GR$3:$GR$137,"✔",'(B) - Detecciones - Ataques'!$E$3:$E$137,CK27)</f>
        <v>0</v>
      </c>
      <c r="CL28" s="310">
        <f>SUMIFS('(B) - Detecciones - Ataques'!$L$3:$L$137,'(B) - Detecciones - Ataques'!$GR$3:$GR$137,"✔",'(B) - Detecciones - Ataques'!$E$3:$E$137,CL27)</f>
        <v>188</v>
      </c>
      <c r="CM28" s="310">
        <f>SUMIFS('(B) - Detecciones - Ataques'!$L$3:$L$137,'(B) - Detecciones - Ataques'!$GR$3:$GR$137,"✔",'(B) - Detecciones - Ataques'!$E$3:$E$137,CM27)</f>
        <v>1</v>
      </c>
      <c r="CN28" s="310">
        <f>SUMIFS('(B) - Detecciones - Ataques'!$L$3:$L$137,'(B) - Detecciones - Ataques'!$GR$3:$GR$137,"✔",'(B) - Detecciones - Ataques'!$E$3:$E$137,CN27)</f>
        <v>27</v>
      </c>
      <c r="CO28" s="310">
        <f>SUMIFS('(B) - Detecciones - Ataques'!$L$3:$L$137,'(B) - Detecciones - Ataques'!$GR$3:$GR$137,"✔",'(B) - Detecciones - Ataques'!$E$3:$E$137,CO27)</f>
        <v>113</v>
      </c>
      <c r="CP28" s="310">
        <f>SUMIFS('(B) - Detecciones - Ataques'!$L$3:$L$137,'(B) - Detecciones - Ataques'!$GR$3:$GR$137,"✔",'(B) - Detecciones - Ataques'!$E$3:$E$137,CP27)</f>
        <v>7</v>
      </c>
      <c r="CQ28" s="310">
        <f>SUMIFS('(B) - Detecciones - Ataques'!$L$3:$L$137,'(B) - Detecciones - Ataques'!$GR$3:$GR$137,"✔",'(B) - Detecciones - Ataques'!$E$3:$E$137,CQ27)</f>
        <v>0</v>
      </c>
      <c r="CR28" s="310">
        <f>SUMIFS('(B) - Detecciones - Ataques'!$L$3:$L$137,'(B) - Detecciones - Ataques'!$GR$3:$GR$137,"✔",'(B) - Detecciones - Ataques'!$E$3:$E$137,CR27)</f>
        <v>65841</v>
      </c>
      <c r="CS28" s="310">
        <f>SUMIFS('(B) - Detecciones - Ataques'!$L$3:$L$137,'(B) - Detecciones - Ataques'!$GR$3:$GR$137,"✔",'(B) - Detecciones - Ataques'!$E$3:$E$137,CS27)</f>
        <v>1002</v>
      </c>
      <c r="CT28" s="310">
        <f>SUMIFS('(B) - Detecciones - Ataques'!$L$3:$L$137,'(B) - Detecciones - Ataques'!$GR$3:$GR$137,"✔",'(B) - Detecciones - Ataques'!$E$3:$E$137,CT27)</f>
        <v>0</v>
      </c>
      <c r="CU28" s="310">
        <f>SUMIFS('(B) - Detecciones - Ataques'!$L$3:$L$137,'(B) - Detecciones - Ataques'!$GR$3:$GR$137,"✔",'(B) - Detecciones - Ataques'!$E$3:$E$137,CU27)</f>
        <v>13</v>
      </c>
      <c r="CV28" s="310">
        <f>SUMIFS('(B) - Detecciones - Ataques'!$L$3:$L$137,'(B) - Detecciones - Ataques'!$GR$3:$GR$137,"✔",'(B) - Detecciones - Ataques'!$E$3:$E$137,CV27)</f>
        <v>0</v>
      </c>
      <c r="CW28" s="310">
        <f>SUMIFS('(B) - Detecciones - Ataques'!$L$3:$L$137,'(B) - Detecciones - Ataques'!$GR$3:$GR$137,"✔",'(B) - Detecciones - Ataques'!$E$3:$E$137,CW27)</f>
        <v>2</v>
      </c>
      <c r="CX28" s="310">
        <f>SUMIFS('(B) - Detecciones - Ataques'!$L$3:$L$137,'(B) - Detecciones - Ataques'!$GR$3:$GR$137,"✔",'(B) - Detecciones - Ataques'!$E$3:$E$137,CX27)</f>
        <v>10</v>
      </c>
      <c r="CY28" s="310">
        <f>SUMIFS('(B) - Detecciones - Ataques'!$L$3:$L$137,'(B) - Detecciones - Ataques'!$GR$3:$GR$137,"✔",'(B) - Detecciones - Ataques'!$E$3:$E$137,CY27)</f>
        <v>0</v>
      </c>
      <c r="CZ28" s="310">
        <f>SUMIFS('(B) - Detecciones - Ataques'!$L$3:$L$137,'(B) - Detecciones - Ataques'!$GR$3:$GR$137,"✔",'(B) - Detecciones - Ataques'!$E$3:$E$137,CZ27)</f>
        <v>0</v>
      </c>
      <c r="DA28" s="310">
        <f>SUMIFS('(B) - Detecciones - Ataques'!$L$3:$L$137,'(B) - Detecciones - Ataques'!$GR$3:$GR$137,"✔",'(B) - Detecciones - Ataques'!$E$3:$E$137,DA27)</f>
        <v>0</v>
      </c>
      <c r="DB28" s="310">
        <f>SUMIFS('(B) - Detecciones - Ataques'!$L$3:$L$137,'(B) - Detecciones - Ataques'!$GR$3:$GR$137,"✔",'(B) - Detecciones - Ataques'!$E$3:$E$137,DB27)</f>
        <v>0</v>
      </c>
      <c r="DC28" s="310">
        <f>SUMIFS('(B) - Detecciones - Ataques'!$L$3:$L$137,'(B) - Detecciones - Ataques'!$GR$3:$GR$137,"✔",'(B) - Detecciones - Ataques'!$E$3:$E$137,DC27)</f>
        <v>0</v>
      </c>
      <c r="DD28" s="310">
        <f>SUMIFS('(B) - Detecciones - Ataques'!$L$3:$L$137,'(B) - Detecciones - Ataques'!$GR$3:$GR$137,"✔",'(B) - Detecciones - Ataques'!$E$3:$E$137,DD27)</f>
        <v>0</v>
      </c>
      <c r="DE28" s="310">
        <f>SUMIFS('(B) - Detecciones - Ataques'!$L$3:$L$137,'(B) - Detecciones - Ataques'!$GR$3:$GR$137,"✔",'(B) - Detecciones - Ataques'!$E$3:$E$137,DE27)</f>
        <v>0</v>
      </c>
      <c r="DF28" s="310">
        <f>SUMIFS('(B) - Detecciones - Ataques'!$L$3:$L$137,'(B) - Detecciones - Ataques'!$GR$3:$GR$137,"✔",'(B) - Detecciones - Ataques'!$E$3:$E$137,DF27)</f>
        <v>0</v>
      </c>
      <c r="DG28" s="310">
        <f>SUMIFS('(B) - Detecciones - Ataques'!$L$3:$L$137,'(B) - Detecciones - Ataques'!$GR$3:$GR$137,"✔",'(B) - Detecciones - Ataques'!$E$3:$E$137,DG27)</f>
        <v>911</v>
      </c>
      <c r="DH28" s="310">
        <f>SUMIFS('(B) - Detecciones - Ataques'!$L$3:$L$137,'(B) - Detecciones - Ataques'!$GR$3:$GR$137,"✔",'(B) - Detecciones - Ataques'!$E$3:$E$137,DH27)</f>
        <v>0</v>
      </c>
      <c r="DI28" s="311">
        <f>SUMIFS('(B) - Detecciones - Ataques'!$L$3:$L$137,'(B) - Detecciones - Ataques'!$GR$3:$GR$137,"✔",'(B) - Detecciones - Ataques'!$E$3:$E$137,DI27)</f>
        <v>17</v>
      </c>
      <c r="DJ28" s="268"/>
      <c r="DX28" s="312"/>
      <c r="DY28" s="313" t="s">
        <v>1822</v>
      </c>
      <c r="DZ28" s="312">
        <v>1.0</v>
      </c>
      <c r="EA28" s="312">
        <v>2.0</v>
      </c>
      <c r="EB28" s="312">
        <v>2.0</v>
      </c>
      <c r="EC28" s="312">
        <v>3.0</v>
      </c>
      <c r="ED28" s="314">
        <v>4.0</v>
      </c>
      <c r="EF28" s="315" t="s">
        <v>1822</v>
      </c>
      <c r="EG28" s="316">
        <v>2.0</v>
      </c>
      <c r="EH28" s="316">
        <v>3.0</v>
      </c>
      <c r="EI28" s="316">
        <v>3.0</v>
      </c>
      <c r="EJ28" s="316">
        <v>4.0</v>
      </c>
      <c r="EK28" s="317">
        <v>5.0</v>
      </c>
      <c r="EL28" s="312"/>
      <c r="ER28" s="318" t="s">
        <v>1822</v>
      </c>
      <c r="ES28" s="319">
        <f>SUMIFS('(B) - Detecciones - Ataques'!AE$3:AE$137,'(B) - Detecciones - Ataques'!$GR$3:$GR$137,"✔",'(B) - Detecciones - Ataques'!$B$3:$B$137,$ER28,'(B) - Detecciones - Ataques'!$FJ$3:$FJ$137,"✔")</f>
        <v>4</v>
      </c>
      <c r="ET28" s="319">
        <f>SUMIFS('(B) - Detecciones - Ataques'!$BJ$3:$BJ$137,'(B) - Detecciones - Ataques'!$GR$3:$GR$137,"✔",'(B) - Detecciones - Ataques'!$B$3:$B$137,$ER28,'(B) - Detecciones - Ataques'!$FJ$3:$FJ$137,"✔")</f>
        <v>20</v>
      </c>
      <c r="EU28" s="319">
        <f>SUMIFS('(B) - Detecciones - Ataques'!CS$3:CS$137,'(B) - Detecciones - Ataques'!$GR$3:$GR$137,"✔",'(B) - Detecciones - Ataques'!$B$3:$B$137,$ER28,'(B) - Detecciones - Ataques'!$FJ$3:$FJ$137,"✔")</f>
        <v>32</v>
      </c>
      <c r="EV28" s="319">
        <f>SUMIFS('(B) - Detecciones - Ataques'!EB$3:EB$137,'(B) - Detecciones - Ataques'!$GR$3:$GR$137,"✔",'(B) - Detecciones - Ataques'!$B$3:$B$137,$ER28,'(B) - Detecciones - Ataques'!$FJ$3:$FJ$137,"✔")</f>
        <v>50</v>
      </c>
      <c r="EW28" s="320">
        <f t="shared" ref="EW28:EW40" si="1">EV28</f>
        <v>50</v>
      </c>
      <c r="EX28" s="321"/>
      <c r="EY28" s="321"/>
      <c r="EZ28" s="321"/>
      <c r="FA28" s="321"/>
      <c r="FB28" s="321"/>
      <c r="FC28" s="321"/>
      <c r="FD28" s="321"/>
      <c r="FE28" s="318" t="s">
        <v>1822</v>
      </c>
      <c r="FF28" s="322">
        <f>ES28/EK28</f>
        <v>0.8</v>
      </c>
      <c r="FG28" s="322">
        <f>ET28/EK28</f>
        <v>4</v>
      </c>
      <c r="FH28" s="322">
        <f>EU28/EK28</f>
        <v>6.4</v>
      </c>
      <c r="FI28" s="323">
        <f>EV28/EK28</f>
        <v>10</v>
      </c>
      <c r="FJ28" s="324"/>
      <c r="FK28" s="324"/>
      <c r="FL28" s="324"/>
      <c r="FM28" s="324"/>
      <c r="FN28" s="324"/>
      <c r="FO28" s="324"/>
      <c r="FP28" s="324"/>
    </row>
    <row r="29">
      <c r="B29" s="269"/>
      <c r="C29" s="268"/>
      <c r="D29" s="268"/>
      <c r="E29" s="268"/>
      <c r="F29" s="268"/>
      <c r="G29" s="270"/>
      <c r="J29" s="269"/>
      <c r="K29" s="325"/>
      <c r="L29" s="326"/>
      <c r="M29" s="326"/>
      <c r="N29" s="327"/>
      <c r="O29" s="270"/>
      <c r="Q29" s="268"/>
      <c r="R29" s="307" t="s">
        <v>2135</v>
      </c>
      <c r="S29" s="308">
        <f>SUMIFS('(B) - Detecciones - Ataques'!M$3:M$137,'(B) - Detecciones - Ataques'!$GR$3:$GR$137,"✔",'(B) - Detecciones - Ataques'!$B$3:$B$137,$S27) + SUMIFS('(B) - Detecciones - Ataques'!M$3:M$137,'(B) - Detecciones - Ataques'!$GR$3:$GR$137,"✔",'(B) - Detecciones - Ataques'!$C$3:$C$137,"*" &amp; $S27 &amp; "*") </f>
        <v>2619</v>
      </c>
      <c r="T29" s="308">
        <f>SUMIFS('(B) - Detecciones - Ataques'!M$3:M$137,'(B) - Detecciones - Ataques'!$GR$3:$GR$137,"✔",'(B) - Detecciones - Ataques'!$B$3:$B$137,$T27) + SUMIFS('(B) - Detecciones - Ataques'!M$3:M$137,'(B) - Detecciones - Ataques'!$GR$3:$GR$137,"✔",'(B) - Detecciones - Ataques'!$C$3:$C$137,"*" &amp; $T27 &amp; "*") </f>
        <v>6951</v>
      </c>
      <c r="U29" s="308">
        <f>SUMIFS('(B) - Detecciones - Ataques'!M$3:M$137,'(B) - Detecciones - Ataques'!$GR$3:$GR$137,"✔",'(B) - Detecciones - Ataques'!$B$3:$B$137,$U27) + SUMIFS('(B) - Detecciones - Ataques'!M$3:M$137,'(B) - Detecciones - Ataques'!$GR$3:$GR$137,"✔",'(B) - Detecciones - Ataques'!$C$3:$C$137,"*" &amp; $U27 &amp; "*") </f>
        <v>121</v>
      </c>
      <c r="V29" s="308">
        <f>SUMIFS('(B) - Detecciones - Ataques'!M$3:M$137,'(B) - Detecciones - Ataques'!$GR$3:$GR$137,"✔",'(B) - Detecciones - Ataques'!$B$3:$B$137,$V27) + SUMIFS('(B) - Detecciones - Ataques'!M$3:M$137,'(B) - Detecciones - Ataques'!$GR$3:$GR$137,"✔",'(B) - Detecciones - Ataques'!$C$3:$C$137,"*" &amp; $V27 &amp; "*") </f>
        <v>12</v>
      </c>
      <c r="W29" s="308">
        <f>SUMIFS('(B) - Detecciones - Ataques'!M$3:M$137,'(B) - Detecciones - Ataques'!$GR$3:$GR$137,"✔",'(B) - Detecciones - Ataques'!$B$3:$B$137,$W27) + SUMIFS('(B) - Detecciones - Ataques'!M$3:M$137,'(B) - Detecciones - Ataques'!$GR$3:$GR$137,"✔",'(B) - Detecciones - Ataques'!$C$3:$C$137,"*" &amp; $W27 &amp; "*") </f>
        <v>281949</v>
      </c>
      <c r="X29" s="308">
        <f>SUMIFS('(B) - Detecciones - Ataques'!M$3:M$137,'(B) - Detecciones - Ataques'!$GR$3:$GR$137,"✔",'(B) - Detecciones - Ataques'!$B$3:$B$137,$X27) + SUMIFS('(B) - Detecciones - Ataques'!M$3:M$137,'(B) - Detecciones - Ataques'!$GR$3:$GR$137,"✔",'(B) - Detecciones - Ataques'!$C$3:$C$137,"*" &amp; $X27 &amp; "*") </f>
        <v>3</v>
      </c>
      <c r="Y29" s="308">
        <f>SUMIFS('(B) - Detecciones - Ataques'!M$3:M$137,'(B) - Detecciones - Ataques'!$GR$3:$GR$137,"✔",'(B) - Detecciones - Ataques'!$B$3:$B$137,$Y27) + SUMIFS('(B) - Detecciones - Ataques'!M$3:M$137,'(B) - Detecciones - Ataques'!$GR$3:$GR$137,"✔",'(B) - Detecciones - Ataques'!$C$3:$C$137,"*" &amp; $Y27 &amp; "*") </f>
        <v>666049</v>
      </c>
      <c r="Z29" s="308">
        <f>SUMIFS('(B) - Detecciones - Ataques'!M$3:M$137,'(B) - Detecciones - Ataques'!$GR$3:$GR$137,"✔",'(B) - Detecciones - Ataques'!$B$3:$B$137,$Z27) + SUMIFS('(B) - Detecciones - Ataques'!M$3:M$137,'(B) - Detecciones - Ataques'!$GR$3:$GR$137,"✔",'(B) - Detecciones - Ataques'!$C$3:$C$137,"*" &amp; $Z27 &amp; "*") </f>
        <v>143</v>
      </c>
      <c r="AA29" s="308">
        <f>SUMIFS('(B) - Detecciones - Ataques'!M$3:M$137,'(B) - Detecciones - Ataques'!$GR$3:$GR$137,"✔",'(B) - Detecciones - Ataques'!$B$3:$B$137,$AA27) + SUMIFS('(B) - Detecciones - Ataques'!M$3:M$137,'(B) - Detecciones - Ataques'!$GR$3:$GR$137,"✔",'(B) - Detecciones - Ataques'!$C$3:$C$137,"*" &amp; $AA27 &amp; "*") </f>
        <v>15</v>
      </c>
      <c r="AB29" s="308">
        <f>SUMIFS('(B) - Detecciones - Ataques'!M$3:M$137,'(B) - Detecciones - Ataques'!$GR$3:$GR$137,"✔",'(B) - Detecciones - Ataques'!$B$3:$B$137,$AB27) + SUMIFS('(B) - Detecciones - Ataques'!M$3:M$137,'(B) - Detecciones - Ataques'!$GR$3:$GR$137,"✔",'(B) - Detecciones - Ataques'!$C$3:$C$137,"*" &amp; $AB27 &amp; "*") </f>
        <v>7</v>
      </c>
      <c r="AC29" s="308">
        <f>SUMIFS('(B) - Detecciones - Ataques'!M$3:M$137,'(B) - Detecciones - Ataques'!$GR$3:$GR$137,"✔",'(B) - Detecciones - Ataques'!$B$3:$B$137,$AC27) + SUMIFS('(B) - Detecciones - Ataques'!M$3:M$137,'(B) - Detecciones - Ataques'!$GR$3:$GR$137,"✔",'(B) - Detecciones - Ataques'!$C$3:$C$137,"*" &amp; $AC27 &amp; "*") </f>
        <v>66842</v>
      </c>
      <c r="AD29" s="308">
        <f>SUMIFS('(B) - Detecciones - Ataques'!M$3:M$137,'(B) - Detecciones - Ataques'!$GR$3:$GR$137,"✔",'(B) - Detecciones - Ataques'!$B$3:$B$137,$AD27) + SUMIFS('(B) - Detecciones - Ataques'!M$3:M$137,'(B) - Detecciones - Ataques'!$GR$3:$GR$137,"✔",'(B) - Detecciones - Ataques'!$C$3:$C$137,"*" &amp; $AD27 &amp; "*") </f>
        <v>2</v>
      </c>
      <c r="AE29" s="309">
        <f>SUMIFS('(B) - Detecciones - Ataques'!M$3:M$137,'(B) - Detecciones - Ataques'!$GR$3:$GR$137,"✔",'(B) - Detecciones - Ataques'!$B$3:$B$137,$AE27) + SUMIFS('(B) - Detecciones - Ataques'!M$3:M$137,'(B) - Detecciones - Ataques'!$GR$3:$GR$137,"✔",'(B) - Detecciones - Ataques'!$C$3:$C$137,"*" &amp; $AE27 &amp; "*") </f>
        <v>462</v>
      </c>
      <c r="AF29" s="268"/>
      <c r="AG29" s="307" t="s">
        <v>2135</v>
      </c>
      <c r="AH29" s="310">
        <f>SUMIFS('(B) - Detecciones - Ataques'!$M$3:$M$137,'(B) - Detecciones - Ataques'!$GR$3:$GR$137,"✔",'(B) - Detecciones - Ataques'!$E$3:$E$137,AH27)</f>
        <v>2615</v>
      </c>
      <c r="AI29" s="310">
        <f>SUMIFS('(B) - Detecciones - Ataques'!$M$3:$M$137,'(B) - Detecciones - Ataques'!$GR$3:$GR$137,"✔",'(B) - Detecciones - Ataques'!$E$3:$E$137,AI27)</f>
        <v>1</v>
      </c>
      <c r="AJ29" s="310">
        <f>SUMIFS('(B) - Detecciones - Ataques'!$M$3:$M$137,'(B) - Detecciones - Ataques'!$GR$3:$GR$137,"✔",'(B) - Detecciones - Ataques'!$E$3:$E$137,AJ27)</f>
        <v>2</v>
      </c>
      <c r="AK29" s="310">
        <f>SUMIFS('(B) - Detecciones - Ataques'!$M$3:$M$137,'(B) - Detecciones - Ataques'!$GR$3:$GR$137,"✔",'(B) - Detecciones - Ataques'!$E$3:$E$137,AK27)</f>
        <v>1</v>
      </c>
      <c r="AL29" s="310">
        <f>SUMIFS('(B) - Detecciones - Ataques'!$M$3:$M$137,'(B) - Detecciones - Ataques'!$GR$3:$GR$137,"✔",'(B) - Detecciones - Ataques'!$E$3:$E$137,AL27)</f>
        <v>6951</v>
      </c>
      <c r="AM29" s="310">
        <f>SUMIFS('(B) - Detecciones - Ataques'!$M$3:$M$137,'(B) - Detecciones - Ataques'!$GR$3:$GR$137,"✔",'(B) - Detecciones - Ataques'!$E$3:$E$137,AM27)</f>
        <v>0</v>
      </c>
      <c r="AN29" s="310">
        <f>SUMIFS('(B) - Detecciones - Ataques'!$M$3:$M$137,'(B) - Detecciones - Ataques'!$GR$3:$GR$137,"✔",'(B) - Detecciones - Ataques'!$E$3:$E$137,AN27)</f>
        <v>0</v>
      </c>
      <c r="AO29" s="310">
        <f>SUMIFS('(B) - Detecciones - Ataques'!$M$3:$M$137,'(B) - Detecciones - Ataques'!$GR$3:$GR$137,"✔",'(B) - Detecciones - Ataques'!$E$3:$E$137,AO27)</f>
        <v>0</v>
      </c>
      <c r="AP29" s="310">
        <f>SUMIFS('(B) - Detecciones - Ataques'!$M$3:$M$137,'(B) - Detecciones - Ataques'!$GR$3:$GR$137,"✔",'(B) - Detecciones - Ataques'!$E$3:$E$137,AP27)</f>
        <v>112</v>
      </c>
      <c r="AQ29" s="310">
        <f>SUMIFS('(B) - Detecciones - Ataques'!$M$3:$M$137,'(B) - Detecciones - Ataques'!$GR$3:$GR$137,"✔",'(B) - Detecciones - Ataques'!$E$3:$E$137,AQ27)</f>
        <v>4</v>
      </c>
      <c r="AR29" s="310">
        <f>SUMIFS('(B) - Detecciones - Ataques'!$M$3:$M$137,'(B) - Detecciones - Ataques'!$GR$3:$GR$137,"✔",'(B) - Detecciones - Ataques'!$E$3:$E$137,AR27)</f>
        <v>0</v>
      </c>
      <c r="AS29" s="310">
        <f>SUMIFS('(B) - Detecciones - Ataques'!$M$3:$M$137,'(B) - Detecciones - Ataques'!$GR$3:$GR$137,"✔",'(B) - Detecciones - Ataques'!$E$3:$E$137,AS27)</f>
        <v>1</v>
      </c>
      <c r="AT29" s="310">
        <f>SUMIFS('(B) - Detecciones - Ataques'!$M$3:$M$137,'(B) - Detecciones - Ataques'!$GR$3:$GR$137,"✔",'(B) - Detecciones - Ataques'!$E$3:$E$137,AT27)</f>
        <v>2</v>
      </c>
      <c r="AU29" s="310">
        <f>SUMIFS('(B) - Detecciones - Ataques'!$M$3:$M$137,'(B) - Detecciones - Ataques'!$GR$3:$GR$137,"✔",'(B) - Detecciones - Ataques'!$E$3:$E$137,AU27)</f>
        <v>2</v>
      </c>
      <c r="AV29" s="310">
        <f>SUMIFS('(B) - Detecciones - Ataques'!$M$3:$M$137,'(B) - Detecciones - Ataques'!$GR$3:$GR$137,"✔",'(B) - Detecciones - Ataques'!$E$3:$E$137,AV27)</f>
        <v>0</v>
      </c>
      <c r="AW29" s="310">
        <f>SUMIFS('(B) - Detecciones - Ataques'!$M$3:$M$137,'(B) - Detecciones - Ataques'!$GR$3:$GR$137,"✔",'(B) - Detecciones - Ataques'!$E$3:$E$137,AW27)</f>
        <v>9</v>
      </c>
      <c r="AX29" s="310">
        <f>SUMIFS('(B) - Detecciones - Ataques'!$M$3:$M$137,'(B) - Detecciones - Ataques'!$GR$3:$GR$137,"✔",'(B) - Detecciones - Ataques'!$E$3:$E$137,AX27)</f>
        <v>0</v>
      </c>
      <c r="AY29" s="310">
        <f>SUMIFS('(B) - Detecciones - Ataques'!$M$3:$M$137,'(B) - Detecciones - Ataques'!$GR$3:$GR$137,"✔",'(B) - Detecciones - Ataques'!$E$3:$E$137,AY27)</f>
        <v>2</v>
      </c>
      <c r="AZ29" s="310">
        <f>SUMIFS('(B) - Detecciones - Ataques'!$M$3:$M$137,'(B) - Detecciones - Ataques'!$GR$3:$GR$137,"✔",'(B) - Detecciones - Ataques'!$E$3:$E$137,AZ27)</f>
        <v>1</v>
      </c>
      <c r="BA29" s="310">
        <f>SUMIFS('(B) - Detecciones - Ataques'!$M$3:$M$137,'(B) - Detecciones - Ataques'!$GR$3:$GR$137,"✔",'(B) - Detecciones - Ataques'!$E$3:$E$137,BA27)</f>
        <v>0</v>
      </c>
      <c r="BB29" s="310">
        <f>SUMIFS('(B) - Detecciones - Ataques'!$M$3:$M$137,'(B) - Detecciones - Ataques'!$GR$3:$GR$137,"✔",'(B) - Detecciones - Ataques'!$E$3:$E$137,BB27)</f>
        <v>281945</v>
      </c>
      <c r="BC29" s="310">
        <f>SUMIFS('(B) - Detecciones - Ataques'!$M$3:$M$137,'(B) - Detecciones - Ataques'!$GR$3:$GR$137,"✔",'(B) - Detecciones - Ataques'!$E$3:$E$137,BC27)</f>
        <v>0</v>
      </c>
      <c r="BD29" s="310">
        <f>SUMIFS('(B) - Detecciones - Ataques'!$M$3:$M$137,'(B) - Detecciones - Ataques'!$GR$3:$GR$137,"✔",'(B) - Detecciones - Ataques'!$E$3:$E$137,BD27)</f>
        <v>1</v>
      </c>
      <c r="BE29" s="310">
        <f>SUMIFS('(B) - Detecciones - Ataques'!$M$3:$M$137,'(B) - Detecciones - Ataques'!$GR$3:$GR$137,"✔",'(B) - Detecciones - Ataques'!$E$3:$E$137,BE27)</f>
        <v>2</v>
      </c>
      <c r="BF29" s="310">
        <f>SUMIFS('(B) - Detecciones - Ataques'!$M$3:$M$137,'(B) - Detecciones - Ataques'!$GR$3:$GR$137,"✔",'(B) - Detecciones - Ataques'!$E$3:$E$137,BF27)</f>
        <v>1</v>
      </c>
      <c r="BG29" s="310">
        <f>SUMIFS('(B) - Detecciones - Ataques'!$M$3:$M$137,'(B) - Detecciones - Ataques'!$GR$3:$GR$137,"✔",'(B) - Detecciones - Ataques'!$E$3:$E$137,BG27)</f>
        <v>1</v>
      </c>
      <c r="BH29" s="310">
        <f>SUMIFS('(B) - Detecciones - Ataques'!$M$3:$M$137,'(B) - Detecciones - Ataques'!$GR$3:$GR$137,"✔",'(B) - Detecciones - Ataques'!$E$3:$E$137,BH27)</f>
        <v>1</v>
      </c>
      <c r="BI29" s="310">
        <f>SUMIFS('(B) - Detecciones - Ataques'!$M$3:$M$137,'(B) - Detecciones - Ataques'!$GR$3:$GR$137,"✔",'(B) - Detecciones - Ataques'!$E$3:$E$137,BI27)</f>
        <v>0</v>
      </c>
      <c r="BJ29" s="310">
        <f>SUMIFS('(B) - Detecciones - Ataques'!$M$3:$M$137,'(B) - Detecciones - Ataques'!$GR$3:$GR$137,"✔",'(B) - Detecciones - Ataques'!$E$3:$E$137,BJ27)</f>
        <v>0</v>
      </c>
      <c r="BK29" s="310">
        <f>SUMIFS('(B) - Detecciones - Ataques'!$M$3:$M$137,'(B) - Detecciones - Ataques'!$GR$3:$GR$137,"✔",'(B) - Detecciones - Ataques'!$E$3:$E$137,BK27)</f>
        <v>1</v>
      </c>
      <c r="BL29" s="310">
        <f>SUMIFS('(B) - Detecciones - Ataques'!$M$3:$M$137,'(B) - Detecciones - Ataques'!$GR$3:$GR$137,"✔",'(B) - Detecciones - Ataques'!$E$3:$E$137,BL27)</f>
        <v>93616</v>
      </c>
      <c r="BM29" s="310">
        <f>SUMIFS('(B) - Detecciones - Ataques'!$M$3:$M$137,'(B) - Detecciones - Ataques'!$GR$3:$GR$137,"✔",'(B) - Detecciones - Ataques'!$E$3:$E$137,BM27)</f>
        <v>572432</v>
      </c>
      <c r="BN29" s="310">
        <f>SUMIFS('(B) - Detecciones - Ataques'!$M$3:$M$137,'(B) - Detecciones - Ataques'!$GR$3:$GR$137,"✔",'(B) - Detecciones - Ataques'!$E$3:$E$137,BN27)</f>
        <v>0</v>
      </c>
      <c r="BO29" s="310">
        <f>SUMIFS('(B) - Detecciones - Ataques'!$M$3:$M$137,'(B) - Detecciones - Ataques'!$GR$3:$GR$137,"✔",'(B) - Detecciones - Ataques'!$E$3:$E$137,BO27)</f>
        <v>0</v>
      </c>
      <c r="BP29" s="310">
        <f>SUMIFS('(B) - Detecciones - Ataques'!$M$3:$M$137,'(B) - Detecciones - Ataques'!$GR$3:$GR$137,"✔",'(B) - Detecciones - Ataques'!$E$3:$E$137,BP27)</f>
        <v>10</v>
      </c>
      <c r="BQ29" s="310">
        <f>SUMIFS('(B) - Detecciones - Ataques'!$M$3:$M$137,'(B) - Detecciones - Ataques'!$GR$3:$GR$137,"✔",'(B) - Detecciones - Ataques'!$E$3:$E$137,BQ27)</f>
        <v>0</v>
      </c>
      <c r="BR29" s="310">
        <f>SUMIFS('(B) - Detecciones - Ataques'!$M$3:$M$137,'(B) - Detecciones - Ataques'!$GR$3:$GR$137,"✔",'(B) - Detecciones - Ataques'!$E$3:$E$137,BR27)</f>
        <v>2</v>
      </c>
      <c r="BS29" s="310">
        <f>SUMIFS('(B) - Detecciones - Ataques'!$M$3:$M$137,'(B) - Detecciones - Ataques'!$GR$3:$GR$137,"✔",'(B) - Detecciones - Ataques'!$E$3:$E$137,BS27)</f>
        <v>0</v>
      </c>
      <c r="BT29" s="310">
        <f>SUMIFS('(B) - Detecciones - Ataques'!$M$3:$M$137,'(B) - Detecciones - Ataques'!$GR$3:$GR$137,"✔",'(B) - Detecciones - Ataques'!$E$3:$E$137,BT27)</f>
        <v>0</v>
      </c>
      <c r="BU29" s="310">
        <f>SUMIFS('(B) - Detecciones - Ataques'!$M$3:$M$137,'(B) - Detecciones - Ataques'!$GR$3:$GR$137,"✔",'(B) - Detecciones - Ataques'!$E$3:$E$137,BU27)</f>
        <v>1</v>
      </c>
      <c r="BV29" s="310">
        <f>SUMIFS('(B) - Detecciones - Ataques'!$M$3:$M$137,'(B) - Detecciones - Ataques'!$GR$3:$GR$137,"✔",'(B) - Detecciones - Ataques'!$E$3:$E$137,BV27)</f>
        <v>1</v>
      </c>
      <c r="BW29" s="310">
        <f>SUMIFS('(B) - Detecciones - Ataques'!$M$3:$M$137,'(B) - Detecciones - Ataques'!$GR$3:$GR$137,"✔",'(B) - Detecciones - Ataques'!$E$3:$E$137,BW27)</f>
        <v>0</v>
      </c>
      <c r="BX29" s="310">
        <f>SUMIFS('(B) - Detecciones - Ataques'!$M$3:$M$137,'(B) - Detecciones - Ataques'!$GR$3:$GR$137,"✔",'(B) - Detecciones - Ataques'!$E$3:$E$137,BX27)</f>
        <v>1</v>
      </c>
      <c r="BY29" s="310">
        <f>SUMIFS('(B) - Detecciones - Ataques'!$M$3:$M$137,'(B) - Detecciones - Ataques'!$GR$3:$GR$137,"✔",'(B) - Detecciones - Ataques'!$E$3:$E$137,BY27)</f>
        <v>123</v>
      </c>
      <c r="BZ29" s="310">
        <f>SUMIFS('(B) - Detecciones - Ataques'!$M$3:$M$137,'(B) - Detecciones - Ataques'!$GR$3:$GR$137,"✔",'(B) - Detecciones - Ataques'!$E$3:$E$137,BZ27)</f>
        <v>0</v>
      </c>
      <c r="CA29" s="310">
        <f>SUMIFS('(B) - Detecciones - Ataques'!$M$3:$M$137,'(B) - Detecciones - Ataques'!$GR$3:$GR$137,"✔",'(B) - Detecciones - Ataques'!$E$3:$E$137,CA27)</f>
        <v>1</v>
      </c>
      <c r="CB29" s="310">
        <f>SUMIFS('(B) - Detecciones - Ataques'!$M$3:$M$137,'(B) - Detecciones - Ataques'!$GR$3:$GR$137,"✔",'(B) - Detecciones - Ataques'!$E$3:$E$137,CB27)</f>
        <v>0</v>
      </c>
      <c r="CC29" s="310">
        <f>SUMIFS('(B) - Detecciones - Ataques'!$M$3:$M$137,'(B) - Detecciones - Ataques'!$GR$3:$GR$137,"✔",'(B) - Detecciones - Ataques'!$E$3:$E$137,CC27)</f>
        <v>1</v>
      </c>
      <c r="CD29" s="310">
        <f>SUMIFS('(B) - Detecciones - Ataques'!$M$3:$M$137,'(B) - Detecciones - Ataques'!$GR$3:$GR$137,"✔",'(B) - Detecciones - Ataques'!$E$3:$E$137,CD27)</f>
        <v>0</v>
      </c>
      <c r="CE29" s="310">
        <f>SUMIFS('(B) - Detecciones - Ataques'!$M$3:$M$137,'(B) - Detecciones - Ataques'!$GR$3:$GR$137,"✔",'(B) - Detecciones - Ataques'!$E$3:$E$137,CE27)</f>
        <v>1</v>
      </c>
      <c r="CF29" s="310">
        <f>SUMIFS('(B) - Detecciones - Ataques'!$M$3:$M$137,'(B) - Detecciones - Ataques'!$GR$3:$GR$137,"✔",'(B) - Detecciones - Ataques'!$E$3:$E$137,CF27)</f>
        <v>0</v>
      </c>
      <c r="CG29" s="310">
        <f>SUMIFS('(B) - Detecciones - Ataques'!$M$3:$M$137,'(B) - Detecciones - Ataques'!$GR$3:$GR$137,"✔",'(B) - Detecciones - Ataques'!$E$3:$E$137,CG27)</f>
        <v>1</v>
      </c>
      <c r="CH29" s="310">
        <f>SUMIFS('(B) - Detecciones - Ataques'!$M$3:$M$137,'(B) - Detecciones - Ataques'!$GR$3:$GR$137,"✔",'(B) - Detecciones - Ataques'!$E$3:$E$137,CH27)</f>
        <v>1</v>
      </c>
      <c r="CI29" s="310">
        <f>SUMIFS('(B) - Detecciones - Ataques'!$M$3:$M$137,'(B) - Detecciones - Ataques'!$GR$3:$GR$137,"✔",'(B) - Detecciones - Ataques'!$E$3:$E$137,CI27)</f>
        <v>1</v>
      </c>
      <c r="CJ29" s="310">
        <f>SUMIFS('(B) - Detecciones - Ataques'!$M$3:$M$137,'(B) - Detecciones - Ataques'!$GR$3:$GR$137,"✔",'(B) - Detecciones - Ataques'!$E$3:$E$137,CJ27)</f>
        <v>1</v>
      </c>
      <c r="CK29" s="310">
        <f>SUMIFS('(B) - Detecciones - Ataques'!$M$3:$M$137,'(B) - Detecciones - Ataques'!$GR$3:$GR$137,"✔",'(B) - Detecciones - Ataques'!$E$3:$E$137,CK27)</f>
        <v>0</v>
      </c>
      <c r="CL29" s="310">
        <f>SUMIFS('(B) - Detecciones - Ataques'!$M$3:$M$137,'(B) - Detecciones - Ataques'!$GR$3:$GR$137,"✔",'(B) - Detecciones - Ataques'!$E$3:$E$137,CL27)</f>
        <v>2</v>
      </c>
      <c r="CM29" s="310">
        <f>SUMIFS('(B) - Detecciones - Ataques'!$M$3:$M$137,'(B) - Detecciones - Ataques'!$GR$3:$GR$137,"✔",'(B) - Detecciones - Ataques'!$E$3:$E$137,CM27)</f>
        <v>1</v>
      </c>
      <c r="CN29" s="310">
        <f>SUMIFS('(B) - Detecciones - Ataques'!$M$3:$M$137,'(B) - Detecciones - Ataques'!$GR$3:$GR$137,"✔",'(B) - Detecciones - Ataques'!$E$3:$E$137,CN27)</f>
        <v>3</v>
      </c>
      <c r="CO29" s="310">
        <f>SUMIFS('(B) - Detecciones - Ataques'!$M$3:$M$137,'(B) - Detecciones - Ataques'!$GR$3:$GR$137,"✔",'(B) - Detecciones - Ataques'!$E$3:$E$137,CO27)</f>
        <v>2</v>
      </c>
      <c r="CP29" s="310">
        <f>SUMIFS('(B) - Detecciones - Ataques'!$M$3:$M$137,'(B) - Detecciones - Ataques'!$GR$3:$GR$137,"✔",'(B) - Detecciones - Ataques'!$E$3:$E$137,CP27)</f>
        <v>1</v>
      </c>
      <c r="CQ29" s="310">
        <f>SUMIFS('(B) - Detecciones - Ataques'!$M$3:$M$137,'(B) - Detecciones - Ataques'!$GR$3:$GR$137,"✔",'(B) - Detecciones - Ataques'!$E$3:$E$137,CQ27)</f>
        <v>0</v>
      </c>
      <c r="CR29" s="310">
        <f>SUMIFS('(B) - Detecciones - Ataques'!$M$3:$M$137,'(B) - Detecciones - Ataques'!$GR$3:$GR$137,"✔",'(B) - Detecciones - Ataques'!$E$3:$E$137,CR27)</f>
        <v>65838</v>
      </c>
      <c r="CS29" s="310">
        <f>SUMIFS('(B) - Detecciones - Ataques'!$M$3:$M$137,'(B) - Detecciones - Ataques'!$GR$3:$GR$137,"✔",'(B) - Detecciones - Ataques'!$E$3:$E$137,CS27)</f>
        <v>1002</v>
      </c>
      <c r="CT29" s="310">
        <f>SUMIFS('(B) - Detecciones - Ataques'!$M$3:$M$137,'(B) - Detecciones - Ataques'!$GR$3:$GR$137,"✔",'(B) - Detecciones - Ataques'!$E$3:$E$137,CT27)</f>
        <v>0</v>
      </c>
      <c r="CU29" s="310">
        <f>SUMIFS('(B) - Detecciones - Ataques'!$M$3:$M$137,'(B) - Detecciones - Ataques'!$GR$3:$GR$137,"✔",'(B) - Detecciones - Ataques'!$E$3:$E$137,CU27)</f>
        <v>1</v>
      </c>
      <c r="CV29" s="310">
        <f>SUMIFS('(B) - Detecciones - Ataques'!$M$3:$M$137,'(B) - Detecciones - Ataques'!$GR$3:$GR$137,"✔",'(B) - Detecciones - Ataques'!$E$3:$E$137,CV27)</f>
        <v>0</v>
      </c>
      <c r="CW29" s="310">
        <f>SUMIFS('(B) - Detecciones - Ataques'!$M$3:$M$137,'(B) - Detecciones - Ataques'!$GR$3:$GR$137,"✔",'(B) - Detecciones - Ataques'!$E$3:$E$137,CW27)</f>
        <v>1</v>
      </c>
      <c r="CX29" s="310">
        <f>SUMIFS('(B) - Detecciones - Ataques'!$M$3:$M$137,'(B) - Detecciones - Ataques'!$GR$3:$GR$137,"✔",'(B) - Detecciones - Ataques'!$E$3:$E$137,CX27)</f>
        <v>2</v>
      </c>
      <c r="CY29" s="310">
        <f>SUMIFS('(B) - Detecciones - Ataques'!$M$3:$M$137,'(B) - Detecciones - Ataques'!$GR$3:$GR$137,"✔",'(B) - Detecciones - Ataques'!$E$3:$E$137,CY27)</f>
        <v>0</v>
      </c>
      <c r="CZ29" s="310">
        <f>SUMIFS('(B) - Detecciones - Ataques'!$M$3:$M$137,'(B) - Detecciones - Ataques'!$GR$3:$GR$137,"✔",'(B) - Detecciones - Ataques'!$E$3:$E$137,CZ27)</f>
        <v>0</v>
      </c>
      <c r="DA29" s="310">
        <f>SUMIFS('(B) - Detecciones - Ataques'!$M$3:$M$137,'(B) - Detecciones - Ataques'!$GR$3:$GR$137,"✔",'(B) - Detecciones - Ataques'!$E$3:$E$137,DA27)</f>
        <v>0</v>
      </c>
      <c r="DB29" s="310">
        <f>SUMIFS('(B) - Detecciones - Ataques'!$M$3:$M$137,'(B) - Detecciones - Ataques'!$GR$3:$GR$137,"✔",'(B) - Detecciones - Ataques'!$E$3:$E$137,DB27)</f>
        <v>0</v>
      </c>
      <c r="DC29" s="310">
        <f>SUMIFS('(B) - Detecciones - Ataques'!$M$3:$M$137,'(B) - Detecciones - Ataques'!$GR$3:$GR$137,"✔",'(B) - Detecciones - Ataques'!$E$3:$E$137,DC27)</f>
        <v>0</v>
      </c>
      <c r="DD29" s="310">
        <f>SUMIFS('(B) - Detecciones - Ataques'!$M$3:$M$137,'(B) - Detecciones - Ataques'!$GR$3:$GR$137,"✔",'(B) - Detecciones - Ataques'!$E$3:$E$137,DD27)</f>
        <v>0</v>
      </c>
      <c r="DE29" s="310">
        <f>SUMIFS('(B) - Detecciones - Ataques'!$M$3:$M$137,'(B) - Detecciones - Ataques'!$GR$3:$GR$137,"✔",'(B) - Detecciones - Ataques'!$E$3:$E$137,DE27)</f>
        <v>0</v>
      </c>
      <c r="DF29" s="310">
        <f>SUMIFS('(B) - Detecciones - Ataques'!$M$3:$M$137,'(B) - Detecciones - Ataques'!$GR$3:$GR$137,"✔",'(B) - Detecciones - Ataques'!$E$3:$E$137,DF27)</f>
        <v>0</v>
      </c>
      <c r="DG29" s="310">
        <f>SUMIFS('(B) - Detecciones - Ataques'!$M$3:$M$137,'(B) - Detecciones - Ataques'!$GR$3:$GR$137,"✔",'(B) - Detecciones - Ataques'!$E$3:$E$137,DG27)</f>
        <v>450</v>
      </c>
      <c r="DH29" s="310">
        <f>SUMIFS('(B) - Detecciones - Ataques'!$M$3:$M$137,'(B) - Detecciones - Ataques'!$GR$3:$GR$137,"✔",'(B) - Detecciones - Ataques'!$E$3:$E$137,DH27)</f>
        <v>0</v>
      </c>
      <c r="DI29" s="311">
        <f>SUMIFS('(B) - Detecciones - Ataques'!$M$3:$M$137,'(B) - Detecciones - Ataques'!$GR$3:$GR$137,"✔",'(B) - Detecciones - Ataques'!$E$3:$E$137,DI27)</f>
        <v>11</v>
      </c>
      <c r="DJ29" s="268"/>
      <c r="DX29" s="312"/>
      <c r="DY29" s="313" t="s">
        <v>1752</v>
      </c>
      <c r="DZ29" s="312">
        <v>0.0</v>
      </c>
      <c r="EA29" s="312">
        <v>0.0</v>
      </c>
      <c r="EB29" s="312">
        <v>0.0</v>
      </c>
      <c r="EC29" s="312">
        <v>0.0</v>
      </c>
      <c r="ED29" s="314">
        <v>0.0</v>
      </c>
      <c r="EF29" s="313" t="s">
        <v>1752</v>
      </c>
      <c r="EG29" s="312">
        <v>0.0</v>
      </c>
      <c r="EH29" s="312">
        <v>0.0</v>
      </c>
      <c r="EI29" s="312">
        <v>0.0</v>
      </c>
      <c r="EJ29" s="312">
        <v>0.0</v>
      </c>
      <c r="EK29" s="314">
        <v>0.0</v>
      </c>
      <c r="EL29" s="312"/>
      <c r="ER29" s="328" t="s">
        <v>1752</v>
      </c>
      <c r="ES29" s="321">
        <f>SUMIFS('(B) - Detecciones - Ataques'!AE$3:AE$137,'(B) - Detecciones - Ataques'!$GR$3:$GR$137,"✔",'(B) - Detecciones - Ataques'!$B$3:$B$137,$ER29,'(B) - Detecciones - Ataques'!$FJ$3:$FJ$137,"✔")</f>
        <v>0</v>
      </c>
      <c r="ET29" s="321">
        <f>SUMIFS('(B) - Detecciones - Ataques'!$BJ$3:$BJ$137,'(B) - Detecciones - Ataques'!$GR$3:$GR$137,"✔",'(B) - Detecciones - Ataques'!$B$3:$B$137,$ER29,'(B) - Detecciones - Ataques'!$FJ$3:$FJ$137,"✔")</f>
        <v>0</v>
      </c>
      <c r="EU29" s="321">
        <f>SUMIFS('(B) - Detecciones - Ataques'!CS$3:CS$137,'(B) - Detecciones - Ataques'!$GR$3:$GR$137,"✔",'(B) - Detecciones - Ataques'!$B$3:$B$137,$ER29,'(B) - Detecciones - Ataques'!$FJ$3:$FJ$137,"✔")</f>
        <v>0</v>
      </c>
      <c r="EV29" s="321">
        <f>SUMIFS('(B) - Detecciones - Ataques'!EB$3:EB$137,'(B) - Detecciones - Ataques'!$GR$3:$GR$137,"✔",'(B) - Detecciones - Ataques'!$B$3:$B$137,$ER29,'(B) - Detecciones - Ataques'!$FJ$3:$FJ$137,"✔")</f>
        <v>0</v>
      </c>
      <c r="EW29" s="329">
        <f t="shared" si="1"/>
        <v>0</v>
      </c>
      <c r="EX29" s="321"/>
      <c r="EY29" s="321"/>
      <c r="EZ29" s="321"/>
      <c r="FA29" s="321"/>
      <c r="FB29" s="321"/>
      <c r="FC29" s="321"/>
      <c r="FD29" s="321"/>
      <c r="FE29" s="328" t="s">
        <v>1752</v>
      </c>
      <c r="FF29" s="322" t="s">
        <v>12</v>
      </c>
      <c r="FG29" s="322" t="s">
        <v>12</v>
      </c>
      <c r="FH29" s="322" t="s">
        <v>12</v>
      </c>
      <c r="FI29" s="323" t="s">
        <v>12</v>
      </c>
      <c r="FJ29" s="324"/>
      <c r="FK29" s="324"/>
      <c r="FL29" s="324"/>
      <c r="FM29" s="324"/>
      <c r="FN29" s="324"/>
      <c r="FO29" s="324"/>
      <c r="FP29" s="324"/>
    </row>
    <row r="30">
      <c r="B30" s="269"/>
      <c r="C30" s="268"/>
      <c r="D30" s="268"/>
      <c r="E30" s="268"/>
      <c r="F30" s="268"/>
      <c r="G30" s="270"/>
      <c r="J30" s="269"/>
      <c r="K30" s="330" t="s">
        <v>2136</v>
      </c>
      <c r="L30" s="331" t="s">
        <v>2137</v>
      </c>
      <c r="M30" s="331" t="s">
        <v>2138</v>
      </c>
      <c r="N30" s="332" t="s">
        <v>2139</v>
      </c>
      <c r="O30" s="270"/>
      <c r="Q30" s="268"/>
      <c r="R30" s="307" t="s">
        <v>2140</v>
      </c>
      <c r="S30" s="308">
        <f>SUMIFS('(B) - Detecciones - Ataques'!N$3:N$137,'(B) - Detecciones - Ataques'!$GR$3:$GR$137,"✔",'(B) - Detecciones - Ataques'!$B$3:$B$137,$S27) + SUMIFS('(B) - Detecciones - Ataques'!N$3:N$137,'(B) - Detecciones - Ataques'!$GR$3:$GR$137,"✔",'(B) - Detecciones - Ataques'!$C$3:$C$137,"*" &amp; $S27 &amp; "*") </f>
        <v>6862</v>
      </c>
      <c r="T30" s="308">
        <f>SUMIFS('(B) - Detecciones - Ataques'!N$3:N$137,'(B) - Detecciones - Ataques'!$GR$3:$GR$137,"✔",'(B) - Detecciones - Ataques'!$B$3:$B$137,$T27) + SUMIFS('(B) - Detecciones - Ataques'!N$3:N$137,'(B) - Detecciones - Ataques'!$GR$3:$GR$137,"✔",'(B) - Detecciones - Ataques'!$C$3:$C$137,"*" &amp; $T27 &amp; "*") </f>
        <v>701939</v>
      </c>
      <c r="U30" s="308">
        <f>SUMIFS('(B) - Detecciones - Ataques'!N$3:N$137,'(B) - Detecciones - Ataques'!$GR$3:$GR$137,"✔",'(B) - Detecciones - Ataques'!$B$3:$B$137,$U27) + SUMIFS('(B) - Detecciones - Ataques'!N$3:N$137,'(B) - Detecciones - Ataques'!$GR$3:$GR$137,"✔",'(B) - Detecciones - Ataques'!$C$3:$C$137,"*" &amp; $U27 &amp; "*") </f>
        <v>124</v>
      </c>
      <c r="V30" s="308">
        <f>SUMIFS('(B) - Detecciones - Ataques'!N$3:N$137,'(B) - Detecciones - Ataques'!$GR$3:$GR$137,"✔",'(B) - Detecciones - Ataques'!$B$3:$B$137,$V27) + SUMIFS('(B) - Detecciones - Ataques'!N$3:N$137,'(B) - Detecciones - Ataques'!$GR$3:$GR$137,"✔",'(B) - Detecciones - Ataques'!$C$3:$C$137,"*" &amp; $V27 &amp; "*") </f>
        <v>19</v>
      </c>
      <c r="W30" s="308">
        <f>SUMIFS('(B) - Detecciones - Ataques'!N$3:N$137,'(B) - Detecciones - Ataques'!$GR$3:$GR$137,"✔",'(B) - Detecciones - Ataques'!$B$3:$B$137,$W27) + SUMIFS('(B) - Detecciones - Ataques'!N$3:N$137,'(B) - Detecciones - Ataques'!$GR$3:$GR$137,"✔",'(B) - Detecciones - Ataques'!$C$3:$C$137,"*" &amp; $W27 &amp; "*") </f>
        <v>282919</v>
      </c>
      <c r="X30" s="308">
        <f>SUMIFS('(B) - Detecciones - Ataques'!N$3:N$137,'(B) - Detecciones - Ataques'!$GR$3:$GR$137,"✔",'(B) - Detecciones - Ataques'!$B$3:$B$137,$X27) + SUMIFS('(B) - Detecciones - Ataques'!N$3:N$137,'(B) - Detecciones - Ataques'!$GR$3:$GR$137,"✔",'(B) - Detecciones - Ataques'!$C$3:$C$137,"*" &amp; $X27 &amp; "*") </f>
        <v>3</v>
      </c>
      <c r="Y30" s="308">
        <f>SUMIFS('(B) - Detecciones - Ataques'!N$3:N$137,'(B) - Detecciones - Ataques'!$GR$3:$GR$137,"✔",'(B) - Detecciones - Ataques'!$B$3:$B$137,$Y27) + SUMIFS('(B) - Detecciones - Ataques'!N$3:N$137,'(B) - Detecciones - Ataques'!$GR$3:$GR$137,"✔",'(B) - Detecciones - Ataques'!$C$3:$C$137,"*" &amp; $Y27 &amp; "*") </f>
        <v>105184599</v>
      </c>
      <c r="Z30" s="308">
        <f>SUMIFS('(B) - Detecciones - Ataques'!N$3:N$137,'(B) - Detecciones - Ataques'!$GR$3:$GR$137,"✔",'(B) - Detecciones - Ataques'!$B$3:$B$137,$Z27) + SUMIFS('(B) - Detecciones - Ataques'!N$3:N$137,'(B) - Detecciones - Ataques'!$GR$3:$GR$137,"✔",'(B) - Detecciones - Ataques'!$C$3:$C$137,"*" &amp; $Z27 &amp; "*") </f>
        <v>344</v>
      </c>
      <c r="AA30" s="308">
        <f>SUMIFS('(B) - Detecciones - Ataques'!N$3:N$137,'(B) - Detecciones - Ataques'!$GR$3:$GR$137,"✔",'(B) - Detecciones - Ataques'!$B$3:$B$137,$AA27) + SUMIFS('(B) - Detecciones - Ataques'!N$3:N$137,'(B) - Detecciones - Ataques'!$GR$3:$GR$137,"✔",'(B) - Detecciones - Ataques'!$C$3:$C$137,"*" &amp; $AA27 &amp; "*") </f>
        <v>22</v>
      </c>
      <c r="AB30" s="308">
        <f>SUMIFS('(B) - Detecciones - Ataques'!N$3:N$137,'(B) - Detecciones - Ataques'!$GR$3:$GR$137,"✔",'(B) - Detecciones - Ataques'!$B$3:$B$137,$AB27) + SUMIFS('(B) - Detecciones - Ataques'!N$3:N$137,'(B) - Detecciones - Ataques'!$GR$3:$GR$137,"✔",'(B) - Detecciones - Ataques'!$C$3:$C$137,"*" &amp; $AB27 &amp; "*") </f>
        <v>10</v>
      </c>
      <c r="AC30" s="308">
        <f>SUMIFS('(B) - Detecciones - Ataques'!N$3:N$137,'(B) - Detecciones - Ataques'!$GR$3:$GR$137,"✔",'(B) - Detecciones - Ataques'!$B$3:$B$137,$AC27) + SUMIFS('(B) - Detecciones - Ataques'!N$3:N$137,'(B) - Detecciones - Ataques'!$GR$3:$GR$137,"✔",'(B) - Detecciones - Ataques'!$C$3:$C$137,"*" &amp; $AC27 &amp; "*") </f>
        <v>73035</v>
      </c>
      <c r="AD30" s="308">
        <f>SUMIFS('(B) - Detecciones - Ataques'!N$3:N$137,'(B) - Detecciones - Ataques'!$GR$3:$GR$137,"✔",'(B) - Detecciones - Ataques'!$B$3:$B$137,$AD27) + SUMIFS('(B) - Detecciones - Ataques'!N$3:N$137,'(B) - Detecciones - Ataques'!$GR$3:$GR$137,"✔",'(B) - Detecciones - Ataques'!$C$3:$C$137,"*" &amp; $AD27 &amp; "*") </f>
        <v>2</v>
      </c>
      <c r="AE30" s="309">
        <f>SUMIFS('(B) - Detecciones - Ataques'!N$3:N$137,'(B) - Detecciones - Ataques'!$GR$3:$GR$137,"✔",'(B) - Detecciones - Ataques'!$B$3:$B$137,$AE27) + SUMIFS('(B) - Detecciones - Ataques'!N$3:N$137,'(B) - Detecciones - Ataques'!$GR$3:$GR$137,"✔",'(B) - Detecciones - Ataques'!$C$3:$C$137,"*" &amp; $AE27 &amp; "*") </f>
        <v>462</v>
      </c>
      <c r="AF30" s="268"/>
      <c r="AG30" s="307" t="s">
        <v>2140</v>
      </c>
      <c r="AH30" s="310">
        <f>SUMIFS('(B) - Detecciones - Ataques'!$N$3:$N$137,'(B) - Detecciones - Ataques'!$GR$3:$GR$137,"✔",'(B) - Detecciones - Ataques'!$E$3:$E$137,AH27)</f>
        <v>6856</v>
      </c>
      <c r="AI30" s="310">
        <f>SUMIFS('(B) - Detecciones - Ataques'!$N$3:$N$137,'(B) - Detecciones - Ataques'!$GR$3:$GR$137,"✔",'(B) - Detecciones - Ataques'!$E$3:$E$137,AI27)</f>
        <v>1</v>
      </c>
      <c r="AJ30" s="310">
        <f>SUMIFS('(B) - Detecciones - Ataques'!$N$3:$N$137,'(B) - Detecciones - Ataques'!$GR$3:$GR$137,"✔",'(B) - Detecciones - Ataques'!$E$3:$E$137,AJ27)</f>
        <v>4</v>
      </c>
      <c r="AK30" s="310">
        <f>SUMIFS('(B) - Detecciones - Ataques'!$N$3:$N$137,'(B) - Detecciones - Ataques'!$GR$3:$GR$137,"✔",'(B) - Detecciones - Ataques'!$E$3:$E$137,AK27)</f>
        <v>1</v>
      </c>
      <c r="AL30" s="310">
        <f>SUMIFS('(B) - Detecciones - Ataques'!$N$3:$N$137,'(B) - Detecciones - Ataques'!$GR$3:$GR$137,"✔",'(B) - Detecciones - Ataques'!$E$3:$E$137,AL27)</f>
        <v>701939</v>
      </c>
      <c r="AM30" s="310">
        <f>SUMIFS('(B) - Detecciones - Ataques'!$N$3:$N$137,'(B) - Detecciones - Ataques'!$GR$3:$GR$137,"✔",'(B) - Detecciones - Ataques'!$E$3:$E$137,AM27)</f>
        <v>0</v>
      </c>
      <c r="AN30" s="310">
        <f>SUMIFS('(B) - Detecciones - Ataques'!$N$3:$N$137,'(B) - Detecciones - Ataques'!$GR$3:$GR$137,"✔",'(B) - Detecciones - Ataques'!$E$3:$E$137,AN27)</f>
        <v>0</v>
      </c>
      <c r="AO30" s="310">
        <f>SUMIFS('(B) - Detecciones - Ataques'!$N$3:$N$137,'(B) - Detecciones - Ataques'!$GR$3:$GR$137,"✔",'(B) - Detecciones - Ataques'!$E$3:$E$137,AO27)</f>
        <v>0</v>
      </c>
      <c r="AP30" s="310">
        <f>SUMIFS('(B) - Detecciones - Ataques'!$N$3:$N$137,'(B) - Detecciones - Ataques'!$GR$3:$GR$137,"✔",'(B) - Detecciones - Ataques'!$E$3:$E$137,AP27)</f>
        <v>115</v>
      </c>
      <c r="AQ30" s="310">
        <f>SUMIFS('(B) - Detecciones - Ataques'!$N$3:$N$137,'(B) - Detecciones - Ataques'!$GR$3:$GR$137,"✔",'(B) - Detecciones - Ataques'!$E$3:$E$137,AQ27)</f>
        <v>4</v>
      </c>
      <c r="AR30" s="310">
        <f>SUMIFS('(B) - Detecciones - Ataques'!$N$3:$N$137,'(B) - Detecciones - Ataques'!$GR$3:$GR$137,"✔",'(B) - Detecciones - Ataques'!$E$3:$E$137,AR27)</f>
        <v>0</v>
      </c>
      <c r="AS30" s="310">
        <f>SUMIFS('(B) - Detecciones - Ataques'!$N$3:$N$137,'(B) - Detecciones - Ataques'!$GR$3:$GR$137,"✔",'(B) - Detecciones - Ataques'!$E$3:$E$137,AS27)</f>
        <v>1</v>
      </c>
      <c r="AT30" s="310">
        <f>SUMIFS('(B) - Detecciones - Ataques'!$N$3:$N$137,'(B) - Detecciones - Ataques'!$GR$3:$GR$137,"✔",'(B) - Detecciones - Ataques'!$E$3:$E$137,AT27)</f>
        <v>2</v>
      </c>
      <c r="AU30" s="310">
        <f>SUMIFS('(B) - Detecciones - Ataques'!$N$3:$N$137,'(B) - Detecciones - Ataques'!$GR$3:$GR$137,"✔",'(B) - Detecciones - Ataques'!$E$3:$E$137,AU27)</f>
        <v>2</v>
      </c>
      <c r="AV30" s="310">
        <f>SUMIFS('(B) - Detecciones - Ataques'!$N$3:$N$137,'(B) - Detecciones - Ataques'!$GR$3:$GR$137,"✔",'(B) - Detecciones - Ataques'!$E$3:$E$137,AV27)</f>
        <v>0</v>
      </c>
      <c r="AW30" s="310">
        <f>SUMIFS('(B) - Detecciones - Ataques'!$N$3:$N$137,'(B) - Detecciones - Ataques'!$GR$3:$GR$137,"✔",'(B) - Detecciones - Ataques'!$E$3:$E$137,AW27)</f>
        <v>16</v>
      </c>
      <c r="AX30" s="310">
        <f>SUMIFS('(B) - Detecciones - Ataques'!$N$3:$N$137,'(B) - Detecciones - Ataques'!$GR$3:$GR$137,"✔",'(B) - Detecciones - Ataques'!$E$3:$E$137,AX27)</f>
        <v>0</v>
      </c>
      <c r="AY30" s="310">
        <f>SUMIFS('(B) - Detecciones - Ataques'!$N$3:$N$137,'(B) - Detecciones - Ataques'!$GR$3:$GR$137,"✔",'(B) - Detecciones - Ataques'!$E$3:$E$137,AY27)</f>
        <v>2</v>
      </c>
      <c r="AZ30" s="310">
        <f>SUMIFS('(B) - Detecciones - Ataques'!$N$3:$N$137,'(B) - Detecciones - Ataques'!$GR$3:$GR$137,"✔",'(B) - Detecciones - Ataques'!$E$3:$E$137,AZ27)</f>
        <v>1</v>
      </c>
      <c r="BA30" s="310">
        <f>SUMIFS('(B) - Detecciones - Ataques'!$N$3:$N$137,'(B) - Detecciones - Ataques'!$GR$3:$GR$137,"✔",'(B) - Detecciones - Ataques'!$E$3:$E$137,BA27)</f>
        <v>0</v>
      </c>
      <c r="BB30" s="310">
        <f>SUMIFS('(B) - Detecciones - Ataques'!$N$3:$N$137,'(B) - Detecciones - Ataques'!$GR$3:$GR$137,"✔",'(B) - Detecciones - Ataques'!$E$3:$E$137,BB27)</f>
        <v>282915</v>
      </c>
      <c r="BC30" s="310">
        <f>SUMIFS('(B) - Detecciones - Ataques'!$N$3:$N$137,'(B) - Detecciones - Ataques'!$GR$3:$GR$137,"✔",'(B) - Detecciones - Ataques'!$E$3:$E$137,BC27)</f>
        <v>0</v>
      </c>
      <c r="BD30" s="310">
        <f>SUMIFS('(B) - Detecciones - Ataques'!$N$3:$N$137,'(B) - Detecciones - Ataques'!$GR$3:$GR$137,"✔",'(B) - Detecciones - Ataques'!$E$3:$E$137,BD27)</f>
        <v>1</v>
      </c>
      <c r="BE30" s="310">
        <f>SUMIFS('(B) - Detecciones - Ataques'!$N$3:$N$137,'(B) - Detecciones - Ataques'!$GR$3:$GR$137,"✔",'(B) - Detecciones - Ataques'!$E$3:$E$137,BE27)</f>
        <v>2</v>
      </c>
      <c r="BF30" s="310">
        <f>SUMIFS('(B) - Detecciones - Ataques'!$N$3:$N$137,'(B) - Detecciones - Ataques'!$GR$3:$GR$137,"✔",'(B) - Detecciones - Ataques'!$E$3:$E$137,BF27)</f>
        <v>1</v>
      </c>
      <c r="BG30" s="310">
        <f>SUMIFS('(B) - Detecciones - Ataques'!$N$3:$N$137,'(B) - Detecciones - Ataques'!$GR$3:$GR$137,"✔",'(B) - Detecciones - Ataques'!$E$3:$E$137,BG27)</f>
        <v>1</v>
      </c>
      <c r="BH30" s="310">
        <f>SUMIFS('(B) - Detecciones - Ataques'!$N$3:$N$137,'(B) - Detecciones - Ataques'!$GR$3:$GR$137,"✔",'(B) - Detecciones - Ataques'!$E$3:$E$137,BH27)</f>
        <v>1</v>
      </c>
      <c r="BI30" s="310">
        <f>SUMIFS('(B) - Detecciones - Ataques'!$N$3:$N$137,'(B) - Detecciones - Ataques'!$GR$3:$GR$137,"✔",'(B) - Detecciones - Ataques'!$E$3:$E$137,BI27)</f>
        <v>0</v>
      </c>
      <c r="BJ30" s="310">
        <f>SUMIFS('(B) - Detecciones - Ataques'!$N$3:$N$137,'(B) - Detecciones - Ataques'!$GR$3:$GR$137,"✔",'(B) - Detecciones - Ataques'!$E$3:$E$137,BJ27)</f>
        <v>0</v>
      </c>
      <c r="BK30" s="310">
        <f>SUMIFS('(B) - Detecciones - Ataques'!$N$3:$N$137,'(B) - Detecciones - Ataques'!$GR$3:$GR$137,"✔",'(B) - Detecciones - Ataques'!$E$3:$E$137,BK27)</f>
        <v>1</v>
      </c>
      <c r="BL30" s="310">
        <f>SUMIFS('(B) - Detecciones - Ataques'!$N$3:$N$137,'(B) - Detecciones - Ataques'!$GR$3:$GR$137,"✔",'(B) - Detecciones - Ataques'!$E$3:$E$137,BL27)</f>
        <v>1925137</v>
      </c>
      <c r="BM30" s="310">
        <f>SUMIFS('(B) - Detecciones - Ataques'!$N$3:$N$137,'(B) - Detecciones - Ataques'!$GR$3:$GR$137,"✔",'(B) - Detecciones - Ataques'!$E$3:$E$137,BM27)</f>
        <v>103259461</v>
      </c>
      <c r="BN30" s="310">
        <f>SUMIFS('(B) - Detecciones - Ataques'!$N$3:$N$137,'(B) - Detecciones - Ataques'!$GR$3:$GR$137,"✔",'(B) - Detecciones - Ataques'!$E$3:$E$137,BN27)</f>
        <v>0</v>
      </c>
      <c r="BO30" s="310">
        <f>SUMIFS('(B) - Detecciones - Ataques'!$N$3:$N$137,'(B) - Detecciones - Ataques'!$GR$3:$GR$137,"✔",'(B) - Detecciones - Ataques'!$E$3:$E$137,BO27)</f>
        <v>0</v>
      </c>
      <c r="BP30" s="310">
        <f>SUMIFS('(B) - Detecciones - Ataques'!$N$3:$N$137,'(B) - Detecciones - Ataques'!$GR$3:$GR$137,"✔",'(B) - Detecciones - Ataques'!$E$3:$E$137,BP27)</f>
        <v>204</v>
      </c>
      <c r="BQ30" s="310">
        <f>SUMIFS('(B) - Detecciones - Ataques'!$N$3:$N$137,'(B) - Detecciones - Ataques'!$GR$3:$GR$137,"✔",'(B) - Detecciones - Ataques'!$E$3:$E$137,BQ27)</f>
        <v>0</v>
      </c>
      <c r="BR30" s="310">
        <f>SUMIFS('(B) - Detecciones - Ataques'!$N$3:$N$137,'(B) - Detecciones - Ataques'!$GR$3:$GR$137,"✔",'(B) - Detecciones - Ataques'!$E$3:$E$137,BR27)</f>
        <v>2</v>
      </c>
      <c r="BS30" s="310">
        <f>SUMIFS('(B) - Detecciones - Ataques'!$N$3:$N$137,'(B) - Detecciones - Ataques'!$GR$3:$GR$137,"✔",'(B) - Detecciones - Ataques'!$E$3:$E$137,BS27)</f>
        <v>0</v>
      </c>
      <c r="BT30" s="310">
        <f>SUMIFS('(B) - Detecciones - Ataques'!$N$3:$N$137,'(B) - Detecciones - Ataques'!$GR$3:$GR$137,"✔",'(B) - Detecciones - Ataques'!$E$3:$E$137,BT27)</f>
        <v>0</v>
      </c>
      <c r="BU30" s="310">
        <f>SUMIFS('(B) - Detecciones - Ataques'!$N$3:$N$137,'(B) - Detecciones - Ataques'!$GR$3:$GR$137,"✔",'(B) - Detecciones - Ataques'!$E$3:$E$137,BU27)</f>
        <v>1</v>
      </c>
      <c r="BV30" s="310">
        <f>SUMIFS('(B) - Detecciones - Ataques'!$N$3:$N$137,'(B) - Detecciones - Ataques'!$GR$3:$GR$137,"✔",'(B) - Detecciones - Ataques'!$E$3:$E$137,BV27)</f>
        <v>1</v>
      </c>
      <c r="BW30" s="310">
        <f>SUMIFS('(B) - Detecciones - Ataques'!$N$3:$N$137,'(B) - Detecciones - Ataques'!$GR$3:$GR$137,"✔",'(B) - Detecciones - Ataques'!$E$3:$E$137,BW27)</f>
        <v>0</v>
      </c>
      <c r="BX30" s="310">
        <f>SUMIFS('(B) - Detecciones - Ataques'!$N$3:$N$137,'(B) - Detecciones - Ataques'!$GR$3:$GR$137,"✔",'(B) - Detecciones - Ataques'!$E$3:$E$137,BX27)</f>
        <v>8</v>
      </c>
      <c r="BY30" s="310">
        <f>SUMIFS('(B) - Detecciones - Ataques'!$N$3:$N$137,'(B) - Detecciones - Ataques'!$GR$3:$GR$137,"✔",'(B) - Detecciones - Ataques'!$E$3:$E$137,BY27)</f>
        <v>123</v>
      </c>
      <c r="BZ30" s="310">
        <f>SUMIFS('(B) - Detecciones - Ataques'!$N$3:$N$137,'(B) - Detecciones - Ataques'!$GR$3:$GR$137,"✔",'(B) - Detecciones - Ataques'!$E$3:$E$137,BZ27)</f>
        <v>0</v>
      </c>
      <c r="CA30" s="310">
        <f>SUMIFS('(B) - Detecciones - Ataques'!$N$3:$N$137,'(B) - Detecciones - Ataques'!$GR$3:$GR$137,"✔",'(B) - Detecciones - Ataques'!$E$3:$E$137,CA27)</f>
        <v>1</v>
      </c>
      <c r="CB30" s="310">
        <f>SUMIFS('(B) - Detecciones - Ataques'!$N$3:$N$137,'(B) - Detecciones - Ataques'!$GR$3:$GR$137,"✔",'(B) - Detecciones - Ataques'!$E$3:$E$137,CB27)</f>
        <v>0</v>
      </c>
      <c r="CC30" s="310">
        <f>SUMIFS('(B) - Detecciones - Ataques'!$N$3:$N$137,'(B) - Detecciones - Ataques'!$GR$3:$GR$137,"✔",'(B) - Detecciones - Ataques'!$E$3:$E$137,CC27)</f>
        <v>1</v>
      </c>
      <c r="CD30" s="310">
        <f>SUMIFS('(B) - Detecciones - Ataques'!$N$3:$N$137,'(B) - Detecciones - Ataques'!$GR$3:$GR$137,"✔",'(B) - Detecciones - Ataques'!$E$3:$E$137,CD27)</f>
        <v>0</v>
      </c>
      <c r="CE30" s="310">
        <f>SUMIFS('(B) - Detecciones - Ataques'!$N$3:$N$137,'(B) - Detecciones - Ataques'!$GR$3:$GR$137,"✔",'(B) - Detecciones - Ataques'!$E$3:$E$137,CE27)</f>
        <v>1</v>
      </c>
      <c r="CF30" s="310">
        <f>SUMIFS('(B) - Detecciones - Ataques'!$N$3:$N$137,'(B) - Detecciones - Ataques'!$GR$3:$GR$137,"✔",'(B) - Detecciones - Ataques'!$E$3:$E$137,CF27)</f>
        <v>0</v>
      </c>
      <c r="CG30" s="310">
        <f>SUMIFS('(B) - Detecciones - Ataques'!$N$3:$N$137,'(B) - Detecciones - Ataques'!$GR$3:$GR$137,"✔",'(B) - Detecciones - Ataques'!$E$3:$E$137,CG27)</f>
        <v>1</v>
      </c>
      <c r="CH30" s="310">
        <f>SUMIFS('(B) - Detecciones - Ataques'!$N$3:$N$137,'(B) - Detecciones - Ataques'!$GR$3:$GR$137,"✔",'(B) - Detecciones - Ataques'!$E$3:$E$137,CH27)</f>
        <v>1</v>
      </c>
      <c r="CI30" s="310">
        <f>SUMIFS('(B) - Detecciones - Ataques'!$N$3:$N$137,'(B) - Detecciones - Ataques'!$GR$3:$GR$137,"✔",'(B) - Detecciones - Ataques'!$E$3:$E$137,CI27)</f>
        <v>1</v>
      </c>
      <c r="CJ30" s="310">
        <f>SUMIFS('(B) - Detecciones - Ataques'!$N$3:$N$137,'(B) - Detecciones - Ataques'!$GR$3:$GR$137,"✔",'(B) - Detecciones - Ataques'!$E$3:$E$137,CJ27)</f>
        <v>1</v>
      </c>
      <c r="CK30" s="310">
        <f>SUMIFS('(B) - Detecciones - Ataques'!$N$3:$N$137,'(B) - Detecciones - Ataques'!$GR$3:$GR$137,"✔",'(B) - Detecciones - Ataques'!$E$3:$E$137,CK27)</f>
        <v>0</v>
      </c>
      <c r="CL30" s="310">
        <f>SUMIFS('(B) - Detecciones - Ataques'!$N$3:$N$137,'(B) - Detecciones - Ataques'!$GR$3:$GR$137,"✔",'(B) - Detecciones - Ataques'!$E$3:$E$137,CL27)</f>
        <v>2</v>
      </c>
      <c r="CM30" s="310">
        <f>SUMIFS('(B) - Detecciones - Ataques'!$N$3:$N$137,'(B) - Detecciones - Ataques'!$GR$3:$GR$137,"✔",'(B) - Detecciones - Ataques'!$E$3:$E$137,CM27)</f>
        <v>1</v>
      </c>
      <c r="CN30" s="310">
        <f>SUMIFS('(B) - Detecciones - Ataques'!$N$3:$N$137,'(B) - Detecciones - Ataques'!$GR$3:$GR$137,"✔",'(B) - Detecciones - Ataques'!$E$3:$E$137,CN27)</f>
        <v>6</v>
      </c>
      <c r="CO30" s="310">
        <f>SUMIFS('(B) - Detecciones - Ataques'!$N$3:$N$137,'(B) - Detecciones - Ataques'!$GR$3:$GR$137,"✔",'(B) - Detecciones - Ataques'!$E$3:$E$137,CO27)</f>
        <v>2</v>
      </c>
      <c r="CP30" s="310">
        <f>SUMIFS('(B) - Detecciones - Ataques'!$N$3:$N$137,'(B) - Detecciones - Ataques'!$GR$3:$GR$137,"✔",'(B) - Detecciones - Ataques'!$E$3:$E$137,CP27)</f>
        <v>1</v>
      </c>
      <c r="CQ30" s="310">
        <f>SUMIFS('(B) - Detecciones - Ataques'!$N$3:$N$137,'(B) - Detecciones - Ataques'!$GR$3:$GR$137,"✔",'(B) - Detecciones - Ataques'!$E$3:$E$137,CQ27)</f>
        <v>0</v>
      </c>
      <c r="CR30" s="310">
        <f>SUMIFS('(B) - Detecciones - Ataques'!$N$3:$N$137,'(B) - Detecciones - Ataques'!$GR$3:$GR$137,"✔",'(B) - Detecciones - Ataques'!$E$3:$E$137,CR27)</f>
        <v>72030</v>
      </c>
      <c r="CS30" s="310">
        <f>SUMIFS('(B) - Detecciones - Ataques'!$N$3:$N$137,'(B) - Detecciones - Ataques'!$GR$3:$GR$137,"✔",'(B) - Detecciones - Ataques'!$E$3:$E$137,CS27)</f>
        <v>1002</v>
      </c>
      <c r="CT30" s="310">
        <f>SUMIFS('(B) - Detecciones - Ataques'!$N$3:$N$137,'(B) - Detecciones - Ataques'!$GR$3:$GR$137,"✔",'(B) - Detecciones - Ataques'!$E$3:$E$137,CT27)</f>
        <v>0</v>
      </c>
      <c r="CU30" s="310">
        <f>SUMIFS('(B) - Detecciones - Ataques'!$N$3:$N$137,'(B) - Detecciones - Ataques'!$GR$3:$GR$137,"✔",'(B) - Detecciones - Ataques'!$E$3:$E$137,CU27)</f>
        <v>1</v>
      </c>
      <c r="CV30" s="310">
        <f>SUMIFS('(B) - Detecciones - Ataques'!$N$3:$N$137,'(B) - Detecciones - Ataques'!$GR$3:$GR$137,"✔",'(B) - Detecciones - Ataques'!$E$3:$E$137,CV27)</f>
        <v>0</v>
      </c>
      <c r="CW30" s="310">
        <f>SUMIFS('(B) - Detecciones - Ataques'!$N$3:$N$137,'(B) - Detecciones - Ataques'!$GR$3:$GR$137,"✔",'(B) - Detecciones - Ataques'!$E$3:$E$137,CW27)</f>
        <v>2</v>
      </c>
      <c r="CX30" s="310">
        <f>SUMIFS('(B) - Detecciones - Ataques'!$N$3:$N$137,'(B) - Detecciones - Ataques'!$GR$3:$GR$137,"✔",'(B) - Detecciones - Ataques'!$E$3:$E$137,CX27)</f>
        <v>2</v>
      </c>
      <c r="CY30" s="310">
        <f>SUMIFS('(B) - Detecciones - Ataques'!$N$3:$N$137,'(B) - Detecciones - Ataques'!$GR$3:$GR$137,"✔",'(B) - Detecciones - Ataques'!$E$3:$E$137,CY27)</f>
        <v>0</v>
      </c>
      <c r="CZ30" s="310">
        <f>SUMIFS('(B) - Detecciones - Ataques'!$N$3:$N$137,'(B) - Detecciones - Ataques'!$GR$3:$GR$137,"✔",'(B) - Detecciones - Ataques'!$E$3:$E$137,CZ27)</f>
        <v>0</v>
      </c>
      <c r="DA30" s="310">
        <f>SUMIFS('(B) - Detecciones - Ataques'!$N$3:$N$137,'(B) - Detecciones - Ataques'!$GR$3:$GR$137,"✔",'(B) - Detecciones - Ataques'!$E$3:$E$137,DA27)</f>
        <v>0</v>
      </c>
      <c r="DB30" s="310">
        <f>SUMIFS('(B) - Detecciones - Ataques'!$N$3:$N$137,'(B) - Detecciones - Ataques'!$GR$3:$GR$137,"✔",'(B) - Detecciones - Ataques'!$E$3:$E$137,DB27)</f>
        <v>0</v>
      </c>
      <c r="DC30" s="310">
        <f>SUMIFS('(B) - Detecciones - Ataques'!$N$3:$N$137,'(B) - Detecciones - Ataques'!$GR$3:$GR$137,"✔",'(B) - Detecciones - Ataques'!$E$3:$E$137,DC27)</f>
        <v>0</v>
      </c>
      <c r="DD30" s="310">
        <f>SUMIFS('(B) - Detecciones - Ataques'!$N$3:$N$137,'(B) - Detecciones - Ataques'!$GR$3:$GR$137,"✔",'(B) - Detecciones - Ataques'!$E$3:$E$137,DD27)</f>
        <v>0</v>
      </c>
      <c r="DE30" s="310">
        <f>SUMIFS('(B) - Detecciones - Ataques'!$N$3:$N$137,'(B) - Detecciones - Ataques'!$GR$3:$GR$137,"✔",'(B) - Detecciones - Ataques'!$E$3:$E$137,DE27)</f>
        <v>0</v>
      </c>
      <c r="DF30" s="310">
        <f>SUMIFS('(B) - Detecciones - Ataques'!$N$3:$N$137,'(B) - Detecciones - Ataques'!$GR$3:$GR$137,"✔",'(B) - Detecciones - Ataques'!$E$3:$E$137,DF27)</f>
        <v>0</v>
      </c>
      <c r="DG30" s="310">
        <f>SUMIFS('(B) - Detecciones - Ataques'!$N$3:$N$137,'(B) - Detecciones - Ataques'!$GR$3:$GR$137,"✔",'(B) - Detecciones - Ataques'!$E$3:$E$137,DG27)</f>
        <v>450</v>
      </c>
      <c r="DH30" s="310">
        <f>SUMIFS('(B) - Detecciones - Ataques'!$N$3:$N$137,'(B) - Detecciones - Ataques'!$GR$3:$GR$137,"✔",'(B) - Detecciones - Ataques'!$E$3:$E$137,DH27)</f>
        <v>0</v>
      </c>
      <c r="DI30" s="311">
        <f>SUMIFS('(B) - Detecciones - Ataques'!$N$3:$N$137,'(B) - Detecciones - Ataques'!$GR$3:$GR$137,"✔",'(B) - Detecciones - Ataques'!$E$3:$E$137,DI27)</f>
        <v>11</v>
      </c>
      <c r="DJ30" s="268"/>
      <c r="DX30" s="312"/>
      <c r="DY30" s="313" t="s">
        <v>797</v>
      </c>
      <c r="DZ30" s="312">
        <v>1.0</v>
      </c>
      <c r="EA30" s="312">
        <v>2.0</v>
      </c>
      <c r="EB30" s="312">
        <v>3.0</v>
      </c>
      <c r="EC30" s="312">
        <v>4.0</v>
      </c>
      <c r="ED30" s="314">
        <v>5.0</v>
      </c>
      <c r="EF30" s="313" t="s">
        <v>797</v>
      </c>
      <c r="EG30" s="312">
        <v>1.0</v>
      </c>
      <c r="EH30" s="312">
        <v>3.0</v>
      </c>
      <c r="EI30" s="312">
        <v>4.0</v>
      </c>
      <c r="EJ30" s="312">
        <v>5.0</v>
      </c>
      <c r="EK30" s="314">
        <v>8.0</v>
      </c>
      <c r="EL30" s="312"/>
      <c r="ER30" s="328" t="s">
        <v>797</v>
      </c>
      <c r="ES30" s="321">
        <f>SUMIFS('(B) - Detecciones - Ataques'!AE$3:AE$137,'(B) - Detecciones - Ataques'!$GR$3:$GR$137,"✔",'(B) - Detecciones - Ataques'!$B$3:$B$137,$ER30,'(B) - Detecciones - Ataques'!$FJ$3:$FJ$137,"✔")</f>
        <v>8</v>
      </c>
      <c r="ET30" s="321">
        <f>SUMIFS('(B) - Detecciones - Ataques'!$BJ$3:$BJ$137,'(B) - Detecciones - Ataques'!$GR$3:$GR$137,"✔",'(B) - Detecciones - Ataques'!$B$3:$B$137,$ER30,'(B) - Detecciones - Ataques'!$FJ$3:$FJ$137,"✔")</f>
        <v>27</v>
      </c>
      <c r="EU30" s="321">
        <f>SUMIFS('(B) - Detecciones - Ataques'!CS$3:CS$137,'(B) - Detecciones - Ataques'!$GR$3:$GR$137,"✔",'(B) - Detecciones - Ataques'!$B$3:$B$137,$ER30,'(B) - Detecciones - Ataques'!$FJ$3:$FJ$137,"✔")</f>
        <v>44</v>
      </c>
      <c r="EV30" s="321">
        <f>SUMIFS('(B) - Detecciones - Ataques'!EB$3:EB$137,'(B) - Detecciones - Ataques'!$GR$3:$GR$137,"✔",'(B) - Detecciones - Ataques'!$B$3:$B$137,$ER30,'(B) - Detecciones - Ataques'!$FJ$3:$FJ$137,"✔")</f>
        <v>85</v>
      </c>
      <c r="EW30" s="329">
        <f t="shared" si="1"/>
        <v>85</v>
      </c>
      <c r="EX30" s="321"/>
      <c r="EY30" s="321"/>
      <c r="EZ30" s="321"/>
      <c r="FA30" s="321"/>
      <c r="FB30" s="321"/>
      <c r="FC30" s="321"/>
      <c r="FD30" s="321"/>
      <c r="FE30" s="328" t="s">
        <v>797</v>
      </c>
      <c r="FF30" s="322">
        <f t="shared" ref="FF30:FF40" si="2">ES30/EK30</f>
        <v>1</v>
      </c>
      <c r="FG30" s="322">
        <f t="shared" ref="FG30:FG40" si="3">ET30/EK30</f>
        <v>3.375</v>
      </c>
      <c r="FH30" s="322">
        <f t="shared" ref="FH30:FH40" si="4">EU30/EK30</f>
        <v>5.5</v>
      </c>
      <c r="FI30" s="323">
        <f t="shared" ref="FI30:FI40" si="5">EV30/EK30</f>
        <v>10.625</v>
      </c>
      <c r="FJ30" s="324"/>
      <c r="FK30" s="324"/>
      <c r="FL30" s="324"/>
      <c r="FM30" s="324"/>
      <c r="FN30" s="324"/>
      <c r="FO30" s="324"/>
      <c r="FP30" s="324"/>
    </row>
    <row r="31">
      <c r="B31" s="269"/>
      <c r="C31" s="268"/>
      <c r="D31" s="268"/>
      <c r="E31" s="268"/>
      <c r="F31" s="268"/>
      <c r="G31" s="270"/>
      <c r="J31" s="269"/>
      <c r="K31" s="304">
        <f>SUMIF('(B) - Detecciones - Ataques'!GR3:GR137,"✔",'(B) - Detecciones - Ataques'!L3:L137)</f>
        <v>1983714</v>
      </c>
      <c r="L31" s="305">
        <f>SUMIF('(B) - Detecciones - Ataques'!GR3:GR137,"✔",'(B) - Detecciones - Ataques'!M3:M137)</f>
        <v>1025162</v>
      </c>
      <c r="M31" s="305">
        <f>SUMIF('(B) - Detecciones - Ataques'!GR3:GR137,"✔",'(B) - Detecciones - Ataques'!N3:N137)</f>
        <v>106250320</v>
      </c>
      <c r="N31" s="306">
        <f>SUMIF('(B) - Detecciones - Ataques'!GR3:GR137,"✔",'(B) - Detecciones - Ataques'!P3:P137)</f>
        <v>106250339</v>
      </c>
      <c r="O31" s="270"/>
      <c r="Q31" s="268"/>
      <c r="R31" s="307" t="s">
        <v>2141</v>
      </c>
      <c r="S31" s="308">
        <f>SUMIFS('(B) - Detecciones - Ataques'!P$3:P$137,'(B) - Detecciones - Ataques'!$GR$3:$GR$137,"✔",'(B) - Detecciones - Ataques'!$B$3:$B$137,$S27) + SUMIFS('(B) - Detecciones - Ataques'!P$3:P$137,'(B) - Detecciones - Ataques'!$GR$3:$GR$137,"✔",'(B) - Detecciones - Ataques'!$C$3:$C$137,"*" &amp; $S27 &amp; "*") </f>
        <v>6862</v>
      </c>
      <c r="T31" s="308">
        <f>SUMIFS('(B) - Detecciones - Ataques'!P$3:P$137,'(B) - Detecciones - Ataques'!$GR$3:$GR$137,"✔",'(B) - Detecciones - Ataques'!$B$3:$B$137,$T27) + SUMIFS('(B) - Detecciones - Ataques'!P$3:P$137,'(B) - Detecciones - Ataques'!$GR$3:$GR$137,"✔",'(B) - Detecciones - Ataques'!$C$3:$C$137,"*" &amp; $T27 &amp; "*") </f>
        <v>701939</v>
      </c>
      <c r="U31" s="308">
        <f>SUMIFS('(B) - Detecciones - Ataques'!P$3:P$137,'(B) - Detecciones - Ataques'!$GR$3:$GR$137,"✔",'(B) - Detecciones - Ataques'!$B$3:$B$137,$U27) + SUMIFS('(B) - Detecciones - Ataques'!P$3:P$137,'(B) - Detecciones - Ataques'!$GR$3:$GR$137,"✔",'(B) - Detecciones - Ataques'!$C$3:$C$137,"*" &amp; $U27 &amp; "*") </f>
        <v>124</v>
      </c>
      <c r="V31" s="308">
        <f>SUMIFS('(B) - Detecciones - Ataques'!P$3:P$137,'(B) - Detecciones - Ataques'!$GR$3:$GR$137,"✔",'(B) - Detecciones - Ataques'!$B$3:$B$137,$V27) + SUMIFS('(B) - Detecciones - Ataques'!P$3:P$137,'(B) - Detecciones - Ataques'!$GR$3:$GR$137,"✔",'(B) - Detecciones - Ataques'!$C$3:$C$137,"*" &amp; $V27 &amp; "*") </f>
        <v>19</v>
      </c>
      <c r="W31" s="308">
        <f>SUMIFS('(B) - Detecciones - Ataques'!P$3:P$137,'(B) - Detecciones - Ataques'!$GR$3:$GR$137,"✔",'(B) - Detecciones - Ataques'!$B$3:$B$137,$W27) + SUMIFS('(B) - Detecciones - Ataques'!P$3:P$137,'(B) - Detecciones - Ataques'!$GR$3:$GR$137,"✔",'(B) - Detecciones - Ataques'!$C$3:$C$137,"*" &amp; $W27 &amp; "*") </f>
        <v>282923</v>
      </c>
      <c r="X31" s="308">
        <f>SUMIFS('(B) - Detecciones - Ataques'!P$3:P$137,'(B) - Detecciones - Ataques'!$GR$3:$GR$137,"✔",'(B) - Detecciones - Ataques'!$B$3:$B$137,$X27) + SUMIFS('(B) - Detecciones - Ataques'!P$3:P$137,'(B) - Detecciones - Ataques'!$GR$3:$GR$137,"✔",'(B) - Detecciones - Ataques'!$C$3:$C$137,"*" &amp; $X27 &amp; "*") </f>
        <v>3</v>
      </c>
      <c r="Y31" s="308">
        <f>SUMIFS('(B) - Detecciones - Ataques'!P$3:P$137,'(B) - Detecciones - Ataques'!$GR$3:$GR$137,"✔",'(B) - Detecciones - Ataques'!$B$3:$B$137,$Y27) + SUMIFS('(B) - Detecciones - Ataques'!P$3:P$137,'(B) - Detecciones - Ataques'!$GR$3:$GR$137,"✔",'(B) - Detecciones - Ataques'!$C$3:$C$137,"*" &amp; $Y27 &amp; "*") </f>
        <v>105184599</v>
      </c>
      <c r="Z31" s="308">
        <f>SUMIFS('(B) - Detecciones - Ataques'!P$3:P$137,'(B) - Detecciones - Ataques'!$GR$3:$GR$137,"✔",'(B) - Detecciones - Ataques'!$B$3:$B$137,$Z27) + SUMIFS('(B) - Detecciones - Ataques'!P$3:P$137,'(B) - Detecciones - Ataques'!$GR$3:$GR$137,"✔",'(B) - Detecciones - Ataques'!$C$3:$C$137,"*" &amp; $Z27 &amp; "*") </f>
        <v>344</v>
      </c>
      <c r="AA31" s="308">
        <f>SUMIFS('(B) - Detecciones - Ataques'!P$3:P$137,'(B) - Detecciones - Ataques'!$GR$3:$GR$137,"✔",'(B) - Detecciones - Ataques'!$B$3:$B$137,$AA27) + SUMIFS('(B) - Detecciones - Ataques'!P$3:P$137,'(B) - Detecciones - Ataques'!$GR$3:$GR$137,"✔",'(B) - Detecciones - Ataques'!$C$3:$C$137,"*" &amp; $AA27 &amp; "*") </f>
        <v>22</v>
      </c>
      <c r="AB31" s="308">
        <f>SUMIFS('(B) - Detecciones - Ataques'!P$3:P$137,'(B) - Detecciones - Ataques'!$GR$3:$GR$137,"✔",'(B) - Detecciones - Ataques'!$B$3:$B$137,$AB27) + SUMIFS('(B) - Detecciones - Ataques'!P$3:P$137,'(B) - Detecciones - Ataques'!$GR$3:$GR$137,"✔",'(B) - Detecciones - Ataques'!$C$3:$C$137,"*" &amp; $AB27 &amp; "*") </f>
        <v>10</v>
      </c>
      <c r="AC31" s="308">
        <f>SUMIFS('(B) - Detecciones - Ataques'!P$3:P$137,'(B) - Detecciones - Ataques'!$GR$3:$GR$137,"✔",'(B) - Detecciones - Ataques'!$B$3:$B$137,$AC27) + SUMIFS('(B) - Detecciones - Ataques'!P$3:P$137,'(B) - Detecciones - Ataques'!$GR$3:$GR$137,"✔",'(B) - Detecciones - Ataques'!$C$3:$C$137,"*" &amp; $AC27 &amp; "*") </f>
        <v>73035</v>
      </c>
      <c r="AD31" s="308">
        <f>SUMIFS('(B) - Detecciones - Ataques'!P$3:P$137,'(B) - Detecciones - Ataques'!$GR$3:$GR$137,"✔",'(B) - Detecciones - Ataques'!$B$3:$B$137,$AD27) + SUMIFS('(B) - Detecciones - Ataques'!P$3:P$137,'(B) - Detecciones - Ataques'!$GR$3:$GR$137,"✔",'(B) - Detecciones - Ataques'!$C$3:$C$137,"*" &amp; $AD27 &amp; "*") </f>
        <v>17</v>
      </c>
      <c r="AE31" s="309">
        <f>SUMIFS('(B) - Detecciones - Ataques'!P$3:P$137,'(B) - Detecciones - Ataques'!$GR$3:$GR$137,"✔",'(B) - Detecciones - Ataques'!$B$3:$B$137,$AE27) + SUMIFS('(B) - Detecciones - Ataques'!P$3:P$137,'(B) - Detecciones - Ataques'!$GR$3:$GR$137,"✔",'(B) - Detecciones - Ataques'!$C$3:$C$137,"*" &amp; $AE27 &amp; "*") </f>
        <v>462</v>
      </c>
      <c r="AF31" s="268"/>
      <c r="AG31" s="307" t="s">
        <v>2141</v>
      </c>
      <c r="AH31" s="310">
        <f>SUMIFS('(B) - Detecciones - Ataques'!$P$3:$P$137,'(B) - Detecciones - Ataques'!$GR$3:$GR$137,"✔",'(B) - Detecciones - Ataques'!$E$3:$E$137,AH27)</f>
        <v>6856</v>
      </c>
      <c r="AI31" s="310">
        <f>SUMIFS('(B) - Detecciones - Ataques'!$P$3:$P$137,'(B) - Detecciones - Ataques'!$GR$3:$GR$137,"✔",'(B) - Detecciones - Ataques'!$E$3:$E$137,AI27)</f>
        <v>1</v>
      </c>
      <c r="AJ31" s="310">
        <f>SUMIFS('(B) - Detecciones - Ataques'!$P$3:$P$137,'(B) - Detecciones - Ataques'!$GR$3:$GR$137,"✔",'(B) - Detecciones - Ataques'!$E$3:$E$137,AJ27)</f>
        <v>4</v>
      </c>
      <c r="AK31" s="310">
        <f>SUMIFS('(B) - Detecciones - Ataques'!$P$3:$P$137,'(B) - Detecciones - Ataques'!$GR$3:$GR$137,"✔",'(B) - Detecciones - Ataques'!$E$3:$E$137,AK27)</f>
        <v>1</v>
      </c>
      <c r="AL31" s="310">
        <f>SUMIFS('(B) - Detecciones - Ataques'!$P$3:$P$137,'(B) - Detecciones - Ataques'!$GR$3:$GR$137,"✔",'(B) - Detecciones - Ataques'!$E$3:$E$137,AL27)</f>
        <v>701939</v>
      </c>
      <c r="AM31" s="310">
        <f>SUMIFS('(B) - Detecciones - Ataques'!$P$3:$P$137,'(B) - Detecciones - Ataques'!$GR$3:$GR$137,"✔",'(B) - Detecciones - Ataques'!$E$3:$E$137,AM27)</f>
        <v>0</v>
      </c>
      <c r="AN31" s="310">
        <f>SUMIFS('(B) - Detecciones - Ataques'!$P$3:$P$137,'(B) - Detecciones - Ataques'!$GR$3:$GR$137,"✔",'(B) - Detecciones - Ataques'!$E$3:$E$137,AN27)</f>
        <v>0</v>
      </c>
      <c r="AO31" s="310">
        <f>SUMIFS('(B) - Detecciones - Ataques'!$P$3:$P$137,'(B) - Detecciones - Ataques'!$GR$3:$GR$137,"✔",'(B) - Detecciones - Ataques'!$E$3:$E$137,AO27)</f>
        <v>0</v>
      </c>
      <c r="AP31" s="310">
        <f>SUMIFS('(B) - Detecciones - Ataques'!$P$3:$P$137,'(B) - Detecciones - Ataques'!$GR$3:$GR$137,"✔",'(B) - Detecciones - Ataques'!$E$3:$E$137,AP27)</f>
        <v>115</v>
      </c>
      <c r="AQ31" s="310">
        <f>SUMIFS('(B) - Detecciones - Ataques'!$P$3:$P$137,'(B) - Detecciones - Ataques'!$GR$3:$GR$137,"✔",'(B) - Detecciones - Ataques'!$E$3:$E$137,AQ27)</f>
        <v>4</v>
      </c>
      <c r="AR31" s="310">
        <f>SUMIFS('(B) - Detecciones - Ataques'!$P$3:$P$137,'(B) - Detecciones - Ataques'!$GR$3:$GR$137,"✔",'(B) - Detecciones - Ataques'!$E$3:$E$137,AR27)</f>
        <v>0</v>
      </c>
      <c r="AS31" s="310">
        <f>SUMIFS('(B) - Detecciones - Ataques'!$P$3:$P$137,'(B) - Detecciones - Ataques'!$GR$3:$GR$137,"✔",'(B) - Detecciones - Ataques'!$E$3:$E$137,AS27)</f>
        <v>1</v>
      </c>
      <c r="AT31" s="310">
        <f>SUMIFS('(B) - Detecciones - Ataques'!$P$3:$P$137,'(B) - Detecciones - Ataques'!$GR$3:$GR$137,"✔",'(B) - Detecciones - Ataques'!$E$3:$E$137,AT27)</f>
        <v>2</v>
      </c>
      <c r="AU31" s="310">
        <f>SUMIFS('(B) - Detecciones - Ataques'!$P$3:$P$137,'(B) - Detecciones - Ataques'!$GR$3:$GR$137,"✔",'(B) - Detecciones - Ataques'!$E$3:$E$137,AU27)</f>
        <v>2</v>
      </c>
      <c r="AV31" s="310">
        <f>SUMIFS('(B) - Detecciones - Ataques'!$P$3:$P$137,'(B) - Detecciones - Ataques'!$GR$3:$GR$137,"✔",'(B) - Detecciones - Ataques'!$E$3:$E$137,AV27)</f>
        <v>0</v>
      </c>
      <c r="AW31" s="310">
        <f>SUMIFS('(B) - Detecciones - Ataques'!$P$3:$P$137,'(B) - Detecciones - Ataques'!$GR$3:$GR$137,"✔",'(B) - Detecciones - Ataques'!$E$3:$E$137,AW27)</f>
        <v>16</v>
      </c>
      <c r="AX31" s="310">
        <f>SUMIFS('(B) - Detecciones - Ataques'!$P$3:$P$137,'(B) - Detecciones - Ataques'!$GR$3:$GR$137,"✔",'(B) - Detecciones - Ataques'!$E$3:$E$137,AX27)</f>
        <v>0</v>
      </c>
      <c r="AY31" s="310">
        <f>SUMIFS('(B) - Detecciones - Ataques'!$P$3:$P$137,'(B) - Detecciones - Ataques'!$GR$3:$GR$137,"✔",'(B) - Detecciones - Ataques'!$E$3:$E$137,AY27)</f>
        <v>2</v>
      </c>
      <c r="AZ31" s="310">
        <f>SUMIFS('(B) - Detecciones - Ataques'!$P$3:$P$137,'(B) - Detecciones - Ataques'!$GR$3:$GR$137,"✔",'(B) - Detecciones - Ataques'!$E$3:$E$137,AZ27)</f>
        <v>1</v>
      </c>
      <c r="BA31" s="310">
        <f>SUMIFS('(B) - Detecciones - Ataques'!$P$3:$P$137,'(B) - Detecciones - Ataques'!$GR$3:$GR$137,"✔",'(B) - Detecciones - Ataques'!$E$3:$E$137,BA27)</f>
        <v>0</v>
      </c>
      <c r="BB31" s="310">
        <f>SUMIFS('(B) - Detecciones - Ataques'!$P$3:$P$137,'(B) - Detecciones - Ataques'!$GR$3:$GR$137,"✔",'(B) - Detecciones - Ataques'!$E$3:$E$137,BB27)</f>
        <v>282915</v>
      </c>
      <c r="BC31" s="310">
        <f>SUMIFS('(B) - Detecciones - Ataques'!$P$3:$P$137,'(B) - Detecciones - Ataques'!$GR$3:$GR$137,"✔",'(B) - Detecciones - Ataques'!$E$3:$E$137,BC27)</f>
        <v>0</v>
      </c>
      <c r="BD31" s="310">
        <f>SUMIFS('(B) - Detecciones - Ataques'!$P$3:$P$137,'(B) - Detecciones - Ataques'!$GR$3:$GR$137,"✔",'(B) - Detecciones - Ataques'!$E$3:$E$137,BD27)</f>
        <v>1</v>
      </c>
      <c r="BE31" s="310">
        <f>SUMIFS('(B) - Detecciones - Ataques'!$P$3:$P$137,'(B) - Detecciones - Ataques'!$GR$3:$GR$137,"✔",'(B) - Detecciones - Ataques'!$E$3:$E$137,BE27)</f>
        <v>6</v>
      </c>
      <c r="BF31" s="310">
        <f>SUMIFS('(B) - Detecciones - Ataques'!$P$3:$P$137,'(B) - Detecciones - Ataques'!$GR$3:$GR$137,"✔",'(B) - Detecciones - Ataques'!$E$3:$E$137,BF27)</f>
        <v>1</v>
      </c>
      <c r="BG31" s="310">
        <f>SUMIFS('(B) - Detecciones - Ataques'!$P$3:$P$137,'(B) - Detecciones - Ataques'!$GR$3:$GR$137,"✔",'(B) - Detecciones - Ataques'!$E$3:$E$137,BG27)</f>
        <v>1</v>
      </c>
      <c r="BH31" s="310">
        <f>SUMIFS('(B) - Detecciones - Ataques'!$P$3:$P$137,'(B) - Detecciones - Ataques'!$GR$3:$GR$137,"✔",'(B) - Detecciones - Ataques'!$E$3:$E$137,BH27)</f>
        <v>1</v>
      </c>
      <c r="BI31" s="310">
        <f>SUMIFS('(B) - Detecciones - Ataques'!$P$3:$P$137,'(B) - Detecciones - Ataques'!$GR$3:$GR$137,"✔",'(B) - Detecciones - Ataques'!$E$3:$E$137,BI27)</f>
        <v>0</v>
      </c>
      <c r="BJ31" s="310">
        <f>SUMIFS('(B) - Detecciones - Ataques'!$P$3:$P$137,'(B) - Detecciones - Ataques'!$GR$3:$GR$137,"✔",'(B) - Detecciones - Ataques'!$E$3:$E$137,BJ27)</f>
        <v>0</v>
      </c>
      <c r="BK31" s="310">
        <f>SUMIFS('(B) - Detecciones - Ataques'!$P$3:$P$137,'(B) - Detecciones - Ataques'!$GR$3:$GR$137,"✔",'(B) - Detecciones - Ataques'!$E$3:$E$137,BK27)</f>
        <v>1</v>
      </c>
      <c r="BL31" s="310">
        <f>SUMIFS('(B) - Detecciones - Ataques'!$P$3:$P$137,'(B) - Detecciones - Ataques'!$GR$3:$GR$137,"✔",'(B) - Detecciones - Ataques'!$E$3:$E$137,BL27)</f>
        <v>1925137</v>
      </c>
      <c r="BM31" s="310">
        <f>SUMIFS('(B) - Detecciones - Ataques'!$P$3:$P$137,'(B) - Detecciones - Ataques'!$GR$3:$GR$137,"✔",'(B) - Detecciones - Ataques'!$E$3:$E$137,BM27)</f>
        <v>103259461</v>
      </c>
      <c r="BN31" s="310">
        <f>SUMIFS('(B) - Detecciones - Ataques'!$P$3:$P$137,'(B) - Detecciones - Ataques'!$GR$3:$GR$137,"✔",'(B) - Detecciones - Ataques'!$E$3:$E$137,BN27)</f>
        <v>0</v>
      </c>
      <c r="BO31" s="310">
        <f>SUMIFS('(B) - Detecciones - Ataques'!$P$3:$P$137,'(B) - Detecciones - Ataques'!$GR$3:$GR$137,"✔",'(B) - Detecciones - Ataques'!$E$3:$E$137,BO27)</f>
        <v>0</v>
      </c>
      <c r="BP31" s="310">
        <f>SUMIFS('(B) - Detecciones - Ataques'!$P$3:$P$137,'(B) - Detecciones - Ataques'!$GR$3:$GR$137,"✔",'(B) - Detecciones - Ataques'!$E$3:$E$137,BP27)</f>
        <v>204</v>
      </c>
      <c r="BQ31" s="310">
        <f>SUMIFS('(B) - Detecciones - Ataques'!$P$3:$P$137,'(B) - Detecciones - Ataques'!$GR$3:$GR$137,"✔",'(B) - Detecciones - Ataques'!$E$3:$E$137,BQ27)</f>
        <v>0</v>
      </c>
      <c r="BR31" s="310">
        <f>SUMIFS('(B) - Detecciones - Ataques'!$P$3:$P$137,'(B) - Detecciones - Ataques'!$GR$3:$GR$137,"✔",'(B) - Detecciones - Ataques'!$E$3:$E$137,BR27)</f>
        <v>2</v>
      </c>
      <c r="BS31" s="310">
        <f>SUMIFS('(B) - Detecciones - Ataques'!$P$3:$P$137,'(B) - Detecciones - Ataques'!$GR$3:$GR$137,"✔",'(B) - Detecciones - Ataques'!$E$3:$E$137,BS27)</f>
        <v>0</v>
      </c>
      <c r="BT31" s="310">
        <f>SUMIFS('(B) - Detecciones - Ataques'!$P$3:$P$137,'(B) - Detecciones - Ataques'!$GR$3:$GR$137,"✔",'(B) - Detecciones - Ataques'!$E$3:$E$137,BT27)</f>
        <v>0</v>
      </c>
      <c r="BU31" s="310">
        <f>SUMIFS('(B) - Detecciones - Ataques'!$P$3:$P$137,'(B) - Detecciones - Ataques'!$GR$3:$GR$137,"✔",'(B) - Detecciones - Ataques'!$E$3:$E$137,BU27)</f>
        <v>1</v>
      </c>
      <c r="BV31" s="310">
        <f>SUMIFS('(B) - Detecciones - Ataques'!$P$3:$P$137,'(B) - Detecciones - Ataques'!$GR$3:$GR$137,"✔",'(B) - Detecciones - Ataques'!$E$3:$E$137,BV27)</f>
        <v>1</v>
      </c>
      <c r="BW31" s="310">
        <f>SUMIFS('(B) - Detecciones - Ataques'!$P$3:$P$137,'(B) - Detecciones - Ataques'!$GR$3:$GR$137,"✔",'(B) - Detecciones - Ataques'!$E$3:$E$137,BW27)</f>
        <v>0</v>
      </c>
      <c r="BX31" s="310">
        <f>SUMIFS('(B) - Detecciones - Ataques'!$P$3:$P$137,'(B) - Detecciones - Ataques'!$GR$3:$GR$137,"✔",'(B) - Detecciones - Ataques'!$E$3:$E$137,BX27)</f>
        <v>8</v>
      </c>
      <c r="BY31" s="310">
        <f>SUMIFS('(B) - Detecciones - Ataques'!$P$3:$P$137,'(B) - Detecciones - Ataques'!$GR$3:$GR$137,"✔",'(B) - Detecciones - Ataques'!$E$3:$E$137,BY27)</f>
        <v>123</v>
      </c>
      <c r="BZ31" s="310">
        <f>SUMIFS('(B) - Detecciones - Ataques'!$P$3:$P$137,'(B) - Detecciones - Ataques'!$GR$3:$GR$137,"✔",'(B) - Detecciones - Ataques'!$E$3:$E$137,BZ27)</f>
        <v>0</v>
      </c>
      <c r="CA31" s="310">
        <f>SUMIFS('(B) - Detecciones - Ataques'!$P$3:$P$137,'(B) - Detecciones - Ataques'!$GR$3:$GR$137,"✔",'(B) - Detecciones - Ataques'!$E$3:$E$137,CA27)</f>
        <v>1</v>
      </c>
      <c r="CB31" s="310">
        <f>SUMIFS('(B) - Detecciones - Ataques'!$P$3:$P$137,'(B) - Detecciones - Ataques'!$GR$3:$GR$137,"✔",'(B) - Detecciones - Ataques'!$E$3:$E$137,CB27)</f>
        <v>0</v>
      </c>
      <c r="CC31" s="310">
        <f>SUMIFS('(B) - Detecciones - Ataques'!$P$3:$P$137,'(B) - Detecciones - Ataques'!$GR$3:$GR$137,"✔",'(B) - Detecciones - Ataques'!$E$3:$E$137,CC27)</f>
        <v>1</v>
      </c>
      <c r="CD31" s="310">
        <f>SUMIFS('(B) - Detecciones - Ataques'!$P$3:$P$137,'(B) - Detecciones - Ataques'!$GR$3:$GR$137,"✔",'(B) - Detecciones - Ataques'!$E$3:$E$137,CD27)</f>
        <v>0</v>
      </c>
      <c r="CE31" s="310">
        <f>SUMIFS('(B) - Detecciones - Ataques'!$P$3:$P$137,'(B) - Detecciones - Ataques'!$GR$3:$GR$137,"✔",'(B) - Detecciones - Ataques'!$E$3:$E$137,CE27)</f>
        <v>1</v>
      </c>
      <c r="CF31" s="310">
        <f>SUMIFS('(B) - Detecciones - Ataques'!$P$3:$P$137,'(B) - Detecciones - Ataques'!$GR$3:$GR$137,"✔",'(B) - Detecciones - Ataques'!$E$3:$E$137,CF27)</f>
        <v>0</v>
      </c>
      <c r="CG31" s="310">
        <f>SUMIFS('(B) - Detecciones - Ataques'!$P$3:$P$137,'(B) - Detecciones - Ataques'!$GR$3:$GR$137,"✔",'(B) - Detecciones - Ataques'!$E$3:$E$137,CG27)</f>
        <v>1</v>
      </c>
      <c r="CH31" s="310">
        <f>SUMIFS('(B) - Detecciones - Ataques'!$P$3:$P$137,'(B) - Detecciones - Ataques'!$GR$3:$GR$137,"✔",'(B) - Detecciones - Ataques'!$E$3:$E$137,CH27)</f>
        <v>1</v>
      </c>
      <c r="CI31" s="310">
        <f>SUMIFS('(B) - Detecciones - Ataques'!$P$3:$P$137,'(B) - Detecciones - Ataques'!$GR$3:$GR$137,"✔",'(B) - Detecciones - Ataques'!$E$3:$E$137,CI27)</f>
        <v>1</v>
      </c>
      <c r="CJ31" s="310">
        <f>SUMIFS('(B) - Detecciones - Ataques'!$P$3:$P$137,'(B) - Detecciones - Ataques'!$GR$3:$GR$137,"✔",'(B) - Detecciones - Ataques'!$E$3:$E$137,CJ27)</f>
        <v>1</v>
      </c>
      <c r="CK31" s="310">
        <f>SUMIFS('(B) - Detecciones - Ataques'!$P$3:$P$137,'(B) - Detecciones - Ataques'!$GR$3:$GR$137,"✔",'(B) - Detecciones - Ataques'!$E$3:$E$137,CK27)</f>
        <v>0</v>
      </c>
      <c r="CL31" s="310">
        <f>SUMIFS('(B) - Detecciones - Ataques'!$P$3:$P$137,'(B) - Detecciones - Ataques'!$GR$3:$GR$137,"✔",'(B) - Detecciones - Ataques'!$E$3:$E$137,CL27)</f>
        <v>2</v>
      </c>
      <c r="CM31" s="310">
        <f>SUMIFS('(B) - Detecciones - Ataques'!$P$3:$P$137,'(B) - Detecciones - Ataques'!$GR$3:$GR$137,"✔",'(B) - Detecciones - Ataques'!$E$3:$E$137,CM27)</f>
        <v>1</v>
      </c>
      <c r="CN31" s="310">
        <f>SUMIFS('(B) - Detecciones - Ataques'!$P$3:$P$137,'(B) - Detecciones - Ataques'!$GR$3:$GR$137,"✔",'(B) - Detecciones - Ataques'!$E$3:$E$137,CN27)</f>
        <v>6</v>
      </c>
      <c r="CO31" s="310">
        <f>SUMIFS('(B) - Detecciones - Ataques'!$P$3:$P$137,'(B) - Detecciones - Ataques'!$GR$3:$GR$137,"✔",'(B) - Detecciones - Ataques'!$E$3:$E$137,CO27)</f>
        <v>2</v>
      </c>
      <c r="CP31" s="310">
        <f>SUMIFS('(B) - Detecciones - Ataques'!$P$3:$P$137,'(B) - Detecciones - Ataques'!$GR$3:$GR$137,"✔",'(B) - Detecciones - Ataques'!$E$3:$E$137,CP27)</f>
        <v>1</v>
      </c>
      <c r="CQ31" s="310">
        <f>SUMIFS('(B) - Detecciones - Ataques'!$P$3:$P$137,'(B) - Detecciones - Ataques'!$GR$3:$GR$137,"✔",'(B) - Detecciones - Ataques'!$E$3:$E$137,CQ27)</f>
        <v>0</v>
      </c>
      <c r="CR31" s="310">
        <f>SUMIFS('(B) - Detecciones - Ataques'!$P$3:$P$137,'(B) - Detecciones - Ataques'!$GR$3:$GR$137,"✔",'(B) - Detecciones - Ataques'!$E$3:$E$137,CR27)</f>
        <v>72030</v>
      </c>
      <c r="CS31" s="310">
        <f>SUMIFS('(B) - Detecciones - Ataques'!$P$3:$P$137,'(B) - Detecciones - Ataques'!$GR$3:$GR$137,"✔",'(B) - Detecciones - Ataques'!$E$3:$E$137,CS27)</f>
        <v>1002</v>
      </c>
      <c r="CT31" s="310">
        <f>SUMIFS('(B) - Detecciones - Ataques'!$P$3:$P$137,'(B) - Detecciones - Ataques'!$GR$3:$GR$137,"✔",'(B) - Detecciones - Ataques'!$E$3:$E$137,CT27)</f>
        <v>0</v>
      </c>
      <c r="CU31" s="310">
        <f>SUMIFS('(B) - Detecciones - Ataques'!$P$3:$P$137,'(B) - Detecciones - Ataques'!$GR$3:$GR$137,"✔",'(B) - Detecciones - Ataques'!$E$3:$E$137,CU27)</f>
        <v>1</v>
      </c>
      <c r="CV31" s="310">
        <f>SUMIFS('(B) - Detecciones - Ataques'!$P$3:$P$137,'(B) - Detecciones - Ataques'!$GR$3:$GR$137,"✔",'(B) - Detecciones - Ataques'!$E$3:$E$137,CV27)</f>
        <v>0</v>
      </c>
      <c r="CW31" s="310">
        <f>SUMIFS('(B) - Detecciones - Ataques'!$P$3:$P$137,'(B) - Detecciones - Ataques'!$GR$3:$GR$137,"✔",'(B) - Detecciones - Ataques'!$E$3:$E$137,CW27)</f>
        <v>2</v>
      </c>
      <c r="CX31" s="310">
        <f>SUMIFS('(B) - Detecciones - Ataques'!$P$3:$P$137,'(B) - Detecciones - Ataques'!$GR$3:$GR$137,"✔",'(B) - Detecciones - Ataques'!$E$3:$E$137,CX27)</f>
        <v>17</v>
      </c>
      <c r="CY31" s="310">
        <f>SUMIFS('(B) - Detecciones - Ataques'!$P$3:$P$137,'(B) - Detecciones - Ataques'!$GR$3:$GR$137,"✔",'(B) - Detecciones - Ataques'!$E$3:$E$137,CY27)</f>
        <v>0</v>
      </c>
      <c r="CZ31" s="310">
        <f>SUMIFS('(B) - Detecciones - Ataques'!$P$3:$P$137,'(B) - Detecciones - Ataques'!$GR$3:$GR$137,"✔",'(B) - Detecciones - Ataques'!$E$3:$E$137,CZ27)</f>
        <v>0</v>
      </c>
      <c r="DA31" s="310">
        <f>SUMIFS('(B) - Detecciones - Ataques'!$P$3:$P$137,'(B) - Detecciones - Ataques'!$GR$3:$GR$137,"✔",'(B) - Detecciones - Ataques'!$E$3:$E$137,DA27)</f>
        <v>0</v>
      </c>
      <c r="DB31" s="310">
        <f>SUMIFS('(B) - Detecciones - Ataques'!$P$3:$P$137,'(B) - Detecciones - Ataques'!$GR$3:$GR$137,"✔",'(B) - Detecciones - Ataques'!$E$3:$E$137,DB27)</f>
        <v>0</v>
      </c>
      <c r="DC31" s="310">
        <f>SUMIFS('(B) - Detecciones - Ataques'!$P$3:$P$137,'(B) - Detecciones - Ataques'!$GR$3:$GR$137,"✔",'(B) - Detecciones - Ataques'!$E$3:$E$137,DC27)</f>
        <v>0</v>
      </c>
      <c r="DD31" s="310">
        <f>SUMIFS('(B) - Detecciones - Ataques'!$P$3:$P$137,'(B) - Detecciones - Ataques'!$GR$3:$GR$137,"✔",'(B) - Detecciones - Ataques'!$E$3:$E$137,DD27)</f>
        <v>0</v>
      </c>
      <c r="DE31" s="310">
        <f>SUMIFS('(B) - Detecciones - Ataques'!$P$3:$P$137,'(B) - Detecciones - Ataques'!$GR$3:$GR$137,"✔",'(B) - Detecciones - Ataques'!$E$3:$E$137,DE27)</f>
        <v>0</v>
      </c>
      <c r="DF31" s="310">
        <f>SUMIFS('(B) - Detecciones - Ataques'!$P$3:$P$137,'(B) - Detecciones - Ataques'!$GR$3:$GR$137,"✔",'(B) - Detecciones - Ataques'!$E$3:$E$137,DF27)</f>
        <v>0</v>
      </c>
      <c r="DG31" s="310">
        <f>SUMIFS('(B) - Detecciones - Ataques'!$P$3:$P$137,'(B) - Detecciones - Ataques'!$GR$3:$GR$137,"✔",'(B) - Detecciones - Ataques'!$E$3:$E$137,DG27)</f>
        <v>450</v>
      </c>
      <c r="DH31" s="310">
        <f>SUMIFS('(B) - Detecciones - Ataques'!$P$3:$P$137,'(B) - Detecciones - Ataques'!$GR$3:$GR$137,"✔",'(B) - Detecciones - Ataques'!$E$3:$E$137,DH27)</f>
        <v>0</v>
      </c>
      <c r="DI31" s="311">
        <f>SUMIFS('(B) - Detecciones - Ataques'!$P$3:$P$137,'(B) - Detecciones - Ataques'!$GR$3:$GR$137,"✔",'(B) - Detecciones - Ataques'!$E$3:$E$137,DI27)</f>
        <v>11</v>
      </c>
      <c r="DJ31" s="268"/>
      <c r="DX31" s="312"/>
      <c r="DY31" s="313" t="s">
        <v>508</v>
      </c>
      <c r="DZ31" s="312">
        <v>0.0</v>
      </c>
      <c r="EA31" s="312">
        <v>3.0</v>
      </c>
      <c r="EB31" s="312">
        <v>3.0</v>
      </c>
      <c r="EC31" s="312">
        <v>3.0</v>
      </c>
      <c r="ED31" s="314">
        <v>3.0</v>
      </c>
      <c r="EF31" s="313" t="s">
        <v>508</v>
      </c>
      <c r="EG31" s="312">
        <v>0.0</v>
      </c>
      <c r="EH31" s="312">
        <v>4.0</v>
      </c>
      <c r="EI31" s="312">
        <v>4.0</v>
      </c>
      <c r="EJ31" s="312">
        <v>4.0</v>
      </c>
      <c r="EK31" s="314">
        <v>4.0</v>
      </c>
      <c r="EL31" s="312"/>
      <c r="ER31" s="328" t="s">
        <v>508</v>
      </c>
      <c r="ES31" s="321">
        <f>SUMIFS('(B) - Detecciones - Ataques'!AE$3:AE$137,'(B) - Detecciones - Ataques'!$GR$3:$GR$137,"✔",'(B) - Detecciones - Ataques'!$B$3:$B$137,$ER31,'(B) - Detecciones - Ataques'!$FJ$3:$FJ$137,"✔")</f>
        <v>1</v>
      </c>
      <c r="ET31" s="321">
        <f>SUMIFS('(B) - Detecciones - Ataques'!$BJ$3:$BJ$137,'(B) - Detecciones - Ataques'!$GR$3:$GR$137,"✔",'(B) - Detecciones - Ataques'!$B$3:$B$137,$ER31,'(B) - Detecciones - Ataques'!$FJ$3:$FJ$137,"✔")</f>
        <v>13</v>
      </c>
      <c r="EU31" s="321">
        <f>SUMIFS('(B) - Detecciones - Ataques'!CS$3:CS$137,'(B) - Detecciones - Ataques'!$GR$3:$GR$137,"✔",'(B) - Detecciones - Ataques'!$B$3:$B$137,$ER31,'(B) - Detecciones - Ataques'!$FJ$3:$FJ$137,"✔")</f>
        <v>21</v>
      </c>
      <c r="EV31" s="321">
        <f>SUMIFS('(B) - Detecciones - Ataques'!EB$3:EB$137,'(B) - Detecciones - Ataques'!$GR$3:$GR$137,"✔",'(B) - Detecciones - Ataques'!$B$3:$B$137,$ER31,'(B) - Detecciones - Ataques'!$FJ$3:$FJ$137,"✔")</f>
        <v>42</v>
      </c>
      <c r="EW31" s="329">
        <f t="shared" si="1"/>
        <v>42</v>
      </c>
      <c r="EX31" s="321"/>
      <c r="EY31" s="321"/>
      <c r="EZ31" s="321"/>
      <c r="FA31" s="321"/>
      <c r="FB31" s="321"/>
      <c r="FC31" s="321"/>
      <c r="FD31" s="321"/>
      <c r="FE31" s="328" t="s">
        <v>508</v>
      </c>
      <c r="FF31" s="322">
        <f t="shared" si="2"/>
        <v>0.25</v>
      </c>
      <c r="FG31" s="322">
        <f t="shared" si="3"/>
        <v>3.25</v>
      </c>
      <c r="FH31" s="322">
        <f t="shared" si="4"/>
        <v>5.25</v>
      </c>
      <c r="FI31" s="323">
        <f t="shared" si="5"/>
        <v>10.5</v>
      </c>
      <c r="FJ31" s="324"/>
      <c r="FK31" s="324"/>
      <c r="FL31" s="324"/>
      <c r="FM31" s="324"/>
      <c r="FN31" s="324"/>
      <c r="FO31" s="324"/>
      <c r="FP31" s="324"/>
    </row>
    <row r="32">
      <c r="B32" s="269"/>
      <c r="C32" s="268"/>
      <c r="D32" s="268"/>
      <c r="E32" s="268"/>
      <c r="F32" s="268"/>
      <c r="G32" s="270"/>
      <c r="J32" s="269"/>
      <c r="K32" s="325"/>
      <c r="L32" s="326"/>
      <c r="M32" s="326"/>
      <c r="N32" s="327"/>
      <c r="O32" s="270"/>
      <c r="Q32" s="268"/>
      <c r="R32" s="307" t="s">
        <v>2142</v>
      </c>
      <c r="S32" s="308">
        <f>S28-(SUMIFS('(B) - Detecciones - Ataques'!$L3:$L137,'(B) - Detecciones - Ataques'!$GR$3:$GR$137,"✔",'(B) - Detecciones - Ataques'!$B$3:$B$137,S27,'(B) - Detecciones - Ataques'!$FC$3:$FC$137,"-") + SUMIFS('(B) - Detecciones - Ataques'!$L3:$L137,'(B) - Detecciones - Ataques'!$GR$3:$GR$137,"✔",'(B) - Detecciones - Ataques'!$C$3:$C$137,"*" &amp; S27 &amp; "*",'(B) - Detecciones - Ataques'!$FC$3:$FC$137,"-"))</f>
        <v>2306</v>
      </c>
      <c r="T32" s="308">
        <f>T28-(SUMIFS('(B) - Detecciones - Ataques'!$L3:$L137,'(B) - Detecciones - Ataques'!$GR$3:$GR$137,"✔",'(B) - Detecciones - Ataques'!$B$3:$B$137,T27,'(B) - Detecciones - Ataques'!$FC$3:$FC$137,"-") + SUMIFS('(B) - Detecciones - Ataques'!$L3:$L137,'(B) - Detecciones - Ataques'!$GR$3:$GR$137,"✔",'(B) - Detecciones - Ataques'!$C$3:$C$137,"*" &amp; T27 &amp; "*",'(B) - Detecciones - Ataques'!$FC$3:$FC$137,"-"))</f>
        <v>0</v>
      </c>
      <c r="U32" s="308">
        <f>U28-(SUMIFS('(B) - Detecciones - Ataques'!$L3:$L137,'(B) - Detecciones - Ataques'!$GR$3:$GR$137,"✔",'(B) - Detecciones - Ataques'!$B$3:$B$137,U27,'(B) - Detecciones - Ataques'!$FC$3:$FC$137,"-") + SUMIFS('(B) - Detecciones - Ataques'!$L3:$L137,'(B) - Detecciones - Ataques'!$GR$3:$GR$137,"✔",'(B) - Detecciones - Ataques'!$C$3:$C$137,"*" &amp; U27 &amp; "*",'(B) - Detecciones - Ataques'!$FC$3:$FC$137,"-"))</f>
        <v>250</v>
      </c>
      <c r="V32" s="308">
        <f>V28-(SUMIFS('(B) - Detecciones - Ataques'!$L3:$L137,'(B) - Detecciones - Ataques'!$GR$3:$GR$137,"✔",'(B) - Detecciones - Ataques'!$B$3:$B$137,V27,'(B) - Detecciones - Ataques'!$FC$3:$FC$137,"-") + SUMIFS('(B) - Detecciones - Ataques'!$L3:$L137,'(B) - Detecciones - Ataques'!$GR$3:$GR$137,"✔",'(B) - Detecciones - Ataques'!$C$3:$C$137,"*" &amp; V27 &amp; "*",'(B) - Detecciones - Ataques'!$FC$3:$FC$137,"-"))</f>
        <v>39</v>
      </c>
      <c r="W32" s="308">
        <f>W28-(SUMIFS('(B) - Detecciones - Ataques'!$L3:$L137,'(B) - Detecciones - Ataques'!$GR$3:$GR$137,"✔",'(B) - Detecciones - Ataques'!$B$3:$B$137,W27,'(B) - Detecciones - Ataques'!$FC$3:$FC$137,"-") + SUMIFS('(B) - Detecciones - Ataques'!$L3:$L137,'(B) - Detecciones - Ataques'!$GR$3:$GR$137,"✔",'(B) - Detecciones - Ataques'!$C$3:$C$137,"*" &amp; W27 &amp; "*",'(B) - Detecciones - Ataques'!$FC$3:$FC$137,"-"))</f>
        <v>282972</v>
      </c>
      <c r="X32" s="308">
        <f>X28-(SUMIFS('(B) - Detecciones - Ataques'!$L3:$L137,'(B) - Detecciones - Ataques'!$GR$3:$GR$137,"✔",'(B) - Detecciones - Ataques'!$B$3:$B$137,X27,'(B) - Detecciones - Ataques'!$FC$3:$FC$137,"-") + SUMIFS('(B) - Detecciones - Ataques'!$L3:$L137,'(B) - Detecciones - Ataques'!$GR$3:$GR$137,"✔",'(B) - Detecciones - Ataques'!$C$3:$C$137,"*" &amp; X27 &amp; "*",'(B) - Detecciones - Ataques'!$FC$3:$FC$137,"-"))</f>
        <v>9</v>
      </c>
      <c r="Y32" s="308">
        <f>Y28-(SUMIFS('(B) - Detecciones - Ataques'!$L3:$L137,'(B) - Detecciones - Ataques'!$GR$3:$GR$137,"✔",'(B) - Detecciones - Ataques'!$B$3:$B$137,Y27,'(B) - Detecciones - Ataques'!$FC$3:$FC$137,"-") + SUMIFS('(B) - Detecciones - Ataques'!$L3:$L137,'(B) - Detecciones - Ataques'!$GR$3:$GR$137,"✔",'(B) - Detecciones - Ataques'!$C$3:$C$137,"*" &amp; Y27 &amp; "*",'(B) - Detecciones - Ataques'!$FC$3:$FC$137,"-"))</f>
        <v>1621929</v>
      </c>
      <c r="Z32" s="308">
        <f>Z28-(SUMIFS('(B) - Detecciones - Ataques'!$L3:$L137,'(B) - Detecciones - Ataques'!$GR$3:$GR$137,"✔",'(B) - Detecciones - Ataques'!$B$3:$B$137,Z27,'(B) - Detecciones - Ataques'!$FC$3:$FC$137,"-") + SUMIFS('(B) - Detecciones - Ataques'!$L3:$L137,'(B) - Detecciones - Ataques'!$GR$3:$GR$137,"✔",'(B) - Detecciones - Ataques'!$C$3:$C$137,"*" &amp; Z27 &amp; "*",'(B) - Detecciones - Ataques'!$FC$3:$FC$137,"-"))</f>
        <v>721</v>
      </c>
      <c r="AA32" s="308">
        <f>AA28-(SUMIFS('(B) - Detecciones - Ataques'!$L3:$L137,'(B) - Detecciones - Ataques'!$GR$3:$GR$137,"✔",'(B) - Detecciones - Ataques'!$B$3:$B$137,AA27,'(B) - Detecciones - Ataques'!$FC$3:$FC$137,"-") + SUMIFS('(B) - Detecciones - Ataques'!$L3:$L137,'(B) - Detecciones - Ataques'!$GR$3:$GR$137,"✔",'(B) - Detecciones - Ataques'!$C$3:$C$137,"*" &amp; AA27 &amp; "*",'(B) - Detecciones - Ataques'!$FC$3:$FC$137,"-"))</f>
        <v>332</v>
      </c>
      <c r="AB32" s="308">
        <f>AB28-(SUMIFS('(B) - Detecciones - Ataques'!$L3:$L137,'(B) - Detecciones - Ataques'!$GR$3:$GR$137,"✔",'(B) - Detecciones - Ataques'!$B$3:$B$137,AB27,'(B) - Detecciones - Ataques'!$FC$3:$FC$137,"-") + SUMIFS('(B) - Detecciones - Ataques'!$L3:$L137,'(B) - Detecciones - Ataques'!$GR$3:$GR$137,"✔",'(B) - Detecciones - Ataques'!$C$3:$C$137,"*" &amp; AB27 &amp; "*",'(B) - Detecciones - Ataques'!$FC$3:$FC$137,"-"))</f>
        <v>148</v>
      </c>
      <c r="AC32" s="308">
        <f>AC28-(SUMIFS('(B) - Detecciones - Ataques'!$L3:$L137,'(B) - Detecciones - Ataques'!$GR$3:$GR$137,"✔",'(B) - Detecciones - Ataques'!$B$3:$B$137,AC27,'(B) - Detecciones - Ataques'!$FC$3:$FC$137,"-") + SUMIFS('(B) - Detecciones - Ataques'!$L3:$L137,'(B) - Detecciones - Ataques'!$GR$3:$GR$137,"✔",'(B) - Detecciones - Ataques'!$C$3:$C$137,"*" &amp; AC27 &amp; "*",'(B) - Detecciones - Ataques'!$FC$3:$FC$137,"-"))</f>
        <v>1017</v>
      </c>
      <c r="AD32" s="308">
        <f>AD28-(SUMIFS('(B) - Detecciones - Ataques'!$L3:$L137,'(B) - Detecciones - Ataques'!$GR$3:$GR$137,"✔",'(B) - Detecciones - Ataques'!$B$3:$B$137,AD27,'(B) - Detecciones - Ataques'!$FC$3:$FC$137,"-") + SUMIFS('(B) - Detecciones - Ataques'!$L3:$L137,'(B) - Detecciones - Ataques'!$GR$3:$GR$137,"✔",'(B) - Detecciones - Ataques'!$C$3:$C$137,"*" &amp; AD27 &amp; "*",'(B) - Detecciones - Ataques'!$FC$3:$FC$137,"-"))</f>
        <v>10</v>
      </c>
      <c r="AE32" s="309">
        <f>AE28-(SUMIFS('(B) - Detecciones - Ataques'!$L3:$L137,'(B) - Detecciones - Ataques'!$GR$3:$GR$137,"✔",'(B) - Detecciones - Ataques'!$B$3:$B$137,AE27,'(B) - Detecciones - Ataques'!$FC$3:$FC$137,"-") + SUMIFS('(B) - Detecciones - Ataques'!$L3:$L137,'(B) - Detecciones - Ataques'!$GR$3:$GR$137,"✔",'(B) - Detecciones - Ataques'!$C$3:$C$137,"*" &amp; AE27 &amp; "*",'(B) - Detecciones - Ataques'!$FC$3:$FC$137,"-"))</f>
        <v>930</v>
      </c>
      <c r="AF32" s="268"/>
      <c r="AG32" s="307" t="s">
        <v>2142</v>
      </c>
      <c r="AH32" s="310">
        <f>AH28-(SUMIFS('(B) - Detecciones - Ataques'!$L3:$L137,'(B) - Detecciones - Ataques'!$GR$3:$GR$137,"✔",'(B) - Detecciones - Ataques'!$E$3:$E$137,AH27,'(B) - Detecciones - Ataques'!$FC$3:$FC$137,"-"))</f>
        <v>2239</v>
      </c>
      <c r="AI32" s="310">
        <f>AI28-(SUMIFS('(B) - Detecciones - Ataques'!$L3:$L137,'(B) - Detecciones - Ataques'!$GR$3:$GR$137,"✔",'(B) - Detecciones - Ataques'!$E$3:$E$137,AI27,'(B) - Detecciones - Ataques'!$FC$3:$FC$137,"-"))</f>
        <v>1</v>
      </c>
      <c r="AJ32" s="310">
        <f>AJ28-(SUMIFS('(B) - Detecciones - Ataques'!$L3:$L137,'(B) - Detecciones - Ataques'!$GR$3:$GR$137,"✔",'(B) - Detecciones - Ataques'!$E$3:$E$137,AJ27,'(B) - Detecciones - Ataques'!$FC$3:$FC$137,"-"))</f>
        <v>59</v>
      </c>
      <c r="AK32" s="310">
        <f>AK28-(SUMIFS('(B) - Detecciones - Ataques'!$L3:$L137,'(B) - Detecciones - Ataques'!$GR$3:$GR$137,"✔",'(B) - Detecciones - Ataques'!$E$3:$E$137,AK27,'(B) - Detecciones - Ataques'!$FC$3:$FC$137,"-"))</f>
        <v>7</v>
      </c>
      <c r="AL32" s="310">
        <f>AL28-(SUMIFS('(B) - Detecciones - Ataques'!$L3:$L137,'(B) - Detecciones - Ataques'!$GR$3:$GR$137,"✔",'(B) - Detecciones - Ataques'!$E$3:$E$137,AL27,'(B) - Detecciones - Ataques'!$FC$3:$FC$137,"-"))</f>
        <v>0</v>
      </c>
      <c r="AM32" s="310">
        <f>AM28-(SUMIFS('(B) - Detecciones - Ataques'!$L3:$L137,'(B) - Detecciones - Ataques'!$GR$3:$GR$137,"✔",'(B) - Detecciones - Ataques'!$E$3:$E$137,AM27,'(B) - Detecciones - Ataques'!$FC$3:$FC$137,"-"))</f>
        <v>0</v>
      </c>
      <c r="AN32" s="310">
        <f>AN28-(SUMIFS('(B) - Detecciones - Ataques'!$L3:$L137,'(B) - Detecciones - Ataques'!$GR$3:$GR$137,"✔",'(B) - Detecciones - Ataques'!$E$3:$E$137,AN27,'(B) - Detecciones - Ataques'!$FC$3:$FC$137,"-"))</f>
        <v>0</v>
      </c>
      <c r="AO32" s="310">
        <f>AO28-(SUMIFS('(B) - Detecciones - Ataques'!$L3:$L137,'(B) - Detecciones - Ataques'!$GR$3:$GR$137,"✔",'(B) - Detecciones - Ataques'!$E$3:$E$137,AO27,'(B) - Detecciones - Ataques'!$FC$3:$FC$137,"-"))</f>
        <v>0</v>
      </c>
      <c r="AP32" s="310">
        <f>AP28-(SUMIFS('(B) - Detecciones - Ataques'!$L3:$L137,'(B) - Detecciones - Ataques'!$GR$3:$GR$137,"✔",'(B) - Detecciones - Ataques'!$E$3:$E$137,AP27,'(B) - Detecciones - Ataques'!$FC$3:$FC$137,"-"))</f>
        <v>128</v>
      </c>
      <c r="AQ32" s="310">
        <f>AQ28-(SUMIFS('(B) - Detecciones - Ataques'!$L3:$L137,'(B) - Detecciones - Ataques'!$GR$3:$GR$137,"✔",'(B) - Detecciones - Ataques'!$E$3:$E$137,AQ27,'(B) - Detecciones - Ataques'!$FC$3:$FC$137,"-"))</f>
        <v>5</v>
      </c>
      <c r="AR32" s="310">
        <f>AR28-(SUMIFS('(B) - Detecciones - Ataques'!$L3:$L137,'(B) - Detecciones - Ataques'!$GR$3:$GR$137,"✔",'(B) - Detecciones - Ataques'!$E$3:$E$137,AR27,'(B) - Detecciones - Ataques'!$FC$3:$FC$137,"-"))</f>
        <v>0</v>
      </c>
      <c r="AS32" s="310">
        <f>AS28-(SUMIFS('(B) - Detecciones - Ataques'!$L3:$L137,'(B) - Detecciones - Ataques'!$GR$3:$GR$137,"✔",'(B) - Detecciones - Ataques'!$E$3:$E$137,AS27,'(B) - Detecciones - Ataques'!$FC$3:$FC$137,"-"))</f>
        <v>9</v>
      </c>
      <c r="AT32" s="310">
        <f>AT28-(SUMIFS('(B) - Detecciones - Ataques'!$L3:$L137,'(B) - Detecciones - Ataques'!$GR$3:$GR$137,"✔",'(B) - Detecciones - Ataques'!$E$3:$E$137,AT27,'(B) - Detecciones - Ataques'!$FC$3:$FC$137,"-"))</f>
        <v>90</v>
      </c>
      <c r="AU32" s="310">
        <f>AU28-(SUMIFS('(B) - Detecciones - Ataques'!$L3:$L137,'(B) - Detecciones - Ataques'!$GR$3:$GR$137,"✔",'(B) - Detecciones - Ataques'!$E$3:$E$137,AU27,'(B) - Detecciones - Ataques'!$FC$3:$FC$137,"-"))</f>
        <v>18</v>
      </c>
      <c r="AV32" s="310">
        <f>AV28-(SUMIFS('(B) - Detecciones - Ataques'!$L3:$L137,'(B) - Detecciones - Ataques'!$GR$3:$GR$137,"✔",'(B) - Detecciones - Ataques'!$E$3:$E$137,AV27,'(B) - Detecciones - Ataques'!$FC$3:$FC$137,"-"))</f>
        <v>0</v>
      </c>
      <c r="AW32" s="310">
        <f>AW28-(SUMIFS('(B) - Detecciones - Ataques'!$L3:$L137,'(B) - Detecciones - Ataques'!$GR$3:$GR$137,"✔",'(B) - Detecciones - Ataques'!$E$3:$E$137,AW27,'(B) - Detecciones - Ataques'!$FC$3:$FC$137,"-"))</f>
        <v>27</v>
      </c>
      <c r="AX32" s="310">
        <f>AX28-(SUMIFS('(B) - Detecciones - Ataques'!$L3:$L137,'(B) - Detecciones - Ataques'!$GR$3:$GR$137,"✔",'(B) - Detecciones - Ataques'!$E$3:$E$137,AX27,'(B) - Detecciones - Ataques'!$FC$3:$FC$137,"-"))</f>
        <v>0</v>
      </c>
      <c r="AY32" s="310">
        <f>AY28-(SUMIFS('(B) - Detecciones - Ataques'!$L3:$L137,'(B) - Detecciones - Ataques'!$GR$3:$GR$137,"✔",'(B) - Detecciones - Ataques'!$E$3:$E$137,AY27,'(B) - Detecciones - Ataques'!$FC$3:$FC$137,"-"))</f>
        <v>10</v>
      </c>
      <c r="AZ32" s="310">
        <f>AZ28-(SUMIFS('(B) - Detecciones - Ataques'!$L3:$L137,'(B) - Detecciones - Ataques'!$GR$3:$GR$137,"✔",'(B) - Detecciones - Ataques'!$E$3:$E$137,AZ27,'(B) - Detecciones - Ataques'!$FC$3:$FC$137,"-"))</f>
        <v>2</v>
      </c>
      <c r="BA32" s="310">
        <f>BA28-(SUMIFS('(B) - Detecciones - Ataques'!$L3:$L137,'(B) - Detecciones - Ataques'!$GR$3:$GR$137,"✔",'(B) - Detecciones - Ataques'!$E$3:$E$137,BA27,'(B) - Detecciones - Ataques'!$FC$3:$FC$137,"-"))</f>
        <v>0</v>
      </c>
      <c r="BB32" s="310">
        <f>BB28-(SUMIFS('(B) - Detecciones - Ataques'!$L3:$L137,'(B) - Detecciones - Ataques'!$GR$3:$GR$137,"✔",'(B) - Detecciones - Ataques'!$E$3:$E$137,BB27,'(B) - Detecciones - Ataques'!$FC$3:$FC$137,"-"))</f>
        <v>282951</v>
      </c>
      <c r="BC32" s="310">
        <f>BC28-(SUMIFS('(B) - Detecciones - Ataques'!$L3:$L137,'(B) - Detecciones - Ataques'!$GR$3:$GR$137,"✔",'(B) - Detecciones - Ataques'!$E$3:$E$137,BC27,'(B) - Detecciones - Ataques'!$FC$3:$FC$137,"-"))</f>
        <v>0</v>
      </c>
      <c r="BD32" s="310">
        <f>BD28-(SUMIFS('(B) - Detecciones - Ataques'!$L3:$L137,'(B) - Detecciones - Ataques'!$GR$3:$GR$137,"✔",'(B) - Detecciones - Ataques'!$E$3:$E$137,BD27,'(B) - Detecciones - Ataques'!$FC$3:$FC$137,"-"))</f>
        <v>7</v>
      </c>
      <c r="BE32" s="310">
        <f>BE28-(SUMIFS('(B) - Detecciones - Ataques'!$L3:$L137,'(B) - Detecciones - Ataques'!$GR$3:$GR$137,"✔",'(B) - Detecciones - Ataques'!$E$3:$E$137,BE27,'(B) - Detecciones - Ataques'!$FC$3:$FC$137,"-"))</f>
        <v>11</v>
      </c>
      <c r="BF32" s="310">
        <f>BF28-(SUMIFS('(B) - Detecciones - Ataques'!$L3:$L137,'(B) - Detecciones - Ataques'!$GR$3:$GR$137,"✔",'(B) - Detecciones - Ataques'!$E$3:$E$137,BF27,'(B) - Detecciones - Ataques'!$FC$3:$FC$137,"-"))</f>
        <v>3</v>
      </c>
      <c r="BG32" s="310">
        <f>BG28-(SUMIFS('(B) - Detecciones - Ataques'!$L3:$L137,'(B) - Detecciones - Ataques'!$GR$3:$GR$137,"✔",'(B) - Detecciones - Ataques'!$E$3:$E$137,BG27,'(B) - Detecciones - Ataques'!$FC$3:$FC$137,"-"))</f>
        <v>1</v>
      </c>
      <c r="BH32" s="310">
        <f>BH28-(SUMIFS('(B) - Detecciones - Ataques'!$L3:$L137,'(B) - Detecciones - Ataques'!$GR$3:$GR$137,"✔",'(B) - Detecciones - Ataques'!$E$3:$E$137,BH27,'(B) - Detecciones - Ataques'!$FC$3:$FC$137,"-"))</f>
        <v>1</v>
      </c>
      <c r="BI32" s="310">
        <f>BI28-(SUMIFS('(B) - Detecciones - Ataques'!$L3:$L137,'(B) - Detecciones - Ataques'!$GR$3:$GR$137,"✔",'(B) - Detecciones - Ataques'!$E$3:$E$137,BI27,'(B) - Detecciones - Ataques'!$FC$3:$FC$137,"-"))</f>
        <v>0</v>
      </c>
      <c r="BJ32" s="310">
        <f>BJ28-(SUMIFS('(B) - Detecciones - Ataques'!$L3:$L137,'(B) - Detecciones - Ataques'!$GR$3:$GR$137,"✔",'(B) - Detecciones - Ataques'!$E$3:$E$137,BJ27,'(B) - Detecciones - Ataques'!$FC$3:$FC$137,"-"))</f>
        <v>0</v>
      </c>
      <c r="BK32" s="310">
        <f>BK28-(SUMIFS('(B) - Detecciones - Ataques'!$L3:$L137,'(B) - Detecciones - Ataques'!$GR$3:$GR$137,"✔",'(B) - Detecciones - Ataques'!$E$3:$E$137,BK27,'(B) - Detecciones - Ataques'!$FC$3:$FC$137,"-"))</f>
        <v>11</v>
      </c>
      <c r="BL32" s="310">
        <f>BL28-(SUMIFS('(B) - Detecciones - Ataques'!$L3:$L137,'(B) - Detecciones - Ataques'!$GR$3:$GR$137,"✔",'(B) - Detecciones - Ataques'!$E$3:$E$137,BL27,'(B) - Detecciones - Ataques'!$FC$3:$FC$137,"-"))</f>
        <v>189596</v>
      </c>
      <c r="BM32" s="310">
        <f>BM28-(SUMIFS('(B) - Detecciones - Ataques'!$L3:$L137,'(B) - Detecciones - Ataques'!$GR$3:$GR$137,"✔",'(B) - Detecciones - Ataques'!$E$3:$E$137,BM27,'(B) - Detecciones - Ataques'!$FC$3:$FC$137,"-"))</f>
        <v>1432322</v>
      </c>
      <c r="BN32" s="310">
        <f>BN28-(SUMIFS('(B) - Detecciones - Ataques'!$L3:$L137,'(B) - Detecciones - Ataques'!$GR$3:$GR$137,"✔",'(B) - Detecciones - Ataques'!$E$3:$E$137,BN27,'(B) - Detecciones - Ataques'!$FC$3:$FC$137,"-"))</f>
        <v>0</v>
      </c>
      <c r="BO32" s="310">
        <f>BO28-(SUMIFS('(B) - Detecciones - Ataques'!$L3:$L137,'(B) - Detecciones - Ataques'!$GR$3:$GR$137,"✔",'(B) - Detecciones - Ataques'!$E$3:$E$137,BO27,'(B) - Detecciones - Ataques'!$FC$3:$FC$137,"-"))</f>
        <v>0</v>
      </c>
      <c r="BP32" s="310">
        <f>BP28-(SUMIFS('(B) - Detecciones - Ataques'!$L3:$L137,'(B) - Detecciones - Ataques'!$GR$3:$GR$137,"✔",'(B) - Detecciones - Ataques'!$E$3:$E$137,BP27,'(B) - Detecciones - Ataques'!$FC$3:$FC$137,"-"))</f>
        <v>200</v>
      </c>
      <c r="BQ32" s="310">
        <f>BQ28-(SUMIFS('(B) - Detecciones - Ataques'!$L3:$L137,'(B) - Detecciones - Ataques'!$GR$3:$GR$137,"✔",'(B) - Detecciones - Ataques'!$E$3:$E$137,BQ27,'(B) - Detecciones - Ataques'!$FC$3:$FC$137,"-"))</f>
        <v>0</v>
      </c>
      <c r="BR32" s="310">
        <f>BR28-(SUMIFS('(B) - Detecciones - Ataques'!$L3:$L137,'(B) - Detecciones - Ataques'!$GR$3:$GR$137,"✔",'(B) - Detecciones - Ataques'!$E$3:$E$137,BR27,'(B) - Detecciones - Ataques'!$FC$3:$FC$137,"-"))</f>
        <v>6</v>
      </c>
      <c r="BS32" s="310">
        <f>BS28-(SUMIFS('(B) - Detecciones - Ataques'!$L3:$L137,'(B) - Detecciones - Ataques'!$GR$3:$GR$137,"✔",'(B) - Detecciones - Ataques'!$E$3:$E$137,BS27,'(B) - Detecciones - Ataques'!$FC$3:$FC$137,"-"))</f>
        <v>0</v>
      </c>
      <c r="BT32" s="310">
        <f>BT28-(SUMIFS('(B) - Detecciones - Ataques'!$L3:$L137,'(B) - Detecciones - Ataques'!$GR$3:$GR$137,"✔",'(B) - Detecciones - Ataques'!$E$3:$E$137,BT27,'(B) - Detecciones - Ataques'!$FC$3:$FC$137,"-"))</f>
        <v>0</v>
      </c>
      <c r="BU32" s="310">
        <f>BU28-(SUMIFS('(B) - Detecciones - Ataques'!$L3:$L137,'(B) - Detecciones - Ataques'!$GR$3:$GR$137,"✔",'(B) - Detecciones - Ataques'!$E$3:$E$137,BU27,'(B) - Detecciones - Ataques'!$FC$3:$FC$137,"-"))</f>
        <v>1</v>
      </c>
      <c r="BV32" s="310">
        <f>BV28-(SUMIFS('(B) - Detecciones - Ataques'!$L3:$L137,'(B) - Detecciones - Ataques'!$GR$3:$GR$137,"✔",'(B) - Detecciones - Ataques'!$E$3:$E$137,BV27,'(B) - Detecciones - Ataques'!$FC$3:$FC$137,"-"))</f>
        <v>7</v>
      </c>
      <c r="BW32" s="310">
        <f>BW28-(SUMIFS('(B) - Detecciones - Ataques'!$L3:$L137,'(B) - Detecciones - Ataques'!$GR$3:$GR$137,"✔",'(B) - Detecciones - Ataques'!$E$3:$E$137,BW27,'(B) - Detecciones - Ataques'!$FC$3:$FC$137,"-"))</f>
        <v>0</v>
      </c>
      <c r="BX32" s="310">
        <f>BX28-(SUMIFS('(B) - Detecciones - Ataques'!$L3:$L137,'(B) - Detecciones - Ataques'!$GR$3:$GR$137,"✔",'(B) - Detecciones - Ataques'!$E$3:$E$137,BX27,'(B) - Detecciones - Ataques'!$FC$3:$FC$137,"-"))</f>
        <v>145</v>
      </c>
      <c r="BY32" s="310">
        <f>BY28-(SUMIFS('(B) - Detecciones - Ataques'!$L3:$L137,'(B) - Detecciones - Ataques'!$GR$3:$GR$137,"✔",'(B) - Detecciones - Ataques'!$E$3:$E$137,BY27,'(B) - Detecciones - Ataques'!$FC$3:$FC$137,"-"))</f>
        <v>266</v>
      </c>
      <c r="BZ32" s="310">
        <f>BZ28-(SUMIFS('(B) - Detecciones - Ataques'!$L3:$L137,'(B) - Detecciones - Ataques'!$GR$3:$GR$137,"✔",'(B) - Detecciones - Ataques'!$E$3:$E$137,BZ27,'(B) - Detecciones - Ataques'!$FC$3:$FC$137,"-"))</f>
        <v>0</v>
      </c>
      <c r="CA32" s="310">
        <f>CA28-(SUMIFS('(B) - Detecciones - Ataques'!$L3:$L137,'(B) - Detecciones - Ataques'!$GR$3:$GR$137,"✔",'(B) - Detecciones - Ataques'!$E$3:$E$137,CA27,'(B) - Detecciones - Ataques'!$FC$3:$FC$137,"-"))</f>
        <v>3</v>
      </c>
      <c r="CB32" s="310">
        <f>CB28-(SUMIFS('(B) - Detecciones - Ataques'!$L3:$L137,'(B) - Detecciones - Ataques'!$GR$3:$GR$137,"✔",'(B) - Detecciones - Ataques'!$E$3:$E$137,CB27,'(B) - Detecciones - Ataques'!$FC$3:$FC$137,"-"))</f>
        <v>0</v>
      </c>
      <c r="CC32" s="310">
        <f>CC28-(SUMIFS('(B) - Detecciones - Ataques'!$L3:$L137,'(B) - Detecciones - Ataques'!$GR$3:$GR$137,"✔",'(B) - Detecciones - Ataques'!$E$3:$E$137,CC27,'(B) - Detecciones - Ataques'!$FC$3:$FC$137,"-"))</f>
        <v>1</v>
      </c>
      <c r="CD32" s="310">
        <f>CD28-(SUMIFS('(B) - Detecciones - Ataques'!$L3:$L137,'(B) - Detecciones - Ataques'!$GR$3:$GR$137,"✔",'(B) - Detecciones - Ataques'!$E$3:$E$137,CD27,'(B) - Detecciones - Ataques'!$FC$3:$FC$137,"-"))</f>
        <v>0</v>
      </c>
      <c r="CE32" s="310">
        <f>CE28-(SUMIFS('(B) - Detecciones - Ataques'!$L3:$L137,'(B) - Detecciones - Ataques'!$GR$3:$GR$137,"✔",'(B) - Detecciones - Ataques'!$E$3:$E$137,CE27,'(B) - Detecciones - Ataques'!$FC$3:$FC$137,"-"))</f>
        <v>2</v>
      </c>
      <c r="CF32" s="310">
        <f>CF28-(SUMIFS('(B) - Detecciones - Ataques'!$L3:$L137,'(B) - Detecciones - Ataques'!$GR$3:$GR$137,"✔",'(B) - Detecciones - Ataques'!$E$3:$E$137,CF27,'(B) - Detecciones - Ataques'!$FC$3:$FC$137,"-"))</f>
        <v>0</v>
      </c>
      <c r="CG32" s="310">
        <f>CG28-(SUMIFS('(B) - Detecciones - Ataques'!$L3:$L137,'(B) - Detecciones - Ataques'!$GR$3:$GR$137,"✔",'(B) - Detecciones - Ataques'!$E$3:$E$137,CG27,'(B) - Detecciones - Ataques'!$FC$3:$FC$137,"-"))</f>
        <v>15</v>
      </c>
      <c r="CH32" s="310">
        <f>CH28-(SUMIFS('(B) - Detecciones - Ataques'!$L3:$L137,'(B) - Detecciones - Ataques'!$GR$3:$GR$137,"✔",'(B) - Detecciones - Ataques'!$E$3:$E$137,CH27,'(B) - Detecciones - Ataques'!$FC$3:$FC$137,"-"))</f>
        <v>88</v>
      </c>
      <c r="CI32" s="310">
        <f>CI28-(SUMIFS('(B) - Detecciones - Ataques'!$L3:$L137,'(B) - Detecciones - Ataques'!$GR$3:$GR$137,"✔",'(B) - Detecciones - Ataques'!$E$3:$E$137,CI27,'(B) - Detecciones - Ataques'!$FC$3:$FC$137,"-"))</f>
        <v>2</v>
      </c>
      <c r="CJ32" s="310">
        <f>CJ28-(SUMIFS('(B) - Detecciones - Ataques'!$L3:$L137,'(B) - Detecciones - Ataques'!$GR$3:$GR$137,"✔",'(B) - Detecciones - Ataques'!$E$3:$E$137,CJ27,'(B) - Detecciones - Ataques'!$FC$3:$FC$137,"-"))</f>
        <v>12</v>
      </c>
      <c r="CK32" s="310">
        <f>CK28-(SUMIFS('(B) - Detecciones - Ataques'!$L3:$L137,'(B) - Detecciones - Ataques'!$GR$3:$GR$137,"✔",'(B) - Detecciones - Ataques'!$E$3:$E$137,CK27,'(B) - Detecciones - Ataques'!$FC$3:$FC$137,"-"))</f>
        <v>0</v>
      </c>
      <c r="CL32" s="310">
        <f>CL28-(SUMIFS('(B) - Detecciones - Ataques'!$L3:$L137,'(B) - Detecciones - Ataques'!$GR$3:$GR$137,"✔",'(B) - Detecciones - Ataques'!$E$3:$E$137,CL27,'(B) - Detecciones - Ataques'!$FC$3:$FC$137,"-"))</f>
        <v>188</v>
      </c>
      <c r="CM32" s="310">
        <f>CM28-(SUMIFS('(B) - Detecciones - Ataques'!$L3:$L137,'(B) - Detecciones - Ataques'!$GR$3:$GR$137,"✔",'(B) - Detecciones - Ataques'!$E$3:$E$137,CM27,'(B) - Detecciones - Ataques'!$FC$3:$FC$137,"-"))</f>
        <v>1</v>
      </c>
      <c r="CN32" s="310">
        <f>CN28-(SUMIFS('(B) - Detecciones - Ataques'!$L3:$L137,'(B) - Detecciones - Ataques'!$GR$3:$GR$137,"✔",'(B) - Detecciones - Ataques'!$E$3:$E$137,CN27,'(B) - Detecciones - Ataques'!$FC$3:$FC$137,"-"))</f>
        <v>27</v>
      </c>
      <c r="CO32" s="310">
        <f>CO28-(SUMIFS('(B) - Detecciones - Ataques'!$L3:$L137,'(B) - Detecciones - Ataques'!$GR$3:$GR$137,"✔",'(B) - Detecciones - Ataques'!$E$3:$E$137,CO27,'(B) - Detecciones - Ataques'!$FC$3:$FC$137,"-"))</f>
        <v>113</v>
      </c>
      <c r="CP32" s="310">
        <f>CP28-(SUMIFS('(B) - Detecciones - Ataques'!$L3:$L137,'(B) - Detecciones - Ataques'!$GR$3:$GR$137,"✔",'(B) - Detecciones - Ataques'!$E$3:$E$137,CP27,'(B) - Detecciones - Ataques'!$FC$3:$FC$137,"-"))</f>
        <v>7</v>
      </c>
      <c r="CQ32" s="310">
        <f>CQ28-(SUMIFS('(B) - Detecciones - Ataques'!$L3:$L137,'(B) - Detecciones - Ataques'!$GR$3:$GR$137,"✔",'(B) - Detecciones - Ataques'!$E$3:$E$137,CQ27,'(B) - Detecciones - Ataques'!$FC$3:$FC$137,"-"))</f>
        <v>0</v>
      </c>
      <c r="CR32" s="310">
        <f>CR28-(SUMIFS('(B) - Detecciones - Ataques'!$L3:$L137,'(B) - Detecciones - Ataques'!$GR$3:$GR$137,"✔",'(B) - Detecciones - Ataques'!$E$3:$E$137,CR27,'(B) - Detecciones - Ataques'!$FC$3:$FC$137,"-"))</f>
        <v>0</v>
      </c>
      <c r="CS32" s="310">
        <f>CS28-(SUMIFS('(B) - Detecciones - Ataques'!$L3:$L137,'(B) - Detecciones - Ataques'!$GR$3:$GR$137,"✔",'(B) - Detecciones - Ataques'!$E$3:$E$137,CS27,'(B) - Detecciones - Ataques'!$FC$3:$FC$137,"-"))</f>
        <v>1002</v>
      </c>
      <c r="CT32" s="310">
        <f>CT28-(SUMIFS('(B) - Detecciones - Ataques'!$L3:$L137,'(B) - Detecciones - Ataques'!$GR$3:$GR$137,"✔",'(B) - Detecciones - Ataques'!$E$3:$E$137,CT27,'(B) - Detecciones - Ataques'!$FC$3:$FC$137,"-"))</f>
        <v>0</v>
      </c>
      <c r="CU32" s="310">
        <f>CU28-(SUMIFS('(B) - Detecciones - Ataques'!$L3:$L137,'(B) - Detecciones - Ataques'!$GR$3:$GR$137,"✔",'(B) - Detecciones - Ataques'!$E$3:$E$137,CU27,'(B) - Detecciones - Ataques'!$FC$3:$FC$137,"-"))</f>
        <v>13</v>
      </c>
      <c r="CV32" s="310">
        <f>CV28-(SUMIFS('(B) - Detecciones - Ataques'!$L3:$L137,'(B) - Detecciones - Ataques'!$GR$3:$GR$137,"✔",'(B) - Detecciones - Ataques'!$E$3:$E$137,CV27,'(B) - Detecciones - Ataques'!$FC$3:$FC$137,"-"))</f>
        <v>0</v>
      </c>
      <c r="CW32" s="310">
        <f>CW28-(SUMIFS('(B) - Detecciones - Ataques'!$L3:$L137,'(B) - Detecciones - Ataques'!$GR$3:$GR$137,"✔",'(B) - Detecciones - Ataques'!$E$3:$E$137,CW27,'(B) - Detecciones - Ataques'!$FC$3:$FC$137,"-"))</f>
        <v>2</v>
      </c>
      <c r="CX32" s="310">
        <f>CX28-(SUMIFS('(B) - Detecciones - Ataques'!$L3:$L137,'(B) - Detecciones - Ataques'!$GR$3:$GR$137,"✔",'(B) - Detecciones - Ataques'!$E$3:$E$137,CX27,'(B) - Detecciones - Ataques'!$FC$3:$FC$137,"-"))</f>
        <v>10</v>
      </c>
      <c r="CY32" s="310">
        <f>CY28-(SUMIFS('(B) - Detecciones - Ataques'!$L3:$L137,'(B) - Detecciones - Ataques'!$GR$3:$GR$137,"✔",'(B) - Detecciones - Ataques'!$E$3:$E$137,CY27,'(B) - Detecciones - Ataques'!$FC$3:$FC$137,"-"))</f>
        <v>0</v>
      </c>
      <c r="CZ32" s="310">
        <f>CZ28-(SUMIFS('(B) - Detecciones - Ataques'!$L3:$L137,'(B) - Detecciones - Ataques'!$GR$3:$GR$137,"✔",'(B) - Detecciones - Ataques'!$E$3:$E$137,CZ27,'(B) - Detecciones - Ataques'!$FC$3:$FC$137,"-"))</f>
        <v>0</v>
      </c>
      <c r="DA32" s="310">
        <f>DA28-(SUMIFS('(B) - Detecciones - Ataques'!$L3:$L137,'(B) - Detecciones - Ataques'!$GR$3:$GR$137,"✔",'(B) - Detecciones - Ataques'!$E$3:$E$137,DA27,'(B) - Detecciones - Ataques'!$FC$3:$FC$137,"-"))</f>
        <v>0</v>
      </c>
      <c r="DB32" s="310">
        <f>DB28-(SUMIFS('(B) - Detecciones - Ataques'!$L3:$L137,'(B) - Detecciones - Ataques'!$GR$3:$GR$137,"✔",'(B) - Detecciones - Ataques'!$E$3:$E$137,DB27,'(B) - Detecciones - Ataques'!$FC$3:$FC$137,"-"))</f>
        <v>0</v>
      </c>
      <c r="DC32" s="310">
        <f>DC28-(SUMIFS('(B) - Detecciones - Ataques'!$L3:$L137,'(B) - Detecciones - Ataques'!$GR$3:$GR$137,"✔",'(B) - Detecciones - Ataques'!$E$3:$E$137,DC27,'(B) - Detecciones - Ataques'!$FC$3:$FC$137,"-"))</f>
        <v>0</v>
      </c>
      <c r="DD32" s="310">
        <f>DD28-(SUMIFS('(B) - Detecciones - Ataques'!$L3:$L137,'(B) - Detecciones - Ataques'!$GR$3:$GR$137,"✔",'(B) - Detecciones - Ataques'!$E$3:$E$137,DD27,'(B) - Detecciones - Ataques'!$FC$3:$FC$137,"-"))</f>
        <v>0</v>
      </c>
      <c r="DE32" s="310">
        <f>DE28-(SUMIFS('(B) - Detecciones - Ataques'!$L3:$L137,'(B) - Detecciones - Ataques'!$GR$3:$GR$137,"✔",'(B) - Detecciones - Ataques'!$E$3:$E$137,DE27,'(B) - Detecciones - Ataques'!$FC$3:$FC$137,"-"))</f>
        <v>0</v>
      </c>
      <c r="DF32" s="310">
        <f>DF28-(SUMIFS('(B) - Detecciones - Ataques'!$L3:$L137,'(B) - Detecciones - Ataques'!$GR$3:$GR$137,"✔",'(B) - Detecciones - Ataques'!$E$3:$E$137,DF27,'(B) - Detecciones - Ataques'!$FC$3:$FC$137,"-"))</f>
        <v>0</v>
      </c>
      <c r="DG32" s="310">
        <f>DG28-(SUMIFS('(B) - Detecciones - Ataques'!$L3:$L137,'(B) - Detecciones - Ataques'!$GR$3:$GR$137,"✔",'(B) - Detecciones - Ataques'!$E$3:$E$137,DG27,'(B) - Detecciones - Ataques'!$FC$3:$FC$137,"-"))</f>
        <v>911</v>
      </c>
      <c r="DH32" s="310">
        <f>DH28-(SUMIFS('(B) - Detecciones - Ataques'!$L3:$L137,'(B) - Detecciones - Ataques'!$GR$3:$GR$137,"✔",'(B) - Detecciones - Ataques'!$E$3:$E$137,DH27,'(B) - Detecciones - Ataques'!$FC$3:$FC$137,"-"))</f>
        <v>0</v>
      </c>
      <c r="DI32" s="311">
        <f>DI28-(SUMIFS('(B) - Detecciones - Ataques'!$L3:$L137,'(B) - Detecciones - Ataques'!$GR$3:$GR$137,"✔",'(B) - Detecciones - Ataques'!$E$3:$E$137,DI27,'(B) - Detecciones - Ataques'!$FC$3:$FC$137,"-"))</f>
        <v>17</v>
      </c>
      <c r="DJ32" s="268"/>
      <c r="DX32" s="312"/>
      <c r="DY32" s="313" t="s">
        <v>174</v>
      </c>
      <c r="DZ32" s="312">
        <v>0.0</v>
      </c>
      <c r="EA32" s="312">
        <v>0.0</v>
      </c>
      <c r="EB32" s="312">
        <v>2.0</v>
      </c>
      <c r="EC32" s="312">
        <v>2.0</v>
      </c>
      <c r="ED32" s="314">
        <v>4.0</v>
      </c>
      <c r="EF32" s="313" t="s">
        <v>174</v>
      </c>
      <c r="EG32" s="312">
        <v>0.0</v>
      </c>
      <c r="EH32" s="312">
        <v>0.0</v>
      </c>
      <c r="EI32" s="312">
        <v>3.0</v>
      </c>
      <c r="EJ32" s="312">
        <v>3.0</v>
      </c>
      <c r="EK32" s="314">
        <v>7.0</v>
      </c>
      <c r="EL32" s="312"/>
      <c r="ER32" s="328" t="s">
        <v>174</v>
      </c>
      <c r="ES32" s="321">
        <f>SUMIFS('(B) - Detecciones - Ataques'!AE$3:AE$137,'(B) - Detecciones - Ataques'!$GR$3:$GR$137,"✔",'(B) - Detecciones - Ataques'!$B$3:$B$137,$ER32,'(B) - Detecciones - Ataques'!$FJ$3:$FJ$137,"✔")</f>
        <v>1</v>
      </c>
      <c r="ET32" s="321">
        <f>SUMIFS('(B) - Detecciones - Ataques'!$BJ$3:$BJ$137,'(B) - Detecciones - Ataques'!$GR$3:$GR$137,"✔",'(B) - Detecciones - Ataques'!$B$3:$B$137,$ER32,'(B) - Detecciones - Ataques'!$FJ$3:$FJ$137,"✔")</f>
        <v>3</v>
      </c>
      <c r="EU32" s="321">
        <f>SUMIFS('(B) - Detecciones - Ataques'!CS$3:CS$137,'(B) - Detecciones - Ataques'!$GR$3:$GR$137,"✔",'(B) - Detecciones - Ataques'!$B$3:$B$137,$ER32,'(B) - Detecciones - Ataques'!$FJ$3:$FJ$137,"✔")</f>
        <v>14</v>
      </c>
      <c r="EV32" s="321">
        <f>SUMIFS('(B) - Detecciones - Ataques'!EB$3:EB$137,'(B) - Detecciones - Ataques'!$GR$3:$GR$137,"✔",'(B) - Detecciones - Ataques'!$B$3:$B$137,$ER32,'(B) - Detecciones - Ataques'!$FJ$3:$FJ$137,"✔")</f>
        <v>30</v>
      </c>
      <c r="EW32" s="329">
        <f t="shared" si="1"/>
        <v>30</v>
      </c>
      <c r="EX32" s="321"/>
      <c r="EY32" s="321"/>
      <c r="EZ32" s="321"/>
      <c r="FA32" s="321"/>
      <c r="FB32" s="321"/>
      <c r="FC32" s="321"/>
      <c r="FD32" s="321"/>
      <c r="FE32" s="328" t="s">
        <v>174</v>
      </c>
      <c r="FF32" s="322">
        <f t="shared" si="2"/>
        <v>0.1428571429</v>
      </c>
      <c r="FG32" s="322">
        <f t="shared" si="3"/>
        <v>0.4285714286</v>
      </c>
      <c r="FH32" s="322">
        <f t="shared" si="4"/>
        <v>2</v>
      </c>
      <c r="FI32" s="323">
        <f t="shared" si="5"/>
        <v>4.285714286</v>
      </c>
      <c r="FJ32" s="324"/>
      <c r="FK32" s="324"/>
      <c r="FL32" s="324"/>
      <c r="FM32" s="324"/>
      <c r="FN32" s="324"/>
      <c r="FO32" s="324"/>
      <c r="FP32" s="324"/>
    </row>
    <row r="33">
      <c r="B33" s="269"/>
      <c r="C33" s="268"/>
      <c r="D33" s="268"/>
      <c r="E33" s="268"/>
      <c r="F33" s="268"/>
      <c r="G33" s="270"/>
      <c r="J33" s="269"/>
      <c r="K33" s="307" t="s">
        <v>2142</v>
      </c>
      <c r="L33" s="333" t="s">
        <v>2143</v>
      </c>
      <c r="M33" s="333" t="s">
        <v>2144</v>
      </c>
      <c r="N33" s="334" t="s">
        <v>2145</v>
      </c>
      <c r="O33" s="270"/>
      <c r="Q33" s="268"/>
      <c r="R33" s="307" t="s">
        <v>2143</v>
      </c>
      <c r="S33" s="308">
        <f>S29-( SUMIFS('(B) - Detecciones - Ataques'!$M3:$M137,'(B) - Detecciones - Ataques'!$GR$3:$GR$137,"✔",'(B) - Detecciones - Ataques'!$B$3:$B$137,S27,'(B) - Detecciones - Ataques'!$FC$3:$FC$137,"-") + SUMIFS('(B) - Detecciones - Ataques'!$M3:$M137,'(B) - Detecciones - Ataques'!$GR$3:$GR$137,"✔",'(B) - Detecciones - Ataques'!$C$3:$C$137,"*" &amp; S27 &amp; "*",'(B) - Detecciones - Ataques'!$FC$3:$FC$137,"-") )</f>
        <v>2234</v>
      </c>
      <c r="T33" s="308">
        <f>T29-( SUMIFS('(B) - Detecciones - Ataques'!$M3:$M137,'(B) - Detecciones - Ataques'!$GR$3:$GR$137,"✔",'(B) - Detecciones - Ataques'!$B$3:$B$137,T27,'(B) - Detecciones - Ataques'!$FC$3:$FC$137,"-") + SUMIFS('(B) - Detecciones - Ataques'!$M3:$M137,'(B) - Detecciones - Ataques'!$GR$3:$GR$137,"✔",'(B) - Detecciones - Ataques'!$C$3:$C$137,"*" &amp; T27 &amp; "*",'(B) - Detecciones - Ataques'!$FC$3:$FC$137,"-") )</f>
        <v>0</v>
      </c>
      <c r="U33" s="308">
        <f>U29-( SUMIFS('(B) - Detecciones - Ataques'!$M3:$M137,'(B) - Detecciones - Ataques'!$GR$3:$GR$137,"✔",'(B) - Detecciones - Ataques'!$B$3:$B$137,U27,'(B) - Detecciones - Ataques'!$FC$3:$FC$137,"-") + SUMIFS('(B) - Detecciones - Ataques'!$M3:$M137,'(B) - Detecciones - Ataques'!$GR$3:$GR$137,"✔",'(B) - Detecciones - Ataques'!$C$3:$C$137,"*" &amp; U27 &amp; "*",'(B) - Detecciones - Ataques'!$FC$3:$FC$137,"-") )</f>
        <v>121</v>
      </c>
      <c r="V33" s="308">
        <f>V29-( SUMIFS('(B) - Detecciones - Ataques'!$M3:$M137,'(B) - Detecciones - Ataques'!$GR$3:$GR$137,"✔",'(B) - Detecciones - Ataques'!$B$3:$B$137,V27,'(B) - Detecciones - Ataques'!$FC$3:$FC$137,"-") + SUMIFS('(B) - Detecciones - Ataques'!$M3:$M137,'(B) - Detecciones - Ataques'!$GR$3:$GR$137,"✔",'(B) - Detecciones - Ataques'!$C$3:$C$137,"*" &amp; V27 &amp; "*",'(B) - Detecciones - Ataques'!$FC$3:$FC$137,"-") )</f>
        <v>12</v>
      </c>
      <c r="W33" s="308">
        <f>W29-( SUMIFS('(B) - Detecciones - Ataques'!$M3:$M137,'(B) - Detecciones - Ataques'!$GR$3:$GR$137,"✔",'(B) - Detecciones - Ataques'!$B$3:$B$137,W27,'(B) - Detecciones - Ataques'!$FC$3:$FC$137,"-") + SUMIFS('(B) - Detecciones - Ataques'!$M3:$M137,'(B) - Detecciones - Ataques'!$GR$3:$GR$137,"✔",'(B) - Detecciones - Ataques'!$C$3:$C$137,"*" &amp; W27 &amp; "*",'(B) - Detecciones - Ataques'!$FC$3:$FC$137,"-") )</f>
        <v>281949</v>
      </c>
      <c r="X33" s="308">
        <f>X29-( SUMIFS('(B) - Detecciones - Ataques'!$M3:$M137,'(B) - Detecciones - Ataques'!$GR$3:$GR$137,"✔",'(B) - Detecciones - Ataques'!$B$3:$B$137,X27,'(B) - Detecciones - Ataques'!$FC$3:$FC$137,"-") + SUMIFS('(B) - Detecciones - Ataques'!$M3:$M137,'(B) - Detecciones - Ataques'!$GR$3:$GR$137,"✔",'(B) - Detecciones - Ataques'!$C$3:$C$137,"*" &amp; X27 &amp; "*",'(B) - Detecciones - Ataques'!$FC$3:$FC$137,"-") )</f>
        <v>3</v>
      </c>
      <c r="Y33" s="308">
        <f>Y29-( SUMIFS('(B) - Detecciones - Ataques'!$M3:$M137,'(B) - Detecciones - Ataques'!$GR$3:$GR$137,"✔",'(B) - Detecciones - Ataques'!$B$3:$B$137,Y27,'(B) - Detecciones - Ataques'!$FC$3:$FC$137,"-") + SUMIFS('(B) - Detecciones - Ataques'!$M3:$M137,'(B) - Detecciones - Ataques'!$GR$3:$GR$137,"✔",'(B) - Detecciones - Ataques'!$C$3:$C$137,"*" &amp; Y27 &amp; "*",'(B) - Detecciones - Ataques'!$FC$3:$FC$137,"-") )</f>
        <v>666049</v>
      </c>
      <c r="Z33" s="308">
        <f>Z29-( SUMIFS('(B) - Detecciones - Ataques'!$M3:$M137,'(B) - Detecciones - Ataques'!$GR$3:$GR$137,"✔",'(B) - Detecciones - Ataques'!$B$3:$B$137,Z27,'(B) - Detecciones - Ataques'!$FC$3:$FC$137,"-") + SUMIFS('(B) - Detecciones - Ataques'!$M3:$M137,'(B) - Detecciones - Ataques'!$GR$3:$GR$137,"✔",'(B) - Detecciones - Ataques'!$C$3:$C$137,"*" &amp; Z27 &amp; "*",'(B) - Detecciones - Ataques'!$FC$3:$FC$137,"-") )</f>
        <v>143</v>
      </c>
      <c r="AA33" s="308">
        <f>AA29-( SUMIFS('(B) - Detecciones - Ataques'!$M3:$M137,'(B) - Detecciones - Ataques'!$GR$3:$GR$137,"✔",'(B) - Detecciones - Ataques'!$B$3:$B$137,AA27,'(B) - Detecciones - Ataques'!$FC$3:$FC$137,"-") + SUMIFS('(B) - Detecciones - Ataques'!$M3:$M137,'(B) - Detecciones - Ataques'!$GR$3:$GR$137,"✔",'(B) - Detecciones - Ataques'!$C$3:$C$137,"*" &amp; AA27 &amp; "*",'(B) - Detecciones - Ataques'!$FC$3:$FC$137,"-") )</f>
        <v>15</v>
      </c>
      <c r="AB33" s="308">
        <f>AB29-( SUMIFS('(B) - Detecciones - Ataques'!$M3:$M137,'(B) - Detecciones - Ataques'!$GR$3:$GR$137,"✔",'(B) - Detecciones - Ataques'!$B$3:$B$137,AB27,'(B) - Detecciones - Ataques'!$FC$3:$FC$137,"-") + SUMIFS('(B) - Detecciones - Ataques'!$M3:$M137,'(B) - Detecciones - Ataques'!$GR$3:$GR$137,"✔",'(B) - Detecciones - Ataques'!$C$3:$C$137,"*" &amp; AB27 &amp; "*",'(B) - Detecciones - Ataques'!$FC$3:$FC$137,"-") )</f>
        <v>7</v>
      </c>
      <c r="AC33" s="308">
        <f>AC29-( SUMIFS('(B) - Detecciones - Ataques'!$M3:$M137,'(B) - Detecciones - Ataques'!$GR$3:$GR$137,"✔",'(B) - Detecciones - Ataques'!$B$3:$B$137,AC27,'(B) - Detecciones - Ataques'!$FC$3:$FC$137,"-") + SUMIFS('(B) - Detecciones - Ataques'!$M3:$M137,'(B) - Detecciones - Ataques'!$GR$3:$GR$137,"✔",'(B) - Detecciones - Ataques'!$C$3:$C$137,"*" &amp; AC27 &amp; "*",'(B) - Detecciones - Ataques'!$FC$3:$FC$137,"-") )</f>
        <v>1004</v>
      </c>
      <c r="AD33" s="308">
        <f>AD29-( SUMIFS('(B) - Detecciones - Ataques'!$M3:$M137,'(B) - Detecciones - Ataques'!$GR$3:$GR$137,"✔",'(B) - Detecciones - Ataques'!$B$3:$B$137,AD27,'(B) - Detecciones - Ataques'!$FC$3:$FC$137,"-") + SUMIFS('(B) - Detecciones - Ataques'!$M3:$M137,'(B) - Detecciones - Ataques'!$GR$3:$GR$137,"✔",'(B) - Detecciones - Ataques'!$C$3:$C$137,"*" &amp; AD27 &amp; "*",'(B) - Detecciones - Ataques'!$FC$3:$FC$137,"-") )</f>
        <v>2</v>
      </c>
      <c r="AE33" s="309">
        <f>AE29-( SUMIFS('(B) - Detecciones - Ataques'!$M3:$M137,'(B) - Detecciones - Ataques'!$GR$3:$GR$137,"✔",'(B) - Detecciones - Ataques'!$B$3:$B$137,AE27,'(B) - Detecciones - Ataques'!$FC$3:$FC$137,"-") + SUMIFS('(B) - Detecciones - Ataques'!$M3:$M137,'(B) - Detecciones - Ataques'!$GR$3:$GR$137,"✔",'(B) - Detecciones - Ataques'!$C$3:$C$137,"*" &amp; AE27 &amp; "*",'(B) - Detecciones - Ataques'!$FC$3:$FC$137,"-") )</f>
        <v>462</v>
      </c>
      <c r="AF33" s="268"/>
      <c r="AG33" s="307" t="s">
        <v>2143</v>
      </c>
      <c r="AH33" s="310">
        <f>AH29-( SUMIFS('(B) - Detecciones - Ataques'!$M3:$M137,'(B) - Detecciones - Ataques'!$GR$3:$GR$137,"✔",'(B) - Detecciones - Ataques'!$E$3:$E$137,AH27,'(B) - Detecciones - Ataques'!$FC$3:$FC$137,"-"))</f>
        <v>2230</v>
      </c>
      <c r="AI33" s="310">
        <f>AI29-( SUMIFS('(B) - Detecciones - Ataques'!$M3:$M137,'(B) - Detecciones - Ataques'!$GR$3:$GR$137,"✔",'(B) - Detecciones - Ataques'!$E$3:$E$137,AI27,'(B) - Detecciones - Ataques'!$FC$3:$FC$137,"-"))</f>
        <v>1</v>
      </c>
      <c r="AJ33" s="310">
        <f>AJ29-( SUMIFS('(B) - Detecciones - Ataques'!$M3:$M137,'(B) - Detecciones - Ataques'!$GR$3:$GR$137,"✔",'(B) - Detecciones - Ataques'!$E$3:$E$137,AJ27,'(B) - Detecciones - Ataques'!$FC$3:$FC$137,"-"))</f>
        <v>2</v>
      </c>
      <c r="AK33" s="310">
        <f>AK29-( SUMIFS('(B) - Detecciones - Ataques'!$M3:$M137,'(B) - Detecciones - Ataques'!$GR$3:$GR$137,"✔",'(B) - Detecciones - Ataques'!$E$3:$E$137,AK27,'(B) - Detecciones - Ataques'!$FC$3:$FC$137,"-"))</f>
        <v>1</v>
      </c>
      <c r="AL33" s="310">
        <f>AL29-( SUMIFS('(B) - Detecciones - Ataques'!$M3:$M137,'(B) - Detecciones - Ataques'!$GR$3:$GR$137,"✔",'(B) - Detecciones - Ataques'!$E$3:$E$137,AL27,'(B) - Detecciones - Ataques'!$FC$3:$FC$137,"-"))</f>
        <v>0</v>
      </c>
      <c r="AM33" s="310">
        <f>AM29-( SUMIFS('(B) - Detecciones - Ataques'!$M3:$M137,'(B) - Detecciones - Ataques'!$GR$3:$GR$137,"✔",'(B) - Detecciones - Ataques'!$E$3:$E$137,AM27,'(B) - Detecciones - Ataques'!$FC$3:$FC$137,"-"))</f>
        <v>0</v>
      </c>
      <c r="AN33" s="310">
        <f>AN29-( SUMIFS('(B) - Detecciones - Ataques'!$M3:$M137,'(B) - Detecciones - Ataques'!$GR$3:$GR$137,"✔",'(B) - Detecciones - Ataques'!$E$3:$E$137,AN27,'(B) - Detecciones - Ataques'!$FC$3:$FC$137,"-"))</f>
        <v>0</v>
      </c>
      <c r="AO33" s="310">
        <f>AO29-( SUMIFS('(B) - Detecciones - Ataques'!$M3:$M137,'(B) - Detecciones - Ataques'!$GR$3:$GR$137,"✔",'(B) - Detecciones - Ataques'!$E$3:$E$137,AO27,'(B) - Detecciones - Ataques'!$FC$3:$FC$137,"-"))</f>
        <v>0</v>
      </c>
      <c r="AP33" s="310">
        <f>AP29-( SUMIFS('(B) - Detecciones - Ataques'!$M3:$M137,'(B) - Detecciones - Ataques'!$GR$3:$GR$137,"✔",'(B) - Detecciones - Ataques'!$E$3:$E$137,AP27,'(B) - Detecciones - Ataques'!$FC$3:$FC$137,"-"))</f>
        <v>112</v>
      </c>
      <c r="AQ33" s="310">
        <f>AQ29-( SUMIFS('(B) - Detecciones - Ataques'!$M3:$M137,'(B) - Detecciones - Ataques'!$GR$3:$GR$137,"✔",'(B) - Detecciones - Ataques'!$E$3:$E$137,AQ27,'(B) - Detecciones - Ataques'!$FC$3:$FC$137,"-"))</f>
        <v>4</v>
      </c>
      <c r="AR33" s="310">
        <f>AR29-( SUMIFS('(B) - Detecciones - Ataques'!$M3:$M137,'(B) - Detecciones - Ataques'!$GR$3:$GR$137,"✔",'(B) - Detecciones - Ataques'!$E$3:$E$137,AR27,'(B) - Detecciones - Ataques'!$FC$3:$FC$137,"-"))</f>
        <v>0</v>
      </c>
      <c r="AS33" s="310">
        <f>AS29-( SUMIFS('(B) - Detecciones - Ataques'!$M3:$M137,'(B) - Detecciones - Ataques'!$GR$3:$GR$137,"✔",'(B) - Detecciones - Ataques'!$E$3:$E$137,AS27,'(B) - Detecciones - Ataques'!$FC$3:$FC$137,"-"))</f>
        <v>1</v>
      </c>
      <c r="AT33" s="310">
        <f>AT29-( SUMIFS('(B) - Detecciones - Ataques'!$M3:$M137,'(B) - Detecciones - Ataques'!$GR$3:$GR$137,"✔",'(B) - Detecciones - Ataques'!$E$3:$E$137,AT27,'(B) - Detecciones - Ataques'!$FC$3:$FC$137,"-"))</f>
        <v>2</v>
      </c>
      <c r="AU33" s="310">
        <f>AU29-( SUMIFS('(B) - Detecciones - Ataques'!$M3:$M137,'(B) - Detecciones - Ataques'!$GR$3:$GR$137,"✔",'(B) - Detecciones - Ataques'!$E$3:$E$137,AU27,'(B) - Detecciones - Ataques'!$FC$3:$FC$137,"-"))</f>
        <v>2</v>
      </c>
      <c r="AV33" s="310">
        <f>AV29-( SUMIFS('(B) - Detecciones - Ataques'!$M3:$M137,'(B) - Detecciones - Ataques'!$GR$3:$GR$137,"✔",'(B) - Detecciones - Ataques'!$E$3:$E$137,AV27,'(B) - Detecciones - Ataques'!$FC$3:$FC$137,"-"))</f>
        <v>0</v>
      </c>
      <c r="AW33" s="310">
        <f>AW29-( SUMIFS('(B) - Detecciones - Ataques'!$M3:$M137,'(B) - Detecciones - Ataques'!$GR$3:$GR$137,"✔",'(B) - Detecciones - Ataques'!$E$3:$E$137,AW27,'(B) - Detecciones - Ataques'!$FC$3:$FC$137,"-"))</f>
        <v>9</v>
      </c>
      <c r="AX33" s="310">
        <f>AX29-( SUMIFS('(B) - Detecciones - Ataques'!$M3:$M137,'(B) - Detecciones - Ataques'!$GR$3:$GR$137,"✔",'(B) - Detecciones - Ataques'!$E$3:$E$137,AX27,'(B) - Detecciones - Ataques'!$FC$3:$FC$137,"-"))</f>
        <v>0</v>
      </c>
      <c r="AY33" s="310">
        <f>AY29-( SUMIFS('(B) - Detecciones - Ataques'!$M3:$M137,'(B) - Detecciones - Ataques'!$GR$3:$GR$137,"✔",'(B) - Detecciones - Ataques'!$E$3:$E$137,AY27,'(B) - Detecciones - Ataques'!$FC$3:$FC$137,"-"))</f>
        <v>2</v>
      </c>
      <c r="AZ33" s="310">
        <f>AZ29-( SUMIFS('(B) - Detecciones - Ataques'!$M3:$M137,'(B) - Detecciones - Ataques'!$GR$3:$GR$137,"✔",'(B) - Detecciones - Ataques'!$E$3:$E$137,AZ27,'(B) - Detecciones - Ataques'!$FC$3:$FC$137,"-"))</f>
        <v>1</v>
      </c>
      <c r="BA33" s="310">
        <f>BA29-( SUMIFS('(B) - Detecciones - Ataques'!$M3:$M137,'(B) - Detecciones - Ataques'!$GR$3:$GR$137,"✔",'(B) - Detecciones - Ataques'!$E$3:$E$137,BA27,'(B) - Detecciones - Ataques'!$FC$3:$FC$137,"-"))</f>
        <v>0</v>
      </c>
      <c r="BB33" s="310">
        <f>BB29-( SUMIFS('(B) - Detecciones - Ataques'!$M3:$M137,'(B) - Detecciones - Ataques'!$GR$3:$GR$137,"✔",'(B) - Detecciones - Ataques'!$E$3:$E$137,BB27,'(B) - Detecciones - Ataques'!$FC$3:$FC$137,"-"))</f>
        <v>281945</v>
      </c>
      <c r="BC33" s="310">
        <f>BC29-( SUMIFS('(B) - Detecciones - Ataques'!$M3:$M137,'(B) - Detecciones - Ataques'!$GR$3:$GR$137,"✔",'(B) - Detecciones - Ataques'!$E$3:$E$137,BC27,'(B) - Detecciones - Ataques'!$FC$3:$FC$137,"-"))</f>
        <v>0</v>
      </c>
      <c r="BD33" s="310">
        <f>BD29-( SUMIFS('(B) - Detecciones - Ataques'!$M3:$M137,'(B) - Detecciones - Ataques'!$GR$3:$GR$137,"✔",'(B) - Detecciones - Ataques'!$E$3:$E$137,BD27,'(B) - Detecciones - Ataques'!$FC$3:$FC$137,"-"))</f>
        <v>1</v>
      </c>
      <c r="BE33" s="310">
        <f>BE29-( SUMIFS('(B) - Detecciones - Ataques'!$M3:$M137,'(B) - Detecciones - Ataques'!$GR$3:$GR$137,"✔",'(B) - Detecciones - Ataques'!$E$3:$E$137,BE27,'(B) - Detecciones - Ataques'!$FC$3:$FC$137,"-"))</f>
        <v>2</v>
      </c>
      <c r="BF33" s="310">
        <f>BF29-( SUMIFS('(B) - Detecciones - Ataques'!$M3:$M137,'(B) - Detecciones - Ataques'!$GR$3:$GR$137,"✔",'(B) - Detecciones - Ataques'!$E$3:$E$137,BF27,'(B) - Detecciones - Ataques'!$FC$3:$FC$137,"-"))</f>
        <v>1</v>
      </c>
      <c r="BG33" s="310">
        <f>BG29-( SUMIFS('(B) - Detecciones - Ataques'!$M3:$M137,'(B) - Detecciones - Ataques'!$GR$3:$GR$137,"✔",'(B) - Detecciones - Ataques'!$E$3:$E$137,BG27,'(B) - Detecciones - Ataques'!$FC$3:$FC$137,"-"))</f>
        <v>1</v>
      </c>
      <c r="BH33" s="310">
        <f>BH29-( SUMIFS('(B) - Detecciones - Ataques'!$M3:$M137,'(B) - Detecciones - Ataques'!$GR$3:$GR$137,"✔",'(B) - Detecciones - Ataques'!$E$3:$E$137,BH27,'(B) - Detecciones - Ataques'!$FC$3:$FC$137,"-"))</f>
        <v>1</v>
      </c>
      <c r="BI33" s="310">
        <f>BI29-( SUMIFS('(B) - Detecciones - Ataques'!$M3:$M137,'(B) - Detecciones - Ataques'!$GR$3:$GR$137,"✔",'(B) - Detecciones - Ataques'!$E$3:$E$137,BI27,'(B) - Detecciones - Ataques'!$FC$3:$FC$137,"-"))</f>
        <v>0</v>
      </c>
      <c r="BJ33" s="310">
        <f>BJ29-( SUMIFS('(B) - Detecciones - Ataques'!$M3:$M137,'(B) - Detecciones - Ataques'!$GR$3:$GR$137,"✔",'(B) - Detecciones - Ataques'!$E$3:$E$137,BJ27,'(B) - Detecciones - Ataques'!$FC$3:$FC$137,"-"))</f>
        <v>0</v>
      </c>
      <c r="BK33" s="310">
        <f>BK29-( SUMIFS('(B) - Detecciones - Ataques'!$M3:$M137,'(B) - Detecciones - Ataques'!$GR$3:$GR$137,"✔",'(B) - Detecciones - Ataques'!$E$3:$E$137,BK27,'(B) - Detecciones - Ataques'!$FC$3:$FC$137,"-"))</f>
        <v>1</v>
      </c>
      <c r="BL33" s="310">
        <f>BL29-( SUMIFS('(B) - Detecciones - Ataques'!$M3:$M137,'(B) - Detecciones - Ataques'!$GR$3:$GR$137,"✔",'(B) - Detecciones - Ataques'!$E$3:$E$137,BL27,'(B) - Detecciones - Ataques'!$FC$3:$FC$137,"-"))</f>
        <v>93616</v>
      </c>
      <c r="BM33" s="310">
        <f>BM29-( SUMIFS('(B) - Detecciones - Ataques'!$M3:$M137,'(B) - Detecciones - Ataques'!$GR$3:$GR$137,"✔",'(B) - Detecciones - Ataques'!$E$3:$E$137,BM27,'(B) - Detecciones - Ataques'!$FC$3:$FC$137,"-"))</f>
        <v>572432</v>
      </c>
      <c r="BN33" s="310">
        <f>BN29-( SUMIFS('(B) - Detecciones - Ataques'!$M3:$M137,'(B) - Detecciones - Ataques'!$GR$3:$GR$137,"✔",'(B) - Detecciones - Ataques'!$E$3:$E$137,BN27,'(B) - Detecciones - Ataques'!$FC$3:$FC$137,"-"))</f>
        <v>0</v>
      </c>
      <c r="BO33" s="310">
        <f>BO29-( SUMIFS('(B) - Detecciones - Ataques'!$M3:$M137,'(B) - Detecciones - Ataques'!$GR$3:$GR$137,"✔",'(B) - Detecciones - Ataques'!$E$3:$E$137,BO27,'(B) - Detecciones - Ataques'!$FC$3:$FC$137,"-"))</f>
        <v>0</v>
      </c>
      <c r="BP33" s="310">
        <f>BP29-( SUMIFS('(B) - Detecciones - Ataques'!$M3:$M137,'(B) - Detecciones - Ataques'!$GR$3:$GR$137,"✔",'(B) - Detecciones - Ataques'!$E$3:$E$137,BP27,'(B) - Detecciones - Ataques'!$FC$3:$FC$137,"-"))</f>
        <v>10</v>
      </c>
      <c r="BQ33" s="310">
        <f>BQ29-( SUMIFS('(B) - Detecciones - Ataques'!$M3:$M137,'(B) - Detecciones - Ataques'!$GR$3:$GR$137,"✔",'(B) - Detecciones - Ataques'!$E$3:$E$137,BQ27,'(B) - Detecciones - Ataques'!$FC$3:$FC$137,"-"))</f>
        <v>0</v>
      </c>
      <c r="BR33" s="310">
        <f>BR29-( SUMIFS('(B) - Detecciones - Ataques'!$M3:$M137,'(B) - Detecciones - Ataques'!$GR$3:$GR$137,"✔",'(B) - Detecciones - Ataques'!$E$3:$E$137,BR27,'(B) - Detecciones - Ataques'!$FC$3:$FC$137,"-"))</f>
        <v>2</v>
      </c>
      <c r="BS33" s="310">
        <f>BS29-( SUMIFS('(B) - Detecciones - Ataques'!$M3:$M137,'(B) - Detecciones - Ataques'!$GR$3:$GR$137,"✔",'(B) - Detecciones - Ataques'!$E$3:$E$137,BS27,'(B) - Detecciones - Ataques'!$FC$3:$FC$137,"-"))</f>
        <v>0</v>
      </c>
      <c r="BT33" s="310">
        <f>BT29-( SUMIFS('(B) - Detecciones - Ataques'!$M3:$M137,'(B) - Detecciones - Ataques'!$GR$3:$GR$137,"✔",'(B) - Detecciones - Ataques'!$E$3:$E$137,BT27,'(B) - Detecciones - Ataques'!$FC$3:$FC$137,"-"))</f>
        <v>0</v>
      </c>
      <c r="BU33" s="310">
        <f>BU29-( SUMIFS('(B) - Detecciones - Ataques'!$M3:$M137,'(B) - Detecciones - Ataques'!$GR$3:$GR$137,"✔",'(B) - Detecciones - Ataques'!$E$3:$E$137,BU27,'(B) - Detecciones - Ataques'!$FC$3:$FC$137,"-"))</f>
        <v>1</v>
      </c>
      <c r="BV33" s="310">
        <f>BV29-( SUMIFS('(B) - Detecciones - Ataques'!$M3:$M137,'(B) - Detecciones - Ataques'!$GR$3:$GR$137,"✔",'(B) - Detecciones - Ataques'!$E$3:$E$137,BV27,'(B) - Detecciones - Ataques'!$FC$3:$FC$137,"-"))</f>
        <v>1</v>
      </c>
      <c r="BW33" s="310">
        <f>BW29-( SUMIFS('(B) - Detecciones - Ataques'!$M3:$M137,'(B) - Detecciones - Ataques'!$GR$3:$GR$137,"✔",'(B) - Detecciones - Ataques'!$E$3:$E$137,BW27,'(B) - Detecciones - Ataques'!$FC$3:$FC$137,"-"))</f>
        <v>0</v>
      </c>
      <c r="BX33" s="310">
        <f>BX29-( SUMIFS('(B) - Detecciones - Ataques'!$M3:$M137,'(B) - Detecciones - Ataques'!$GR$3:$GR$137,"✔",'(B) - Detecciones - Ataques'!$E$3:$E$137,BX27,'(B) - Detecciones - Ataques'!$FC$3:$FC$137,"-"))</f>
        <v>1</v>
      </c>
      <c r="BY33" s="310">
        <f>BY29-( SUMIFS('(B) - Detecciones - Ataques'!$M3:$M137,'(B) - Detecciones - Ataques'!$GR$3:$GR$137,"✔",'(B) - Detecciones - Ataques'!$E$3:$E$137,BY27,'(B) - Detecciones - Ataques'!$FC$3:$FC$137,"-"))</f>
        <v>123</v>
      </c>
      <c r="BZ33" s="310">
        <f>BZ29-( SUMIFS('(B) - Detecciones - Ataques'!$M3:$M137,'(B) - Detecciones - Ataques'!$GR$3:$GR$137,"✔",'(B) - Detecciones - Ataques'!$E$3:$E$137,BZ27,'(B) - Detecciones - Ataques'!$FC$3:$FC$137,"-"))</f>
        <v>0</v>
      </c>
      <c r="CA33" s="310">
        <f>CA29-( SUMIFS('(B) - Detecciones - Ataques'!$M3:$M137,'(B) - Detecciones - Ataques'!$GR$3:$GR$137,"✔",'(B) - Detecciones - Ataques'!$E$3:$E$137,CA27,'(B) - Detecciones - Ataques'!$FC$3:$FC$137,"-"))</f>
        <v>1</v>
      </c>
      <c r="CB33" s="310">
        <f>CB29-( SUMIFS('(B) - Detecciones - Ataques'!$M3:$M137,'(B) - Detecciones - Ataques'!$GR$3:$GR$137,"✔",'(B) - Detecciones - Ataques'!$E$3:$E$137,CB27,'(B) - Detecciones - Ataques'!$FC$3:$FC$137,"-"))</f>
        <v>0</v>
      </c>
      <c r="CC33" s="310">
        <f>CC29-( SUMIFS('(B) - Detecciones - Ataques'!$M3:$M137,'(B) - Detecciones - Ataques'!$GR$3:$GR$137,"✔",'(B) - Detecciones - Ataques'!$E$3:$E$137,CC27,'(B) - Detecciones - Ataques'!$FC$3:$FC$137,"-"))</f>
        <v>1</v>
      </c>
      <c r="CD33" s="310">
        <f>CD29-( SUMIFS('(B) - Detecciones - Ataques'!$M3:$M137,'(B) - Detecciones - Ataques'!$GR$3:$GR$137,"✔",'(B) - Detecciones - Ataques'!$E$3:$E$137,CD27,'(B) - Detecciones - Ataques'!$FC$3:$FC$137,"-"))</f>
        <v>0</v>
      </c>
      <c r="CE33" s="310">
        <f>CE29-( SUMIFS('(B) - Detecciones - Ataques'!$M3:$M137,'(B) - Detecciones - Ataques'!$GR$3:$GR$137,"✔",'(B) - Detecciones - Ataques'!$E$3:$E$137,CE27,'(B) - Detecciones - Ataques'!$FC$3:$FC$137,"-"))</f>
        <v>1</v>
      </c>
      <c r="CF33" s="310">
        <f>CF29-( SUMIFS('(B) - Detecciones - Ataques'!$M3:$M137,'(B) - Detecciones - Ataques'!$GR$3:$GR$137,"✔",'(B) - Detecciones - Ataques'!$E$3:$E$137,CF27,'(B) - Detecciones - Ataques'!$FC$3:$FC$137,"-"))</f>
        <v>0</v>
      </c>
      <c r="CG33" s="310">
        <f>CG29-( SUMIFS('(B) - Detecciones - Ataques'!$M3:$M137,'(B) - Detecciones - Ataques'!$GR$3:$GR$137,"✔",'(B) - Detecciones - Ataques'!$E$3:$E$137,CG27,'(B) - Detecciones - Ataques'!$FC$3:$FC$137,"-"))</f>
        <v>1</v>
      </c>
      <c r="CH33" s="310">
        <f>CH29-( SUMIFS('(B) - Detecciones - Ataques'!$M3:$M137,'(B) - Detecciones - Ataques'!$GR$3:$GR$137,"✔",'(B) - Detecciones - Ataques'!$E$3:$E$137,CH27,'(B) - Detecciones - Ataques'!$FC$3:$FC$137,"-"))</f>
        <v>1</v>
      </c>
      <c r="CI33" s="310">
        <f>CI29-( SUMIFS('(B) - Detecciones - Ataques'!$M3:$M137,'(B) - Detecciones - Ataques'!$GR$3:$GR$137,"✔",'(B) - Detecciones - Ataques'!$E$3:$E$137,CI27,'(B) - Detecciones - Ataques'!$FC$3:$FC$137,"-"))</f>
        <v>1</v>
      </c>
      <c r="CJ33" s="310">
        <f>CJ29-( SUMIFS('(B) - Detecciones - Ataques'!$M3:$M137,'(B) - Detecciones - Ataques'!$GR$3:$GR$137,"✔",'(B) - Detecciones - Ataques'!$E$3:$E$137,CJ27,'(B) - Detecciones - Ataques'!$FC$3:$FC$137,"-"))</f>
        <v>1</v>
      </c>
      <c r="CK33" s="310">
        <f>CK29-( SUMIFS('(B) - Detecciones - Ataques'!$M3:$M137,'(B) - Detecciones - Ataques'!$GR$3:$GR$137,"✔",'(B) - Detecciones - Ataques'!$E$3:$E$137,CK27,'(B) - Detecciones - Ataques'!$FC$3:$FC$137,"-"))</f>
        <v>0</v>
      </c>
      <c r="CL33" s="310">
        <f>CL29-( SUMIFS('(B) - Detecciones - Ataques'!$M3:$M137,'(B) - Detecciones - Ataques'!$GR$3:$GR$137,"✔",'(B) - Detecciones - Ataques'!$E$3:$E$137,CL27,'(B) - Detecciones - Ataques'!$FC$3:$FC$137,"-"))</f>
        <v>2</v>
      </c>
      <c r="CM33" s="310">
        <f>CM29-( SUMIFS('(B) - Detecciones - Ataques'!$M3:$M137,'(B) - Detecciones - Ataques'!$GR$3:$GR$137,"✔",'(B) - Detecciones - Ataques'!$E$3:$E$137,CM27,'(B) - Detecciones - Ataques'!$FC$3:$FC$137,"-"))</f>
        <v>1</v>
      </c>
      <c r="CN33" s="310">
        <f>CN29-( SUMIFS('(B) - Detecciones - Ataques'!$M3:$M137,'(B) - Detecciones - Ataques'!$GR$3:$GR$137,"✔",'(B) - Detecciones - Ataques'!$E$3:$E$137,CN27,'(B) - Detecciones - Ataques'!$FC$3:$FC$137,"-"))</f>
        <v>3</v>
      </c>
      <c r="CO33" s="310">
        <f>CO29-( SUMIFS('(B) - Detecciones - Ataques'!$M3:$M137,'(B) - Detecciones - Ataques'!$GR$3:$GR$137,"✔",'(B) - Detecciones - Ataques'!$E$3:$E$137,CO27,'(B) - Detecciones - Ataques'!$FC$3:$FC$137,"-"))</f>
        <v>2</v>
      </c>
      <c r="CP33" s="310">
        <f>CP29-( SUMIFS('(B) - Detecciones - Ataques'!$M3:$M137,'(B) - Detecciones - Ataques'!$GR$3:$GR$137,"✔",'(B) - Detecciones - Ataques'!$E$3:$E$137,CP27,'(B) - Detecciones - Ataques'!$FC$3:$FC$137,"-"))</f>
        <v>1</v>
      </c>
      <c r="CQ33" s="310">
        <f>CQ29-( SUMIFS('(B) - Detecciones - Ataques'!$M3:$M137,'(B) - Detecciones - Ataques'!$GR$3:$GR$137,"✔",'(B) - Detecciones - Ataques'!$E$3:$E$137,CQ27,'(B) - Detecciones - Ataques'!$FC$3:$FC$137,"-"))</f>
        <v>0</v>
      </c>
      <c r="CR33" s="310">
        <f>CR29-( SUMIFS('(B) - Detecciones - Ataques'!$M3:$M137,'(B) - Detecciones - Ataques'!$GR$3:$GR$137,"✔",'(B) - Detecciones - Ataques'!$E$3:$E$137,CR27,'(B) - Detecciones - Ataques'!$FC$3:$FC$137,"-"))</f>
        <v>0</v>
      </c>
      <c r="CS33" s="310">
        <f>CS29-( SUMIFS('(B) - Detecciones - Ataques'!$M3:$M137,'(B) - Detecciones - Ataques'!$GR$3:$GR$137,"✔",'(B) - Detecciones - Ataques'!$E$3:$E$137,CS27,'(B) - Detecciones - Ataques'!$FC$3:$FC$137,"-"))</f>
        <v>1002</v>
      </c>
      <c r="CT33" s="310">
        <f>CT29-( SUMIFS('(B) - Detecciones - Ataques'!$M3:$M137,'(B) - Detecciones - Ataques'!$GR$3:$GR$137,"✔",'(B) - Detecciones - Ataques'!$E$3:$E$137,CT27,'(B) - Detecciones - Ataques'!$FC$3:$FC$137,"-"))</f>
        <v>0</v>
      </c>
      <c r="CU33" s="310">
        <f>CU29-( SUMIFS('(B) - Detecciones - Ataques'!$M3:$M137,'(B) - Detecciones - Ataques'!$GR$3:$GR$137,"✔",'(B) - Detecciones - Ataques'!$E$3:$E$137,CU27,'(B) - Detecciones - Ataques'!$FC$3:$FC$137,"-"))</f>
        <v>1</v>
      </c>
      <c r="CV33" s="310">
        <f>CV29-( SUMIFS('(B) - Detecciones - Ataques'!$M3:$M137,'(B) - Detecciones - Ataques'!$GR$3:$GR$137,"✔",'(B) - Detecciones - Ataques'!$E$3:$E$137,CV27,'(B) - Detecciones - Ataques'!$FC$3:$FC$137,"-"))</f>
        <v>0</v>
      </c>
      <c r="CW33" s="310">
        <f>CW29-( SUMIFS('(B) - Detecciones - Ataques'!$M3:$M137,'(B) - Detecciones - Ataques'!$GR$3:$GR$137,"✔",'(B) - Detecciones - Ataques'!$E$3:$E$137,CW27,'(B) - Detecciones - Ataques'!$FC$3:$FC$137,"-"))</f>
        <v>1</v>
      </c>
      <c r="CX33" s="310">
        <f>CX29-( SUMIFS('(B) - Detecciones - Ataques'!$M3:$M137,'(B) - Detecciones - Ataques'!$GR$3:$GR$137,"✔",'(B) - Detecciones - Ataques'!$E$3:$E$137,CX27,'(B) - Detecciones - Ataques'!$FC$3:$FC$137,"-"))</f>
        <v>2</v>
      </c>
      <c r="CY33" s="310">
        <f>CY29-( SUMIFS('(B) - Detecciones - Ataques'!$M3:$M137,'(B) - Detecciones - Ataques'!$GR$3:$GR$137,"✔",'(B) - Detecciones - Ataques'!$E$3:$E$137,CY27,'(B) - Detecciones - Ataques'!$FC$3:$FC$137,"-"))</f>
        <v>0</v>
      </c>
      <c r="CZ33" s="310">
        <f>CZ29-( SUMIFS('(B) - Detecciones - Ataques'!$M3:$M137,'(B) - Detecciones - Ataques'!$GR$3:$GR$137,"✔",'(B) - Detecciones - Ataques'!$E$3:$E$137,CZ27,'(B) - Detecciones - Ataques'!$FC$3:$FC$137,"-"))</f>
        <v>0</v>
      </c>
      <c r="DA33" s="310">
        <f>DA29-( SUMIFS('(B) - Detecciones - Ataques'!$M3:$M137,'(B) - Detecciones - Ataques'!$GR$3:$GR$137,"✔",'(B) - Detecciones - Ataques'!$E$3:$E$137,DA27,'(B) - Detecciones - Ataques'!$FC$3:$FC$137,"-"))</f>
        <v>0</v>
      </c>
      <c r="DB33" s="310">
        <f>DB29-( SUMIFS('(B) - Detecciones - Ataques'!$M3:$M137,'(B) - Detecciones - Ataques'!$GR$3:$GR$137,"✔",'(B) - Detecciones - Ataques'!$E$3:$E$137,DB27,'(B) - Detecciones - Ataques'!$FC$3:$FC$137,"-"))</f>
        <v>0</v>
      </c>
      <c r="DC33" s="310">
        <f>DC29-( SUMIFS('(B) - Detecciones - Ataques'!$M3:$M137,'(B) - Detecciones - Ataques'!$GR$3:$GR$137,"✔",'(B) - Detecciones - Ataques'!$E$3:$E$137,DC27,'(B) - Detecciones - Ataques'!$FC$3:$FC$137,"-"))</f>
        <v>0</v>
      </c>
      <c r="DD33" s="310">
        <f>DD29-( SUMIFS('(B) - Detecciones - Ataques'!$M3:$M137,'(B) - Detecciones - Ataques'!$GR$3:$GR$137,"✔",'(B) - Detecciones - Ataques'!$E$3:$E$137,DD27,'(B) - Detecciones - Ataques'!$FC$3:$FC$137,"-"))</f>
        <v>0</v>
      </c>
      <c r="DE33" s="310">
        <f>DE29-( SUMIFS('(B) - Detecciones - Ataques'!$M3:$M137,'(B) - Detecciones - Ataques'!$GR$3:$GR$137,"✔",'(B) - Detecciones - Ataques'!$E$3:$E$137,DE27,'(B) - Detecciones - Ataques'!$FC$3:$FC$137,"-"))</f>
        <v>0</v>
      </c>
      <c r="DF33" s="310">
        <f>DF29-( SUMIFS('(B) - Detecciones - Ataques'!$M3:$M137,'(B) - Detecciones - Ataques'!$GR$3:$GR$137,"✔",'(B) - Detecciones - Ataques'!$E$3:$E$137,DF27,'(B) - Detecciones - Ataques'!$FC$3:$FC$137,"-"))</f>
        <v>0</v>
      </c>
      <c r="DG33" s="310">
        <f>DG29-( SUMIFS('(B) - Detecciones - Ataques'!$M3:$M137,'(B) - Detecciones - Ataques'!$GR$3:$GR$137,"✔",'(B) - Detecciones - Ataques'!$E$3:$E$137,DG27,'(B) - Detecciones - Ataques'!$FC$3:$FC$137,"-"))</f>
        <v>450</v>
      </c>
      <c r="DH33" s="310">
        <f>DH29-( SUMIFS('(B) - Detecciones - Ataques'!$M3:$M137,'(B) - Detecciones - Ataques'!$GR$3:$GR$137,"✔",'(B) - Detecciones - Ataques'!$E$3:$E$137,DH27,'(B) - Detecciones - Ataques'!$FC$3:$FC$137,"-"))</f>
        <v>0</v>
      </c>
      <c r="DI33" s="311">
        <f>DI29-( SUMIFS('(B) - Detecciones - Ataques'!$M3:$M137,'(B) - Detecciones - Ataques'!$GR$3:$GR$137,"✔",'(B) - Detecciones - Ataques'!$E$3:$E$137,DI27,'(B) - Detecciones - Ataques'!$FC$3:$FC$137,"-"))</f>
        <v>11</v>
      </c>
      <c r="DJ33" s="268"/>
      <c r="DX33" s="312"/>
      <c r="DY33" s="313" t="s">
        <v>329</v>
      </c>
      <c r="DZ33" s="312">
        <v>0.0</v>
      </c>
      <c r="EA33" s="312">
        <v>0.0</v>
      </c>
      <c r="EB33" s="312">
        <v>0.0</v>
      </c>
      <c r="EC33" s="312">
        <v>0.0</v>
      </c>
      <c r="ED33" s="314">
        <v>2.0</v>
      </c>
      <c r="EF33" s="313" t="s">
        <v>329</v>
      </c>
      <c r="EG33" s="312">
        <v>0.0</v>
      </c>
      <c r="EH33" s="312">
        <v>0.0</v>
      </c>
      <c r="EI33" s="312">
        <v>0.0</v>
      </c>
      <c r="EJ33" s="312">
        <v>0.0</v>
      </c>
      <c r="EK33" s="314">
        <v>2.0</v>
      </c>
      <c r="EL33" s="312"/>
      <c r="ER33" s="328" t="s">
        <v>329</v>
      </c>
      <c r="ES33" s="321">
        <f>SUMIFS('(B) - Detecciones - Ataques'!AE$3:AE$137,'(B) - Detecciones - Ataques'!$GR$3:$GR$137,"✔",'(B) - Detecciones - Ataques'!$B$3:$B$137,$ER33,'(B) - Detecciones - Ataques'!$FJ$3:$FJ$137,"✔")</f>
        <v>2</v>
      </c>
      <c r="ET33" s="321">
        <f>SUMIFS('(B) - Detecciones - Ataques'!$BJ$3:$BJ$137,'(B) - Detecciones - Ataques'!$GR$3:$GR$137,"✔",'(B) - Detecciones - Ataques'!$B$3:$B$137,$ER33,'(B) - Detecciones - Ataques'!$FJ$3:$FJ$137,"✔")</f>
        <v>3</v>
      </c>
      <c r="EU33" s="321">
        <f>SUMIFS('(B) - Detecciones - Ataques'!CS$3:CS$137,'(B) - Detecciones - Ataques'!$GR$3:$GR$137,"✔",'(B) - Detecciones - Ataques'!$B$3:$B$137,$ER33,'(B) - Detecciones - Ataques'!$FJ$3:$FJ$137,"✔")</f>
        <v>4</v>
      </c>
      <c r="EV33" s="321">
        <f>SUMIFS('(B) - Detecciones - Ataques'!EB$3:EB$137,'(B) - Detecciones - Ataques'!$GR$3:$GR$137,"✔",'(B) - Detecciones - Ataques'!$B$3:$B$137,$ER33,'(B) - Detecciones - Ataques'!$FJ$3:$FJ$137,"✔")</f>
        <v>9</v>
      </c>
      <c r="EW33" s="329">
        <f t="shared" si="1"/>
        <v>9</v>
      </c>
      <c r="EX33" s="321"/>
      <c r="EY33" s="321"/>
      <c r="EZ33" s="321"/>
      <c r="FA33" s="321"/>
      <c r="FB33" s="321"/>
      <c r="FC33" s="321"/>
      <c r="FD33" s="321"/>
      <c r="FE33" s="328" t="s">
        <v>329</v>
      </c>
      <c r="FF33" s="322">
        <f t="shared" si="2"/>
        <v>1</v>
      </c>
      <c r="FG33" s="322">
        <f t="shared" si="3"/>
        <v>1.5</v>
      </c>
      <c r="FH33" s="322">
        <f t="shared" si="4"/>
        <v>2</v>
      </c>
      <c r="FI33" s="323">
        <f t="shared" si="5"/>
        <v>4.5</v>
      </c>
      <c r="FJ33" s="324"/>
      <c r="FK33" s="324"/>
      <c r="FL33" s="324"/>
      <c r="FM33" s="324"/>
      <c r="FN33" s="324"/>
      <c r="FO33" s="324"/>
      <c r="FP33" s="324"/>
    </row>
    <row r="34">
      <c r="B34" s="269"/>
      <c r="C34" s="268"/>
      <c r="D34" s="268"/>
      <c r="E34" s="268"/>
      <c r="F34" s="268"/>
      <c r="G34" s="270"/>
      <c r="J34" s="269"/>
      <c r="K34" s="335">
        <f>K31- SUMIFS('(B) - Detecciones - Ataques'!L3:L137,'(B) - Detecciones - Ataques'!$GR$3:$GR$137,"✔",'(B) - Detecciones - Ataques'!$FC$3:$FC$137,"-")</f>
        <v>1910537</v>
      </c>
      <c r="L34" s="336">
        <f>L31- SUMIFS('(B) - Detecciones - Ataques'!M3:M137,'(B) - Detecciones - Ataques'!$GR$3:$GR$137,"✔",'(B) - Detecciones - Ataques'!$FC$3:$FC$137,"-")</f>
        <v>951988</v>
      </c>
      <c r="M34" s="336">
        <f>M31- SUMIFS('(B) - Detecciones - Ataques'!N3:N137,'(B) - Detecciones - Ataques'!$GR$3:$GR$137,"✔",'(B) - Detecciones - Ataques'!$FC$3:$FC$137,"-")</f>
        <v>105471736</v>
      </c>
      <c r="N34" s="337">
        <f>N31- SUMIFS('(B) - Detecciones - Ataques'!P3:P137,'(B) - Detecciones - Ataques'!$GR$3:$GR$137,"✔",'(B) - Detecciones - Ataques'!$FC$3:$FC$137,"-")</f>
        <v>105471755</v>
      </c>
      <c r="O34" s="270"/>
      <c r="Q34" s="268"/>
      <c r="R34" s="307" t="s">
        <v>2144</v>
      </c>
      <c r="S34" s="308">
        <f>S30-( SUMIFS('(B) - Detecciones - Ataques'!$N3:$N137,'(B) - Detecciones - Ataques'!$GR$3:$GR$137,"✔",'(B) - Detecciones - Ataques'!$B$3:$B$137,S27,'(B) - Detecciones - Ataques'!$FC$3:$FC$137,"-") + SUMIFS('(B) - Detecciones - Ataques'!$N3:$N137,'(B) - Detecciones - Ataques'!$GR$3:$GR$137,"✔",'(B) - Detecciones - Ataques'!$C$3:$C$137,"*" &amp; S27 &amp; "*",'(B) - Detecciones - Ataques'!$FC$3:$FC$137,"-") )</f>
        <v>2247</v>
      </c>
      <c r="T34" s="308">
        <f>T30-( SUMIFS('(B) - Detecciones - Ataques'!$N3:$N137,'(B) - Detecciones - Ataques'!$GR$3:$GR$137,"✔",'(B) - Detecciones - Ataques'!$B$3:$B$137,T27,'(B) - Detecciones - Ataques'!$FC$3:$FC$137,"-") + SUMIFS('(B) - Detecciones - Ataques'!$N3:$N137,'(B) - Detecciones - Ataques'!$GR$3:$GR$137,"✔",'(B) - Detecciones - Ataques'!$C$3:$C$137,"*" &amp; T27 &amp; "*",'(B) - Detecciones - Ataques'!$FC$3:$FC$137,"-") )</f>
        <v>0</v>
      </c>
      <c r="U34" s="308">
        <f>U30-( SUMIFS('(B) - Detecciones - Ataques'!$N3:$N137,'(B) - Detecciones - Ataques'!$GR$3:$GR$137,"✔",'(B) - Detecciones - Ataques'!$B$3:$B$137,U27,'(B) - Detecciones - Ataques'!$FC$3:$FC$137,"-") + SUMIFS('(B) - Detecciones - Ataques'!$N3:$N137,'(B) - Detecciones - Ataques'!$GR$3:$GR$137,"✔",'(B) - Detecciones - Ataques'!$C$3:$C$137,"*" &amp; U27 &amp; "*",'(B) - Detecciones - Ataques'!$FC$3:$FC$137,"-") )</f>
        <v>124</v>
      </c>
      <c r="V34" s="308">
        <f>V30-( SUMIFS('(B) - Detecciones - Ataques'!$N3:$N137,'(B) - Detecciones - Ataques'!$GR$3:$GR$137,"✔",'(B) - Detecciones - Ataques'!$B$3:$B$137,V27,'(B) - Detecciones - Ataques'!$FC$3:$FC$137,"-") + SUMIFS('(B) - Detecciones - Ataques'!$N3:$N137,'(B) - Detecciones - Ataques'!$GR$3:$GR$137,"✔",'(B) - Detecciones - Ataques'!$C$3:$C$137,"*" &amp; V27 &amp; "*",'(B) - Detecciones - Ataques'!$FC$3:$FC$137,"-") )</f>
        <v>19</v>
      </c>
      <c r="W34" s="308">
        <f>W30-( SUMIFS('(B) - Detecciones - Ataques'!$N3:$N137,'(B) - Detecciones - Ataques'!$GR$3:$GR$137,"✔",'(B) - Detecciones - Ataques'!$B$3:$B$137,W27,'(B) - Detecciones - Ataques'!$FC$3:$FC$137,"-") + SUMIFS('(B) - Detecciones - Ataques'!$N3:$N137,'(B) - Detecciones - Ataques'!$GR$3:$GR$137,"✔",'(B) - Detecciones - Ataques'!$C$3:$C$137,"*" &amp; W27 &amp; "*",'(B) - Detecciones - Ataques'!$FC$3:$FC$137,"-") )</f>
        <v>282919</v>
      </c>
      <c r="X34" s="308">
        <f>X30-( SUMIFS('(B) - Detecciones - Ataques'!$N3:$N137,'(B) - Detecciones - Ataques'!$GR$3:$GR$137,"✔",'(B) - Detecciones - Ataques'!$B$3:$B$137,X27,'(B) - Detecciones - Ataques'!$FC$3:$FC$137,"-") + SUMIFS('(B) - Detecciones - Ataques'!$N3:$N137,'(B) - Detecciones - Ataques'!$GR$3:$GR$137,"✔",'(B) - Detecciones - Ataques'!$C$3:$C$137,"*" &amp; X27 &amp; "*",'(B) - Detecciones - Ataques'!$FC$3:$FC$137,"-") )</f>
        <v>3</v>
      </c>
      <c r="Y34" s="308">
        <f>Y30-( SUMIFS('(B) - Detecciones - Ataques'!$N3:$N137,'(B) - Detecciones - Ataques'!$GR$3:$GR$137,"✔",'(B) - Detecciones - Ataques'!$B$3:$B$137,Y27,'(B) - Detecciones - Ataques'!$FC$3:$FC$137,"-") + SUMIFS('(B) - Detecciones - Ataques'!$N3:$N137,'(B) - Detecciones - Ataques'!$GR$3:$GR$137,"✔",'(B) - Detecciones - Ataques'!$C$3:$C$137,"*" &amp; Y27 &amp; "*",'(B) - Detecciones - Ataques'!$FC$3:$FC$137,"-") )</f>
        <v>105184599</v>
      </c>
      <c r="Z34" s="308">
        <f>Z30-( SUMIFS('(B) - Detecciones - Ataques'!$N3:$N137,'(B) - Detecciones - Ataques'!$GR$3:$GR$137,"✔",'(B) - Detecciones - Ataques'!$B$3:$B$137,Z27,'(B) - Detecciones - Ataques'!$FC$3:$FC$137,"-") + SUMIFS('(B) - Detecciones - Ataques'!$N3:$N137,'(B) - Detecciones - Ataques'!$GR$3:$GR$137,"✔",'(B) - Detecciones - Ataques'!$C$3:$C$137,"*" &amp; Z27 &amp; "*",'(B) - Detecciones - Ataques'!$FC$3:$FC$137,"-") )</f>
        <v>344</v>
      </c>
      <c r="AA34" s="308">
        <f>AA30-( SUMIFS('(B) - Detecciones - Ataques'!$N3:$N137,'(B) - Detecciones - Ataques'!$GR$3:$GR$137,"✔",'(B) - Detecciones - Ataques'!$B$3:$B$137,AA27,'(B) - Detecciones - Ataques'!$FC$3:$FC$137,"-") + SUMIFS('(B) - Detecciones - Ataques'!$N3:$N137,'(B) - Detecciones - Ataques'!$GR$3:$GR$137,"✔",'(B) - Detecciones - Ataques'!$C$3:$C$137,"*" &amp; AA27 &amp; "*",'(B) - Detecciones - Ataques'!$FC$3:$FC$137,"-") )</f>
        <v>22</v>
      </c>
      <c r="AB34" s="308">
        <f>AB30-( SUMIFS('(B) - Detecciones - Ataques'!$N3:$N137,'(B) - Detecciones - Ataques'!$GR$3:$GR$137,"✔",'(B) - Detecciones - Ataques'!$B$3:$B$137,AB27,'(B) - Detecciones - Ataques'!$FC$3:$FC$137,"-") + SUMIFS('(B) - Detecciones - Ataques'!$N3:$N137,'(B) - Detecciones - Ataques'!$GR$3:$GR$137,"✔",'(B) - Detecciones - Ataques'!$C$3:$C$137,"*" &amp; AB27 &amp; "*",'(B) - Detecciones - Ataques'!$FC$3:$FC$137,"-") )</f>
        <v>10</v>
      </c>
      <c r="AC34" s="308">
        <f>AC30-( SUMIFS('(B) - Detecciones - Ataques'!$N3:$N137,'(B) - Detecciones - Ataques'!$GR$3:$GR$137,"✔",'(B) - Detecciones - Ataques'!$B$3:$B$137,AC27,'(B) - Detecciones - Ataques'!$FC$3:$FC$137,"-") + SUMIFS('(B) - Detecciones - Ataques'!$N3:$N137,'(B) - Detecciones - Ataques'!$GR$3:$GR$137,"✔",'(B) - Detecciones - Ataques'!$C$3:$C$137,"*" &amp; AC27 &amp; "*",'(B) - Detecciones - Ataques'!$FC$3:$FC$137,"-") )</f>
        <v>1005</v>
      </c>
      <c r="AD34" s="308">
        <f>AD30-( SUMIFS('(B) - Detecciones - Ataques'!$N3:$N137,'(B) - Detecciones - Ataques'!$GR$3:$GR$137,"✔",'(B) - Detecciones - Ataques'!$B$3:$B$137,AD27,'(B) - Detecciones - Ataques'!$FC$3:$FC$137,"-") + SUMIFS('(B) - Detecciones - Ataques'!$N3:$N137,'(B) - Detecciones - Ataques'!$GR$3:$GR$137,"✔",'(B) - Detecciones - Ataques'!$C$3:$C$137,"*" &amp; AD27 &amp; "*",'(B) - Detecciones - Ataques'!$FC$3:$FC$137,"-") )</f>
        <v>2</v>
      </c>
      <c r="AE34" s="309">
        <f>AE30-( SUMIFS('(B) - Detecciones - Ataques'!$N3:$N137,'(B) - Detecciones - Ataques'!$GR$3:$GR$137,"✔",'(B) - Detecciones - Ataques'!$B$3:$B$137,AE27,'(B) - Detecciones - Ataques'!$FC$3:$FC$137,"-") + SUMIFS('(B) - Detecciones - Ataques'!$N3:$N137,'(B) - Detecciones - Ataques'!$GR$3:$GR$137,"✔",'(B) - Detecciones - Ataques'!$C$3:$C$137,"*" &amp; AE27 &amp; "*",'(B) - Detecciones - Ataques'!$FC$3:$FC$137,"-") )</f>
        <v>462</v>
      </c>
      <c r="AF34" s="268"/>
      <c r="AG34" s="307" t="s">
        <v>2144</v>
      </c>
      <c r="AH34" s="310">
        <f>AH30-( SUMIFS('(B) - Detecciones - Ataques'!$N3:$N137,'(B) - Detecciones - Ataques'!$GR$3:$GR$137,"✔",'(B) - Detecciones - Ataques'!$E$3:$E$137,AH27,'(B) - Detecciones - Ataques'!$FC$3:$FC$137,"-"))</f>
        <v>2241</v>
      </c>
      <c r="AI34" s="310">
        <f>AI30-( SUMIFS('(B) - Detecciones - Ataques'!$N3:$N137,'(B) - Detecciones - Ataques'!$GR$3:$GR$137,"✔",'(B) - Detecciones - Ataques'!$E$3:$E$137,AI27,'(B) - Detecciones - Ataques'!$FC$3:$FC$137,"-"))</f>
        <v>1</v>
      </c>
      <c r="AJ34" s="310">
        <f>AJ30-( SUMIFS('(B) - Detecciones - Ataques'!$N3:$N137,'(B) - Detecciones - Ataques'!$GR$3:$GR$137,"✔",'(B) - Detecciones - Ataques'!$E$3:$E$137,AJ27,'(B) - Detecciones - Ataques'!$FC$3:$FC$137,"-"))</f>
        <v>4</v>
      </c>
      <c r="AK34" s="310">
        <f>AK30-( SUMIFS('(B) - Detecciones - Ataques'!$N3:$N137,'(B) - Detecciones - Ataques'!$GR$3:$GR$137,"✔",'(B) - Detecciones - Ataques'!$E$3:$E$137,AK27,'(B) - Detecciones - Ataques'!$FC$3:$FC$137,"-"))</f>
        <v>1</v>
      </c>
      <c r="AL34" s="310">
        <f>AL30-( SUMIFS('(B) - Detecciones - Ataques'!$N3:$N137,'(B) - Detecciones - Ataques'!$GR$3:$GR$137,"✔",'(B) - Detecciones - Ataques'!$E$3:$E$137,AL27,'(B) - Detecciones - Ataques'!$FC$3:$FC$137,"-"))</f>
        <v>0</v>
      </c>
      <c r="AM34" s="310">
        <f>AM30-( SUMIFS('(B) - Detecciones - Ataques'!$N3:$N137,'(B) - Detecciones - Ataques'!$GR$3:$GR$137,"✔",'(B) - Detecciones - Ataques'!$E$3:$E$137,AM27,'(B) - Detecciones - Ataques'!$FC$3:$FC$137,"-"))</f>
        <v>0</v>
      </c>
      <c r="AN34" s="310">
        <f>AN30-( SUMIFS('(B) - Detecciones - Ataques'!$N3:$N137,'(B) - Detecciones - Ataques'!$GR$3:$GR$137,"✔",'(B) - Detecciones - Ataques'!$E$3:$E$137,AN27,'(B) - Detecciones - Ataques'!$FC$3:$FC$137,"-"))</f>
        <v>0</v>
      </c>
      <c r="AO34" s="310">
        <f>AO30-( SUMIFS('(B) - Detecciones - Ataques'!$N3:$N137,'(B) - Detecciones - Ataques'!$GR$3:$GR$137,"✔",'(B) - Detecciones - Ataques'!$E$3:$E$137,AO27,'(B) - Detecciones - Ataques'!$FC$3:$FC$137,"-"))</f>
        <v>0</v>
      </c>
      <c r="AP34" s="310">
        <f>AP30-( SUMIFS('(B) - Detecciones - Ataques'!$N3:$N137,'(B) - Detecciones - Ataques'!$GR$3:$GR$137,"✔",'(B) - Detecciones - Ataques'!$E$3:$E$137,AP27,'(B) - Detecciones - Ataques'!$FC$3:$FC$137,"-"))</f>
        <v>115</v>
      </c>
      <c r="AQ34" s="310">
        <f>AQ30-( SUMIFS('(B) - Detecciones - Ataques'!$N3:$N137,'(B) - Detecciones - Ataques'!$GR$3:$GR$137,"✔",'(B) - Detecciones - Ataques'!$E$3:$E$137,AQ27,'(B) - Detecciones - Ataques'!$FC$3:$FC$137,"-"))</f>
        <v>4</v>
      </c>
      <c r="AR34" s="310">
        <f>AR30-( SUMIFS('(B) - Detecciones - Ataques'!$N3:$N137,'(B) - Detecciones - Ataques'!$GR$3:$GR$137,"✔",'(B) - Detecciones - Ataques'!$E$3:$E$137,AR27,'(B) - Detecciones - Ataques'!$FC$3:$FC$137,"-"))</f>
        <v>0</v>
      </c>
      <c r="AS34" s="310">
        <f>AS30-( SUMIFS('(B) - Detecciones - Ataques'!$N3:$N137,'(B) - Detecciones - Ataques'!$GR$3:$GR$137,"✔",'(B) - Detecciones - Ataques'!$E$3:$E$137,AS27,'(B) - Detecciones - Ataques'!$FC$3:$FC$137,"-"))</f>
        <v>1</v>
      </c>
      <c r="AT34" s="310">
        <f>AT30-( SUMIFS('(B) - Detecciones - Ataques'!$N3:$N137,'(B) - Detecciones - Ataques'!$GR$3:$GR$137,"✔",'(B) - Detecciones - Ataques'!$E$3:$E$137,AT27,'(B) - Detecciones - Ataques'!$FC$3:$FC$137,"-"))</f>
        <v>2</v>
      </c>
      <c r="AU34" s="310">
        <f>AU30-( SUMIFS('(B) - Detecciones - Ataques'!$N3:$N137,'(B) - Detecciones - Ataques'!$GR$3:$GR$137,"✔",'(B) - Detecciones - Ataques'!$E$3:$E$137,AU27,'(B) - Detecciones - Ataques'!$FC$3:$FC$137,"-"))</f>
        <v>2</v>
      </c>
      <c r="AV34" s="310">
        <f>AV30-( SUMIFS('(B) - Detecciones - Ataques'!$N3:$N137,'(B) - Detecciones - Ataques'!$GR$3:$GR$137,"✔",'(B) - Detecciones - Ataques'!$E$3:$E$137,AV27,'(B) - Detecciones - Ataques'!$FC$3:$FC$137,"-"))</f>
        <v>0</v>
      </c>
      <c r="AW34" s="310">
        <f>AW30-( SUMIFS('(B) - Detecciones - Ataques'!$N3:$N137,'(B) - Detecciones - Ataques'!$GR$3:$GR$137,"✔",'(B) - Detecciones - Ataques'!$E$3:$E$137,AW27,'(B) - Detecciones - Ataques'!$FC$3:$FC$137,"-"))</f>
        <v>16</v>
      </c>
      <c r="AX34" s="310">
        <f>AX30-( SUMIFS('(B) - Detecciones - Ataques'!$N3:$N137,'(B) - Detecciones - Ataques'!$GR$3:$GR$137,"✔",'(B) - Detecciones - Ataques'!$E$3:$E$137,AX27,'(B) - Detecciones - Ataques'!$FC$3:$FC$137,"-"))</f>
        <v>0</v>
      </c>
      <c r="AY34" s="310">
        <f>AY30-( SUMIFS('(B) - Detecciones - Ataques'!$N3:$N137,'(B) - Detecciones - Ataques'!$GR$3:$GR$137,"✔",'(B) - Detecciones - Ataques'!$E$3:$E$137,AY27,'(B) - Detecciones - Ataques'!$FC$3:$FC$137,"-"))</f>
        <v>2</v>
      </c>
      <c r="AZ34" s="310">
        <f>AZ30-( SUMIFS('(B) - Detecciones - Ataques'!$N3:$N137,'(B) - Detecciones - Ataques'!$GR$3:$GR$137,"✔",'(B) - Detecciones - Ataques'!$E$3:$E$137,AZ27,'(B) - Detecciones - Ataques'!$FC$3:$FC$137,"-"))</f>
        <v>1</v>
      </c>
      <c r="BA34" s="310">
        <f>BA30-( SUMIFS('(B) - Detecciones - Ataques'!$N3:$N137,'(B) - Detecciones - Ataques'!$GR$3:$GR$137,"✔",'(B) - Detecciones - Ataques'!$E$3:$E$137,BA27,'(B) - Detecciones - Ataques'!$FC$3:$FC$137,"-"))</f>
        <v>0</v>
      </c>
      <c r="BB34" s="310">
        <f>BB30-( SUMIFS('(B) - Detecciones - Ataques'!$N3:$N137,'(B) - Detecciones - Ataques'!$GR$3:$GR$137,"✔",'(B) - Detecciones - Ataques'!$E$3:$E$137,BB27,'(B) - Detecciones - Ataques'!$FC$3:$FC$137,"-"))</f>
        <v>282915</v>
      </c>
      <c r="BC34" s="310">
        <f>BC30-( SUMIFS('(B) - Detecciones - Ataques'!$N3:$N137,'(B) - Detecciones - Ataques'!$GR$3:$GR$137,"✔",'(B) - Detecciones - Ataques'!$E$3:$E$137,BC27,'(B) - Detecciones - Ataques'!$FC$3:$FC$137,"-"))</f>
        <v>0</v>
      </c>
      <c r="BD34" s="310">
        <f>BD30-( SUMIFS('(B) - Detecciones - Ataques'!$N3:$N137,'(B) - Detecciones - Ataques'!$GR$3:$GR$137,"✔",'(B) - Detecciones - Ataques'!$E$3:$E$137,BD27,'(B) - Detecciones - Ataques'!$FC$3:$FC$137,"-"))</f>
        <v>1</v>
      </c>
      <c r="BE34" s="310">
        <f>BE30-( SUMIFS('(B) - Detecciones - Ataques'!$N3:$N137,'(B) - Detecciones - Ataques'!$GR$3:$GR$137,"✔",'(B) - Detecciones - Ataques'!$E$3:$E$137,BE27,'(B) - Detecciones - Ataques'!$FC$3:$FC$137,"-"))</f>
        <v>2</v>
      </c>
      <c r="BF34" s="310">
        <f>BF30-( SUMIFS('(B) - Detecciones - Ataques'!$N3:$N137,'(B) - Detecciones - Ataques'!$GR$3:$GR$137,"✔",'(B) - Detecciones - Ataques'!$E$3:$E$137,BF27,'(B) - Detecciones - Ataques'!$FC$3:$FC$137,"-"))</f>
        <v>1</v>
      </c>
      <c r="BG34" s="310">
        <f>BG30-( SUMIFS('(B) - Detecciones - Ataques'!$N3:$N137,'(B) - Detecciones - Ataques'!$GR$3:$GR$137,"✔",'(B) - Detecciones - Ataques'!$E$3:$E$137,BG27,'(B) - Detecciones - Ataques'!$FC$3:$FC$137,"-"))</f>
        <v>1</v>
      </c>
      <c r="BH34" s="310">
        <f>BH30-( SUMIFS('(B) - Detecciones - Ataques'!$N3:$N137,'(B) - Detecciones - Ataques'!$GR$3:$GR$137,"✔",'(B) - Detecciones - Ataques'!$E$3:$E$137,BH27,'(B) - Detecciones - Ataques'!$FC$3:$FC$137,"-"))</f>
        <v>1</v>
      </c>
      <c r="BI34" s="310">
        <f>BI30-( SUMIFS('(B) - Detecciones - Ataques'!$N3:$N137,'(B) - Detecciones - Ataques'!$GR$3:$GR$137,"✔",'(B) - Detecciones - Ataques'!$E$3:$E$137,BI27,'(B) - Detecciones - Ataques'!$FC$3:$FC$137,"-"))</f>
        <v>0</v>
      </c>
      <c r="BJ34" s="310">
        <f>BJ30-( SUMIFS('(B) - Detecciones - Ataques'!$N3:$N137,'(B) - Detecciones - Ataques'!$GR$3:$GR$137,"✔",'(B) - Detecciones - Ataques'!$E$3:$E$137,BJ27,'(B) - Detecciones - Ataques'!$FC$3:$FC$137,"-"))</f>
        <v>0</v>
      </c>
      <c r="BK34" s="310">
        <f>BK30-( SUMIFS('(B) - Detecciones - Ataques'!$N3:$N137,'(B) - Detecciones - Ataques'!$GR$3:$GR$137,"✔",'(B) - Detecciones - Ataques'!$E$3:$E$137,BK27,'(B) - Detecciones - Ataques'!$FC$3:$FC$137,"-"))</f>
        <v>1</v>
      </c>
      <c r="BL34" s="310">
        <f>BL30-( SUMIFS('(B) - Detecciones - Ataques'!$N3:$N137,'(B) - Detecciones - Ataques'!$GR$3:$GR$137,"✔",'(B) - Detecciones - Ataques'!$E$3:$E$137,BL27,'(B) - Detecciones - Ataques'!$FC$3:$FC$137,"-"))</f>
        <v>1925137</v>
      </c>
      <c r="BM34" s="310">
        <f>BM30-( SUMIFS('(B) - Detecciones - Ataques'!$N3:$N137,'(B) - Detecciones - Ataques'!$GR$3:$GR$137,"✔",'(B) - Detecciones - Ataques'!$E$3:$E$137,BM27,'(B) - Detecciones - Ataques'!$FC$3:$FC$137,"-"))</f>
        <v>103259461</v>
      </c>
      <c r="BN34" s="310">
        <f>BN30-( SUMIFS('(B) - Detecciones - Ataques'!$N3:$N137,'(B) - Detecciones - Ataques'!$GR$3:$GR$137,"✔",'(B) - Detecciones - Ataques'!$E$3:$E$137,BN27,'(B) - Detecciones - Ataques'!$FC$3:$FC$137,"-"))</f>
        <v>0</v>
      </c>
      <c r="BO34" s="310">
        <f>BO30-( SUMIFS('(B) - Detecciones - Ataques'!$N3:$N137,'(B) - Detecciones - Ataques'!$GR$3:$GR$137,"✔",'(B) - Detecciones - Ataques'!$E$3:$E$137,BO27,'(B) - Detecciones - Ataques'!$FC$3:$FC$137,"-"))</f>
        <v>0</v>
      </c>
      <c r="BP34" s="310">
        <f>BP30-( SUMIFS('(B) - Detecciones - Ataques'!$N3:$N137,'(B) - Detecciones - Ataques'!$GR$3:$GR$137,"✔",'(B) - Detecciones - Ataques'!$E$3:$E$137,BP27,'(B) - Detecciones - Ataques'!$FC$3:$FC$137,"-"))</f>
        <v>204</v>
      </c>
      <c r="BQ34" s="310">
        <f>BQ30-( SUMIFS('(B) - Detecciones - Ataques'!$N3:$N137,'(B) - Detecciones - Ataques'!$GR$3:$GR$137,"✔",'(B) - Detecciones - Ataques'!$E$3:$E$137,BQ27,'(B) - Detecciones - Ataques'!$FC$3:$FC$137,"-"))</f>
        <v>0</v>
      </c>
      <c r="BR34" s="310">
        <f>BR30-( SUMIFS('(B) - Detecciones - Ataques'!$N3:$N137,'(B) - Detecciones - Ataques'!$GR$3:$GR$137,"✔",'(B) - Detecciones - Ataques'!$E$3:$E$137,BR27,'(B) - Detecciones - Ataques'!$FC$3:$FC$137,"-"))</f>
        <v>2</v>
      </c>
      <c r="BS34" s="310">
        <f>BS30-( SUMIFS('(B) - Detecciones - Ataques'!$N3:$N137,'(B) - Detecciones - Ataques'!$GR$3:$GR$137,"✔",'(B) - Detecciones - Ataques'!$E$3:$E$137,BS27,'(B) - Detecciones - Ataques'!$FC$3:$FC$137,"-"))</f>
        <v>0</v>
      </c>
      <c r="BT34" s="310">
        <f>BT30-( SUMIFS('(B) - Detecciones - Ataques'!$N3:$N137,'(B) - Detecciones - Ataques'!$GR$3:$GR$137,"✔",'(B) - Detecciones - Ataques'!$E$3:$E$137,BT27,'(B) - Detecciones - Ataques'!$FC$3:$FC$137,"-"))</f>
        <v>0</v>
      </c>
      <c r="BU34" s="310">
        <f>BU30-( SUMIFS('(B) - Detecciones - Ataques'!$N3:$N137,'(B) - Detecciones - Ataques'!$GR$3:$GR$137,"✔",'(B) - Detecciones - Ataques'!$E$3:$E$137,BU27,'(B) - Detecciones - Ataques'!$FC$3:$FC$137,"-"))</f>
        <v>1</v>
      </c>
      <c r="BV34" s="310">
        <f>BV30-( SUMIFS('(B) - Detecciones - Ataques'!$N3:$N137,'(B) - Detecciones - Ataques'!$GR$3:$GR$137,"✔",'(B) - Detecciones - Ataques'!$E$3:$E$137,BV27,'(B) - Detecciones - Ataques'!$FC$3:$FC$137,"-"))</f>
        <v>1</v>
      </c>
      <c r="BW34" s="310">
        <f>BW30-( SUMIFS('(B) - Detecciones - Ataques'!$N3:$N137,'(B) - Detecciones - Ataques'!$GR$3:$GR$137,"✔",'(B) - Detecciones - Ataques'!$E$3:$E$137,BW27,'(B) - Detecciones - Ataques'!$FC$3:$FC$137,"-"))</f>
        <v>0</v>
      </c>
      <c r="BX34" s="310">
        <f>BX30-( SUMIFS('(B) - Detecciones - Ataques'!$N3:$N137,'(B) - Detecciones - Ataques'!$GR$3:$GR$137,"✔",'(B) - Detecciones - Ataques'!$E$3:$E$137,BX27,'(B) - Detecciones - Ataques'!$FC$3:$FC$137,"-"))</f>
        <v>8</v>
      </c>
      <c r="BY34" s="310">
        <f>BY30-( SUMIFS('(B) - Detecciones - Ataques'!$N3:$N137,'(B) - Detecciones - Ataques'!$GR$3:$GR$137,"✔",'(B) - Detecciones - Ataques'!$E$3:$E$137,BY27,'(B) - Detecciones - Ataques'!$FC$3:$FC$137,"-"))</f>
        <v>123</v>
      </c>
      <c r="BZ34" s="310">
        <f>BZ30-( SUMIFS('(B) - Detecciones - Ataques'!$N3:$N137,'(B) - Detecciones - Ataques'!$GR$3:$GR$137,"✔",'(B) - Detecciones - Ataques'!$E$3:$E$137,BZ27,'(B) - Detecciones - Ataques'!$FC$3:$FC$137,"-"))</f>
        <v>0</v>
      </c>
      <c r="CA34" s="310">
        <f>CA30-( SUMIFS('(B) - Detecciones - Ataques'!$N3:$N137,'(B) - Detecciones - Ataques'!$GR$3:$GR$137,"✔",'(B) - Detecciones - Ataques'!$E$3:$E$137,CA27,'(B) - Detecciones - Ataques'!$FC$3:$FC$137,"-"))</f>
        <v>1</v>
      </c>
      <c r="CB34" s="310">
        <f>CB30-( SUMIFS('(B) - Detecciones - Ataques'!$N3:$N137,'(B) - Detecciones - Ataques'!$GR$3:$GR$137,"✔",'(B) - Detecciones - Ataques'!$E$3:$E$137,CB27,'(B) - Detecciones - Ataques'!$FC$3:$FC$137,"-"))</f>
        <v>0</v>
      </c>
      <c r="CC34" s="310">
        <f>CC30-( SUMIFS('(B) - Detecciones - Ataques'!$N3:$N137,'(B) - Detecciones - Ataques'!$GR$3:$GR$137,"✔",'(B) - Detecciones - Ataques'!$E$3:$E$137,CC27,'(B) - Detecciones - Ataques'!$FC$3:$FC$137,"-"))</f>
        <v>1</v>
      </c>
      <c r="CD34" s="310">
        <f>CD30-( SUMIFS('(B) - Detecciones - Ataques'!$N3:$N137,'(B) - Detecciones - Ataques'!$GR$3:$GR$137,"✔",'(B) - Detecciones - Ataques'!$E$3:$E$137,CD27,'(B) - Detecciones - Ataques'!$FC$3:$FC$137,"-"))</f>
        <v>0</v>
      </c>
      <c r="CE34" s="310">
        <f>CE30-( SUMIFS('(B) - Detecciones - Ataques'!$N3:$N137,'(B) - Detecciones - Ataques'!$GR$3:$GR$137,"✔",'(B) - Detecciones - Ataques'!$E$3:$E$137,CE27,'(B) - Detecciones - Ataques'!$FC$3:$FC$137,"-"))</f>
        <v>1</v>
      </c>
      <c r="CF34" s="310">
        <f>CF30-( SUMIFS('(B) - Detecciones - Ataques'!$N3:$N137,'(B) - Detecciones - Ataques'!$GR$3:$GR$137,"✔",'(B) - Detecciones - Ataques'!$E$3:$E$137,CF27,'(B) - Detecciones - Ataques'!$FC$3:$FC$137,"-"))</f>
        <v>0</v>
      </c>
      <c r="CG34" s="310">
        <f>CG30-( SUMIFS('(B) - Detecciones - Ataques'!$N3:$N137,'(B) - Detecciones - Ataques'!$GR$3:$GR$137,"✔",'(B) - Detecciones - Ataques'!$E$3:$E$137,CG27,'(B) - Detecciones - Ataques'!$FC$3:$FC$137,"-"))</f>
        <v>1</v>
      </c>
      <c r="CH34" s="310">
        <f>CH30-( SUMIFS('(B) - Detecciones - Ataques'!$N3:$N137,'(B) - Detecciones - Ataques'!$GR$3:$GR$137,"✔",'(B) - Detecciones - Ataques'!$E$3:$E$137,CH27,'(B) - Detecciones - Ataques'!$FC$3:$FC$137,"-"))</f>
        <v>1</v>
      </c>
      <c r="CI34" s="310">
        <f>CI30-( SUMIFS('(B) - Detecciones - Ataques'!$N3:$N137,'(B) - Detecciones - Ataques'!$GR$3:$GR$137,"✔",'(B) - Detecciones - Ataques'!$E$3:$E$137,CI27,'(B) - Detecciones - Ataques'!$FC$3:$FC$137,"-"))</f>
        <v>1</v>
      </c>
      <c r="CJ34" s="310">
        <f>CJ30-( SUMIFS('(B) - Detecciones - Ataques'!$N3:$N137,'(B) - Detecciones - Ataques'!$GR$3:$GR$137,"✔",'(B) - Detecciones - Ataques'!$E$3:$E$137,CJ27,'(B) - Detecciones - Ataques'!$FC$3:$FC$137,"-"))</f>
        <v>1</v>
      </c>
      <c r="CK34" s="310">
        <f>CK30-( SUMIFS('(B) - Detecciones - Ataques'!$N3:$N137,'(B) - Detecciones - Ataques'!$GR$3:$GR$137,"✔",'(B) - Detecciones - Ataques'!$E$3:$E$137,CK27,'(B) - Detecciones - Ataques'!$FC$3:$FC$137,"-"))</f>
        <v>0</v>
      </c>
      <c r="CL34" s="310">
        <f>CL30-( SUMIFS('(B) - Detecciones - Ataques'!$N3:$N137,'(B) - Detecciones - Ataques'!$GR$3:$GR$137,"✔",'(B) - Detecciones - Ataques'!$E$3:$E$137,CL27,'(B) - Detecciones - Ataques'!$FC$3:$FC$137,"-"))</f>
        <v>2</v>
      </c>
      <c r="CM34" s="310">
        <f>CM30-( SUMIFS('(B) - Detecciones - Ataques'!$N3:$N137,'(B) - Detecciones - Ataques'!$GR$3:$GR$137,"✔",'(B) - Detecciones - Ataques'!$E$3:$E$137,CM27,'(B) - Detecciones - Ataques'!$FC$3:$FC$137,"-"))</f>
        <v>1</v>
      </c>
      <c r="CN34" s="310">
        <f>CN30-( SUMIFS('(B) - Detecciones - Ataques'!$N3:$N137,'(B) - Detecciones - Ataques'!$GR$3:$GR$137,"✔",'(B) - Detecciones - Ataques'!$E$3:$E$137,CN27,'(B) - Detecciones - Ataques'!$FC$3:$FC$137,"-"))</f>
        <v>6</v>
      </c>
      <c r="CO34" s="310">
        <f>CO30-( SUMIFS('(B) - Detecciones - Ataques'!$N3:$N137,'(B) - Detecciones - Ataques'!$GR$3:$GR$137,"✔",'(B) - Detecciones - Ataques'!$E$3:$E$137,CO27,'(B) - Detecciones - Ataques'!$FC$3:$FC$137,"-"))</f>
        <v>2</v>
      </c>
      <c r="CP34" s="310">
        <f>CP30-( SUMIFS('(B) - Detecciones - Ataques'!$N3:$N137,'(B) - Detecciones - Ataques'!$GR$3:$GR$137,"✔",'(B) - Detecciones - Ataques'!$E$3:$E$137,CP27,'(B) - Detecciones - Ataques'!$FC$3:$FC$137,"-"))</f>
        <v>1</v>
      </c>
      <c r="CQ34" s="310">
        <f>CQ30-( SUMIFS('(B) - Detecciones - Ataques'!$N3:$N137,'(B) - Detecciones - Ataques'!$GR$3:$GR$137,"✔",'(B) - Detecciones - Ataques'!$E$3:$E$137,CQ27,'(B) - Detecciones - Ataques'!$FC$3:$FC$137,"-"))</f>
        <v>0</v>
      </c>
      <c r="CR34" s="310">
        <f>CR30-( SUMIFS('(B) - Detecciones - Ataques'!$N3:$N137,'(B) - Detecciones - Ataques'!$GR$3:$GR$137,"✔",'(B) - Detecciones - Ataques'!$E$3:$E$137,CR27,'(B) - Detecciones - Ataques'!$FC$3:$FC$137,"-"))</f>
        <v>0</v>
      </c>
      <c r="CS34" s="310">
        <f>CS30-( SUMIFS('(B) - Detecciones - Ataques'!$N3:$N137,'(B) - Detecciones - Ataques'!$GR$3:$GR$137,"✔",'(B) - Detecciones - Ataques'!$E$3:$E$137,CS27,'(B) - Detecciones - Ataques'!$FC$3:$FC$137,"-"))</f>
        <v>1002</v>
      </c>
      <c r="CT34" s="310">
        <f>CT30-( SUMIFS('(B) - Detecciones - Ataques'!$N3:$N137,'(B) - Detecciones - Ataques'!$GR$3:$GR$137,"✔",'(B) - Detecciones - Ataques'!$E$3:$E$137,CT27,'(B) - Detecciones - Ataques'!$FC$3:$FC$137,"-"))</f>
        <v>0</v>
      </c>
      <c r="CU34" s="310">
        <f>CU30-( SUMIFS('(B) - Detecciones - Ataques'!$N3:$N137,'(B) - Detecciones - Ataques'!$GR$3:$GR$137,"✔",'(B) - Detecciones - Ataques'!$E$3:$E$137,CU27,'(B) - Detecciones - Ataques'!$FC$3:$FC$137,"-"))</f>
        <v>1</v>
      </c>
      <c r="CV34" s="310">
        <f>CV30-( SUMIFS('(B) - Detecciones - Ataques'!$N3:$N137,'(B) - Detecciones - Ataques'!$GR$3:$GR$137,"✔",'(B) - Detecciones - Ataques'!$E$3:$E$137,CV27,'(B) - Detecciones - Ataques'!$FC$3:$FC$137,"-"))</f>
        <v>0</v>
      </c>
      <c r="CW34" s="310">
        <f>CW30-( SUMIFS('(B) - Detecciones - Ataques'!$N3:$N137,'(B) - Detecciones - Ataques'!$GR$3:$GR$137,"✔",'(B) - Detecciones - Ataques'!$E$3:$E$137,CW27,'(B) - Detecciones - Ataques'!$FC$3:$FC$137,"-"))</f>
        <v>2</v>
      </c>
      <c r="CX34" s="310">
        <f>CX30-( SUMIFS('(B) - Detecciones - Ataques'!$N3:$N137,'(B) - Detecciones - Ataques'!$GR$3:$GR$137,"✔",'(B) - Detecciones - Ataques'!$E$3:$E$137,CX27,'(B) - Detecciones - Ataques'!$FC$3:$FC$137,"-"))</f>
        <v>2</v>
      </c>
      <c r="CY34" s="310">
        <f>CY30-( SUMIFS('(B) - Detecciones - Ataques'!$N3:$N137,'(B) - Detecciones - Ataques'!$GR$3:$GR$137,"✔",'(B) - Detecciones - Ataques'!$E$3:$E$137,CY27,'(B) - Detecciones - Ataques'!$FC$3:$FC$137,"-"))</f>
        <v>0</v>
      </c>
      <c r="CZ34" s="310">
        <f>CZ30-( SUMIFS('(B) - Detecciones - Ataques'!$N3:$N137,'(B) - Detecciones - Ataques'!$GR$3:$GR$137,"✔",'(B) - Detecciones - Ataques'!$E$3:$E$137,CZ27,'(B) - Detecciones - Ataques'!$FC$3:$FC$137,"-"))</f>
        <v>0</v>
      </c>
      <c r="DA34" s="310">
        <f>DA30-( SUMIFS('(B) - Detecciones - Ataques'!$N3:$N137,'(B) - Detecciones - Ataques'!$GR$3:$GR$137,"✔",'(B) - Detecciones - Ataques'!$E$3:$E$137,DA27,'(B) - Detecciones - Ataques'!$FC$3:$FC$137,"-"))</f>
        <v>0</v>
      </c>
      <c r="DB34" s="310">
        <f>DB30-( SUMIFS('(B) - Detecciones - Ataques'!$N3:$N137,'(B) - Detecciones - Ataques'!$GR$3:$GR$137,"✔",'(B) - Detecciones - Ataques'!$E$3:$E$137,DB27,'(B) - Detecciones - Ataques'!$FC$3:$FC$137,"-"))</f>
        <v>0</v>
      </c>
      <c r="DC34" s="310">
        <f>DC30-( SUMIFS('(B) - Detecciones - Ataques'!$N3:$N137,'(B) - Detecciones - Ataques'!$GR$3:$GR$137,"✔",'(B) - Detecciones - Ataques'!$E$3:$E$137,DC27,'(B) - Detecciones - Ataques'!$FC$3:$FC$137,"-"))</f>
        <v>0</v>
      </c>
      <c r="DD34" s="310">
        <f>DD30-( SUMIFS('(B) - Detecciones - Ataques'!$N3:$N137,'(B) - Detecciones - Ataques'!$GR$3:$GR$137,"✔",'(B) - Detecciones - Ataques'!$E$3:$E$137,DD27,'(B) - Detecciones - Ataques'!$FC$3:$FC$137,"-"))</f>
        <v>0</v>
      </c>
      <c r="DE34" s="310">
        <f>DE30-( SUMIFS('(B) - Detecciones - Ataques'!$N3:$N137,'(B) - Detecciones - Ataques'!$GR$3:$GR$137,"✔",'(B) - Detecciones - Ataques'!$E$3:$E$137,DE27,'(B) - Detecciones - Ataques'!$FC$3:$FC$137,"-"))</f>
        <v>0</v>
      </c>
      <c r="DF34" s="310">
        <f>DF30-( SUMIFS('(B) - Detecciones - Ataques'!$N3:$N137,'(B) - Detecciones - Ataques'!$GR$3:$GR$137,"✔",'(B) - Detecciones - Ataques'!$E$3:$E$137,DF27,'(B) - Detecciones - Ataques'!$FC$3:$FC$137,"-"))</f>
        <v>0</v>
      </c>
      <c r="DG34" s="310">
        <f>DG30-( SUMIFS('(B) - Detecciones - Ataques'!$N3:$N137,'(B) - Detecciones - Ataques'!$GR$3:$GR$137,"✔",'(B) - Detecciones - Ataques'!$E$3:$E$137,DG27,'(B) - Detecciones - Ataques'!$FC$3:$FC$137,"-"))</f>
        <v>450</v>
      </c>
      <c r="DH34" s="310">
        <f>DH30-( SUMIFS('(B) - Detecciones - Ataques'!$N3:$N137,'(B) - Detecciones - Ataques'!$GR$3:$GR$137,"✔",'(B) - Detecciones - Ataques'!$E$3:$E$137,DH27,'(B) - Detecciones - Ataques'!$FC$3:$FC$137,"-"))</f>
        <v>0</v>
      </c>
      <c r="DI34" s="311">
        <f>DI30-( SUMIFS('(B) - Detecciones - Ataques'!$N3:$N137,'(B) - Detecciones - Ataques'!$GR$3:$GR$137,"✔",'(B) - Detecciones - Ataques'!$E$3:$E$137,DI27,'(B) - Detecciones - Ataques'!$FC$3:$FC$137,"-"))</f>
        <v>11</v>
      </c>
      <c r="DJ34" s="268"/>
      <c r="DX34" s="312"/>
      <c r="DY34" s="313" t="s">
        <v>1169</v>
      </c>
      <c r="DZ34" s="312">
        <v>1.0</v>
      </c>
      <c r="EA34" s="312">
        <v>3.0</v>
      </c>
      <c r="EB34" s="312">
        <v>3.0</v>
      </c>
      <c r="EC34" s="312">
        <v>3.0</v>
      </c>
      <c r="ED34" s="314">
        <v>3.0</v>
      </c>
      <c r="EF34" s="313" t="s">
        <v>1169</v>
      </c>
      <c r="EG34" s="312">
        <v>2.0</v>
      </c>
      <c r="EH34" s="312">
        <v>4.0</v>
      </c>
      <c r="EI34" s="312">
        <v>7.0</v>
      </c>
      <c r="EJ34" s="312">
        <v>7.0</v>
      </c>
      <c r="EK34" s="314">
        <v>18.0</v>
      </c>
      <c r="EL34" s="312"/>
      <c r="ER34" s="328" t="s">
        <v>1169</v>
      </c>
      <c r="ES34" s="321">
        <f>SUMIFS('(B) - Detecciones - Ataques'!AE$3:AE$137,'(B) - Detecciones - Ataques'!$GR$3:$GR$137,"✔",'(B) - Detecciones - Ataques'!$B$3:$B$137,$ER34,'(B) - Detecciones - Ataques'!$FJ$3:$FJ$137,"✔")</f>
        <v>12</v>
      </c>
      <c r="ET34" s="321">
        <f>SUMIFS('(B) - Detecciones - Ataques'!$BJ$3:$BJ$137,'(B) - Detecciones - Ataques'!$GR$3:$GR$137,"✔",'(B) - Detecciones - Ataques'!$B$3:$B$137,$ER34,'(B) - Detecciones - Ataques'!$FJ$3:$FJ$137,"✔")</f>
        <v>24</v>
      </c>
      <c r="EU34" s="321">
        <f>SUMIFS('(B) - Detecciones - Ataques'!CS$3:CS$137,'(B) - Detecciones - Ataques'!$GR$3:$GR$137,"✔",'(B) - Detecciones - Ataques'!$B$3:$B$137,$ER34,'(B) - Detecciones - Ataques'!$FJ$3:$FJ$137,"✔")</f>
        <v>27</v>
      </c>
      <c r="EV34" s="321">
        <f>SUMIFS('(B) - Detecciones - Ataques'!EB$3:EB$137,'(B) - Detecciones - Ataques'!$GR$3:$GR$137,"✔",'(B) - Detecciones - Ataques'!$B$3:$B$137,$ER34,'(B) - Detecciones - Ataques'!$FJ$3:$FJ$137,"✔")</f>
        <v>95</v>
      </c>
      <c r="EW34" s="329">
        <f t="shared" si="1"/>
        <v>95</v>
      </c>
      <c r="EX34" s="321"/>
      <c r="EY34" s="321"/>
      <c r="EZ34" s="321"/>
      <c r="FE34" s="328" t="s">
        <v>1169</v>
      </c>
      <c r="FF34" s="322">
        <f t="shared" si="2"/>
        <v>0.6666666667</v>
      </c>
      <c r="FG34" s="322">
        <f t="shared" si="3"/>
        <v>1.333333333</v>
      </c>
      <c r="FH34" s="322">
        <f t="shared" si="4"/>
        <v>1.5</v>
      </c>
      <c r="FI34" s="323">
        <f t="shared" si="5"/>
        <v>5.277777778</v>
      </c>
      <c r="FJ34" s="324"/>
      <c r="FK34" s="324"/>
      <c r="FL34" s="324"/>
      <c r="FM34" s="324"/>
      <c r="FN34" s="324"/>
      <c r="FO34" s="324"/>
      <c r="FP34" s="324"/>
    </row>
    <row r="35">
      <c r="B35" s="269"/>
      <c r="C35" s="268"/>
      <c r="D35" s="268"/>
      <c r="E35" s="268"/>
      <c r="F35" s="268"/>
      <c r="G35" s="270"/>
      <c r="J35" s="269"/>
      <c r="K35" s="335"/>
      <c r="L35" s="336"/>
      <c r="M35" s="336"/>
      <c r="N35" s="337"/>
      <c r="O35" s="270"/>
      <c r="Q35" s="268"/>
      <c r="R35" s="307" t="s">
        <v>2145</v>
      </c>
      <c r="S35" s="308">
        <f>S31-( SUMIFS('(B) - Detecciones - Ataques'!$P3:$P137,'(B) - Detecciones - Ataques'!$GR$3:$GR$137,"✔",'(B) - Detecciones - Ataques'!$B$3:$B$137,S27,'(B) - Detecciones - Ataques'!$FC$3:$FC$137,"-") + SUMIFS('(B) - Detecciones - Ataques'!$P3:$P137,'(B) - Detecciones - Ataques'!$GR$3:$GR$137,"✔",'(B) - Detecciones - Ataques'!$C$3:$C$137,"*" &amp; S27 &amp; "*",'(B) - Detecciones - Ataques'!$FC$3:$FC$137,"-") )</f>
        <v>2247</v>
      </c>
      <c r="T35" s="308">
        <f>T31-( SUMIFS('(B) - Detecciones - Ataques'!$P3:$P137,'(B) - Detecciones - Ataques'!$GR$3:$GR$137,"✔",'(B) - Detecciones - Ataques'!$B$3:$B$137,T27,'(B) - Detecciones - Ataques'!$FC$3:$FC$137,"-") + SUMIFS('(B) - Detecciones - Ataques'!$P3:$P137,'(B) - Detecciones - Ataques'!$GR$3:$GR$137,"✔",'(B) - Detecciones - Ataques'!$C$3:$C$137,"*" &amp; T27 &amp; "*",'(B) - Detecciones - Ataques'!$FC$3:$FC$137,"-") )</f>
        <v>0</v>
      </c>
      <c r="U35" s="308">
        <f>U31-( SUMIFS('(B) - Detecciones - Ataques'!$P3:$P137,'(B) - Detecciones - Ataques'!$GR$3:$GR$137,"✔",'(B) - Detecciones - Ataques'!$B$3:$B$137,U27,'(B) - Detecciones - Ataques'!$FC$3:$FC$137,"-") + SUMIFS('(B) - Detecciones - Ataques'!$P3:$P137,'(B) - Detecciones - Ataques'!$GR$3:$GR$137,"✔",'(B) - Detecciones - Ataques'!$C$3:$C$137,"*" &amp; U27 &amp; "*",'(B) - Detecciones - Ataques'!$FC$3:$FC$137,"-") )</f>
        <v>124</v>
      </c>
      <c r="V35" s="308">
        <f>V31-( SUMIFS('(B) - Detecciones - Ataques'!$P3:$P137,'(B) - Detecciones - Ataques'!$GR$3:$GR$137,"✔",'(B) - Detecciones - Ataques'!$B$3:$B$137,V27,'(B) - Detecciones - Ataques'!$FC$3:$FC$137,"-") + SUMIFS('(B) - Detecciones - Ataques'!$P3:$P137,'(B) - Detecciones - Ataques'!$GR$3:$GR$137,"✔",'(B) - Detecciones - Ataques'!$C$3:$C$137,"*" &amp; V27 &amp; "*",'(B) - Detecciones - Ataques'!$FC$3:$FC$137,"-") )</f>
        <v>19</v>
      </c>
      <c r="W35" s="308">
        <f>W31-( SUMIFS('(B) - Detecciones - Ataques'!$P3:$P137,'(B) - Detecciones - Ataques'!$GR$3:$GR$137,"✔",'(B) - Detecciones - Ataques'!$B$3:$B$137,W27,'(B) - Detecciones - Ataques'!$FC$3:$FC$137,"-") + SUMIFS('(B) - Detecciones - Ataques'!$P3:$P137,'(B) - Detecciones - Ataques'!$GR$3:$GR$137,"✔",'(B) - Detecciones - Ataques'!$C$3:$C$137,"*" &amp; W27 &amp; "*",'(B) - Detecciones - Ataques'!$FC$3:$FC$137,"-") )</f>
        <v>282923</v>
      </c>
      <c r="X35" s="308">
        <f>X31-( SUMIFS('(B) - Detecciones - Ataques'!$P3:$P137,'(B) - Detecciones - Ataques'!$GR$3:$GR$137,"✔",'(B) - Detecciones - Ataques'!$B$3:$B$137,X27,'(B) - Detecciones - Ataques'!$FC$3:$FC$137,"-") + SUMIFS('(B) - Detecciones - Ataques'!$P3:$P137,'(B) - Detecciones - Ataques'!$GR$3:$GR$137,"✔",'(B) - Detecciones - Ataques'!$C$3:$C$137,"*" &amp; X27 &amp; "*",'(B) - Detecciones - Ataques'!$FC$3:$FC$137,"-") )</f>
        <v>3</v>
      </c>
      <c r="Y35" s="308">
        <f>Y31-( SUMIFS('(B) - Detecciones - Ataques'!$P3:$P137,'(B) - Detecciones - Ataques'!$GR$3:$GR$137,"✔",'(B) - Detecciones - Ataques'!$B$3:$B$137,Y27,'(B) - Detecciones - Ataques'!$FC$3:$FC$137,"-") + SUMIFS('(B) - Detecciones - Ataques'!$P3:$P137,'(B) - Detecciones - Ataques'!$GR$3:$GR$137,"✔",'(B) - Detecciones - Ataques'!$C$3:$C$137,"*" &amp; Y27 &amp; "*",'(B) - Detecciones - Ataques'!$FC$3:$FC$137,"-") )</f>
        <v>105184599</v>
      </c>
      <c r="Z35" s="308">
        <f>Z31-( SUMIFS('(B) - Detecciones - Ataques'!$P3:$P137,'(B) - Detecciones - Ataques'!$GR$3:$GR$137,"✔",'(B) - Detecciones - Ataques'!$B$3:$B$137,Z27,'(B) - Detecciones - Ataques'!$FC$3:$FC$137,"-") + SUMIFS('(B) - Detecciones - Ataques'!$P3:$P137,'(B) - Detecciones - Ataques'!$GR$3:$GR$137,"✔",'(B) - Detecciones - Ataques'!$C$3:$C$137,"*" &amp; Z27 &amp; "*",'(B) - Detecciones - Ataques'!$FC$3:$FC$137,"-") )</f>
        <v>344</v>
      </c>
      <c r="AA35" s="308">
        <f>AA31-( SUMIFS('(B) - Detecciones - Ataques'!$P3:$P137,'(B) - Detecciones - Ataques'!$GR$3:$GR$137,"✔",'(B) - Detecciones - Ataques'!$B$3:$B$137,AA27,'(B) - Detecciones - Ataques'!$FC$3:$FC$137,"-") + SUMIFS('(B) - Detecciones - Ataques'!$P3:$P137,'(B) - Detecciones - Ataques'!$GR$3:$GR$137,"✔",'(B) - Detecciones - Ataques'!$C$3:$C$137,"*" &amp; AA27 &amp; "*",'(B) - Detecciones - Ataques'!$FC$3:$FC$137,"-") )</f>
        <v>22</v>
      </c>
      <c r="AB35" s="308">
        <f>AB31-( SUMIFS('(B) - Detecciones - Ataques'!$P3:$P137,'(B) - Detecciones - Ataques'!$GR$3:$GR$137,"✔",'(B) - Detecciones - Ataques'!$B$3:$B$137,AB27,'(B) - Detecciones - Ataques'!$FC$3:$FC$137,"-") + SUMIFS('(B) - Detecciones - Ataques'!$P3:$P137,'(B) - Detecciones - Ataques'!$GR$3:$GR$137,"✔",'(B) - Detecciones - Ataques'!$C$3:$C$137,"*" &amp; AB27 &amp; "*",'(B) - Detecciones - Ataques'!$FC$3:$FC$137,"-") )</f>
        <v>10</v>
      </c>
      <c r="AC35" s="308">
        <f>AC31-( SUMIFS('(B) - Detecciones - Ataques'!$P3:$P137,'(B) - Detecciones - Ataques'!$GR$3:$GR$137,"✔",'(B) - Detecciones - Ataques'!$B$3:$B$137,AC27,'(B) - Detecciones - Ataques'!$FC$3:$FC$137,"-") + SUMIFS('(B) - Detecciones - Ataques'!$P3:$P137,'(B) - Detecciones - Ataques'!$GR$3:$GR$137,"✔",'(B) - Detecciones - Ataques'!$C$3:$C$137,"*" &amp; AC27 &amp; "*",'(B) - Detecciones - Ataques'!$FC$3:$FC$137,"-") )</f>
        <v>1005</v>
      </c>
      <c r="AD35" s="308">
        <f>AD31-( SUMIFS('(B) - Detecciones - Ataques'!$P3:$P137,'(B) - Detecciones - Ataques'!$GR$3:$GR$137,"✔",'(B) - Detecciones - Ataques'!$B$3:$B$137,AD27,'(B) - Detecciones - Ataques'!$FC$3:$FC$137,"-") + SUMIFS('(B) - Detecciones - Ataques'!$P3:$P137,'(B) - Detecciones - Ataques'!$GR$3:$GR$137,"✔",'(B) - Detecciones - Ataques'!$C$3:$C$137,"*" &amp; AD27 &amp; "*",'(B) - Detecciones - Ataques'!$FC$3:$FC$137,"-") )</f>
        <v>17</v>
      </c>
      <c r="AE35" s="309">
        <f>AE31-( SUMIFS('(B) - Detecciones - Ataques'!$P3:$P137,'(B) - Detecciones - Ataques'!$GR$3:$GR$137,"✔",'(B) - Detecciones - Ataques'!$B$3:$B$137,AE27,'(B) - Detecciones - Ataques'!$FC$3:$FC$137,"-") + SUMIFS('(B) - Detecciones - Ataques'!$P3:$P137,'(B) - Detecciones - Ataques'!$GR$3:$GR$137,"✔",'(B) - Detecciones - Ataques'!$C$3:$C$137,"*" &amp; AE27 &amp; "*",'(B) - Detecciones - Ataques'!$FC$3:$FC$137,"-") )</f>
        <v>462</v>
      </c>
      <c r="AF35" s="268"/>
      <c r="AG35" s="307" t="s">
        <v>2145</v>
      </c>
      <c r="AH35" s="310">
        <f>AH31-( SUMIFS('(B) - Detecciones - Ataques'!$P3:$P137,'(B) - Detecciones - Ataques'!$GR$3:$GR$137,"✔",'(B) - Detecciones - Ataques'!$E$3:$E$137,AH27,'(B) - Detecciones - Ataques'!$FC$3:$FC$137,"-"))</f>
        <v>2241</v>
      </c>
      <c r="AI35" s="310">
        <f>AI31-( SUMIFS('(B) - Detecciones - Ataques'!$P3:$P137,'(B) - Detecciones - Ataques'!$GR$3:$GR$137,"✔",'(B) - Detecciones - Ataques'!$E$3:$E$137,AI27,'(B) - Detecciones - Ataques'!$FC$3:$FC$137,"-"))</f>
        <v>1</v>
      </c>
      <c r="AJ35" s="310">
        <f>AJ31-( SUMIFS('(B) - Detecciones - Ataques'!$P3:$P137,'(B) - Detecciones - Ataques'!$GR$3:$GR$137,"✔",'(B) - Detecciones - Ataques'!$E$3:$E$137,AJ27,'(B) - Detecciones - Ataques'!$FC$3:$FC$137,"-"))</f>
        <v>4</v>
      </c>
      <c r="AK35" s="310">
        <f>AK31-( SUMIFS('(B) - Detecciones - Ataques'!$P3:$P137,'(B) - Detecciones - Ataques'!$GR$3:$GR$137,"✔",'(B) - Detecciones - Ataques'!$E$3:$E$137,AK27,'(B) - Detecciones - Ataques'!$FC$3:$FC$137,"-"))</f>
        <v>1</v>
      </c>
      <c r="AL35" s="310">
        <f>AL31-( SUMIFS('(B) - Detecciones - Ataques'!$P3:$P137,'(B) - Detecciones - Ataques'!$GR$3:$GR$137,"✔",'(B) - Detecciones - Ataques'!$E$3:$E$137,AL27,'(B) - Detecciones - Ataques'!$FC$3:$FC$137,"-"))</f>
        <v>0</v>
      </c>
      <c r="AM35" s="310">
        <f>AM31-( SUMIFS('(B) - Detecciones - Ataques'!$P3:$P137,'(B) - Detecciones - Ataques'!$GR$3:$GR$137,"✔",'(B) - Detecciones - Ataques'!$E$3:$E$137,AM27,'(B) - Detecciones - Ataques'!$FC$3:$FC$137,"-"))</f>
        <v>0</v>
      </c>
      <c r="AN35" s="310">
        <f>AN31-( SUMIFS('(B) - Detecciones - Ataques'!$P3:$P137,'(B) - Detecciones - Ataques'!$GR$3:$GR$137,"✔",'(B) - Detecciones - Ataques'!$E$3:$E$137,AN27,'(B) - Detecciones - Ataques'!$FC$3:$FC$137,"-"))</f>
        <v>0</v>
      </c>
      <c r="AO35" s="310">
        <f>AO31-( SUMIFS('(B) - Detecciones - Ataques'!$P3:$P137,'(B) - Detecciones - Ataques'!$GR$3:$GR$137,"✔",'(B) - Detecciones - Ataques'!$E$3:$E$137,AO27,'(B) - Detecciones - Ataques'!$FC$3:$FC$137,"-"))</f>
        <v>0</v>
      </c>
      <c r="AP35" s="310">
        <f>AP31-( SUMIFS('(B) - Detecciones - Ataques'!$P3:$P137,'(B) - Detecciones - Ataques'!$GR$3:$GR$137,"✔",'(B) - Detecciones - Ataques'!$E$3:$E$137,AP27,'(B) - Detecciones - Ataques'!$FC$3:$FC$137,"-"))</f>
        <v>115</v>
      </c>
      <c r="AQ35" s="310">
        <f>AQ31-( SUMIFS('(B) - Detecciones - Ataques'!$P3:$P137,'(B) - Detecciones - Ataques'!$GR$3:$GR$137,"✔",'(B) - Detecciones - Ataques'!$E$3:$E$137,AQ27,'(B) - Detecciones - Ataques'!$FC$3:$FC$137,"-"))</f>
        <v>4</v>
      </c>
      <c r="AR35" s="310">
        <f>AR31-( SUMIFS('(B) - Detecciones - Ataques'!$P3:$P137,'(B) - Detecciones - Ataques'!$GR$3:$GR$137,"✔",'(B) - Detecciones - Ataques'!$E$3:$E$137,AR27,'(B) - Detecciones - Ataques'!$FC$3:$FC$137,"-"))</f>
        <v>0</v>
      </c>
      <c r="AS35" s="310">
        <f>AS31-( SUMIFS('(B) - Detecciones - Ataques'!$P3:$P137,'(B) - Detecciones - Ataques'!$GR$3:$GR$137,"✔",'(B) - Detecciones - Ataques'!$E$3:$E$137,AS27,'(B) - Detecciones - Ataques'!$FC$3:$FC$137,"-"))</f>
        <v>1</v>
      </c>
      <c r="AT35" s="310">
        <f>AT31-( SUMIFS('(B) - Detecciones - Ataques'!$P3:$P137,'(B) - Detecciones - Ataques'!$GR$3:$GR$137,"✔",'(B) - Detecciones - Ataques'!$E$3:$E$137,AT27,'(B) - Detecciones - Ataques'!$FC$3:$FC$137,"-"))</f>
        <v>2</v>
      </c>
      <c r="AU35" s="310">
        <f>AU31-( SUMIFS('(B) - Detecciones - Ataques'!$P3:$P137,'(B) - Detecciones - Ataques'!$GR$3:$GR$137,"✔",'(B) - Detecciones - Ataques'!$E$3:$E$137,AU27,'(B) - Detecciones - Ataques'!$FC$3:$FC$137,"-"))</f>
        <v>2</v>
      </c>
      <c r="AV35" s="310">
        <f>AV31-( SUMIFS('(B) - Detecciones - Ataques'!$P3:$P137,'(B) - Detecciones - Ataques'!$GR$3:$GR$137,"✔",'(B) - Detecciones - Ataques'!$E$3:$E$137,AV27,'(B) - Detecciones - Ataques'!$FC$3:$FC$137,"-"))</f>
        <v>0</v>
      </c>
      <c r="AW35" s="310">
        <f>AW31-( SUMIFS('(B) - Detecciones - Ataques'!$P3:$P137,'(B) - Detecciones - Ataques'!$GR$3:$GR$137,"✔",'(B) - Detecciones - Ataques'!$E$3:$E$137,AW27,'(B) - Detecciones - Ataques'!$FC$3:$FC$137,"-"))</f>
        <v>16</v>
      </c>
      <c r="AX35" s="310">
        <f>AX31-( SUMIFS('(B) - Detecciones - Ataques'!$P3:$P137,'(B) - Detecciones - Ataques'!$GR$3:$GR$137,"✔",'(B) - Detecciones - Ataques'!$E$3:$E$137,AX27,'(B) - Detecciones - Ataques'!$FC$3:$FC$137,"-"))</f>
        <v>0</v>
      </c>
      <c r="AY35" s="310">
        <f>AY31-( SUMIFS('(B) - Detecciones - Ataques'!$P3:$P137,'(B) - Detecciones - Ataques'!$GR$3:$GR$137,"✔",'(B) - Detecciones - Ataques'!$E$3:$E$137,AY27,'(B) - Detecciones - Ataques'!$FC$3:$FC$137,"-"))</f>
        <v>2</v>
      </c>
      <c r="AZ35" s="310">
        <f>AZ31-( SUMIFS('(B) - Detecciones - Ataques'!$P3:$P137,'(B) - Detecciones - Ataques'!$GR$3:$GR$137,"✔",'(B) - Detecciones - Ataques'!$E$3:$E$137,AZ27,'(B) - Detecciones - Ataques'!$FC$3:$FC$137,"-"))</f>
        <v>1</v>
      </c>
      <c r="BA35" s="310">
        <f>BA31-( SUMIFS('(B) - Detecciones - Ataques'!$P3:$P137,'(B) - Detecciones - Ataques'!$GR$3:$GR$137,"✔",'(B) - Detecciones - Ataques'!$E$3:$E$137,BA27,'(B) - Detecciones - Ataques'!$FC$3:$FC$137,"-"))</f>
        <v>0</v>
      </c>
      <c r="BB35" s="310">
        <f>BB31-( SUMIFS('(B) - Detecciones - Ataques'!$P3:$P137,'(B) - Detecciones - Ataques'!$GR$3:$GR$137,"✔",'(B) - Detecciones - Ataques'!$E$3:$E$137,BB27,'(B) - Detecciones - Ataques'!$FC$3:$FC$137,"-"))</f>
        <v>282915</v>
      </c>
      <c r="BC35" s="310">
        <f>BC31-( SUMIFS('(B) - Detecciones - Ataques'!$P3:$P137,'(B) - Detecciones - Ataques'!$GR$3:$GR$137,"✔",'(B) - Detecciones - Ataques'!$E$3:$E$137,BC27,'(B) - Detecciones - Ataques'!$FC$3:$FC$137,"-"))</f>
        <v>0</v>
      </c>
      <c r="BD35" s="310">
        <f>BD31-( SUMIFS('(B) - Detecciones - Ataques'!$P3:$P137,'(B) - Detecciones - Ataques'!$GR$3:$GR$137,"✔",'(B) - Detecciones - Ataques'!$E$3:$E$137,BD27,'(B) - Detecciones - Ataques'!$FC$3:$FC$137,"-"))</f>
        <v>1</v>
      </c>
      <c r="BE35" s="310">
        <f>BE31-( SUMIFS('(B) - Detecciones - Ataques'!$P3:$P137,'(B) - Detecciones - Ataques'!$GR$3:$GR$137,"✔",'(B) - Detecciones - Ataques'!$E$3:$E$137,BE27,'(B) - Detecciones - Ataques'!$FC$3:$FC$137,"-"))</f>
        <v>6</v>
      </c>
      <c r="BF35" s="310">
        <f>BF31-( SUMIFS('(B) - Detecciones - Ataques'!$P3:$P137,'(B) - Detecciones - Ataques'!$GR$3:$GR$137,"✔",'(B) - Detecciones - Ataques'!$E$3:$E$137,BF27,'(B) - Detecciones - Ataques'!$FC$3:$FC$137,"-"))</f>
        <v>1</v>
      </c>
      <c r="BG35" s="310">
        <f>BG31-( SUMIFS('(B) - Detecciones - Ataques'!$P3:$P137,'(B) - Detecciones - Ataques'!$GR$3:$GR$137,"✔",'(B) - Detecciones - Ataques'!$E$3:$E$137,BG27,'(B) - Detecciones - Ataques'!$FC$3:$FC$137,"-"))</f>
        <v>1</v>
      </c>
      <c r="BH35" s="310">
        <f>BH31-( SUMIFS('(B) - Detecciones - Ataques'!$P3:$P137,'(B) - Detecciones - Ataques'!$GR$3:$GR$137,"✔",'(B) - Detecciones - Ataques'!$E$3:$E$137,BH27,'(B) - Detecciones - Ataques'!$FC$3:$FC$137,"-"))</f>
        <v>1</v>
      </c>
      <c r="BI35" s="310">
        <f>BI31-( SUMIFS('(B) - Detecciones - Ataques'!$P3:$P137,'(B) - Detecciones - Ataques'!$GR$3:$GR$137,"✔",'(B) - Detecciones - Ataques'!$E$3:$E$137,BI27,'(B) - Detecciones - Ataques'!$FC$3:$FC$137,"-"))</f>
        <v>0</v>
      </c>
      <c r="BJ35" s="310">
        <f>BJ31-( SUMIFS('(B) - Detecciones - Ataques'!$P3:$P137,'(B) - Detecciones - Ataques'!$GR$3:$GR$137,"✔",'(B) - Detecciones - Ataques'!$E$3:$E$137,BJ27,'(B) - Detecciones - Ataques'!$FC$3:$FC$137,"-"))</f>
        <v>0</v>
      </c>
      <c r="BK35" s="310">
        <f>BK31-( SUMIFS('(B) - Detecciones - Ataques'!$P3:$P137,'(B) - Detecciones - Ataques'!$GR$3:$GR$137,"✔",'(B) - Detecciones - Ataques'!$E$3:$E$137,BK27,'(B) - Detecciones - Ataques'!$FC$3:$FC$137,"-"))</f>
        <v>1</v>
      </c>
      <c r="BL35" s="310">
        <f>BL31-( SUMIFS('(B) - Detecciones - Ataques'!$P3:$P137,'(B) - Detecciones - Ataques'!$GR$3:$GR$137,"✔",'(B) - Detecciones - Ataques'!$E$3:$E$137,BL27,'(B) - Detecciones - Ataques'!$FC$3:$FC$137,"-"))</f>
        <v>1925137</v>
      </c>
      <c r="BM35" s="310">
        <f>BM31-( SUMIFS('(B) - Detecciones - Ataques'!$P3:$P137,'(B) - Detecciones - Ataques'!$GR$3:$GR$137,"✔",'(B) - Detecciones - Ataques'!$E$3:$E$137,BM27,'(B) - Detecciones - Ataques'!$FC$3:$FC$137,"-"))</f>
        <v>103259461</v>
      </c>
      <c r="BN35" s="310">
        <f>BN31-( SUMIFS('(B) - Detecciones - Ataques'!$P3:$P137,'(B) - Detecciones - Ataques'!$GR$3:$GR$137,"✔",'(B) - Detecciones - Ataques'!$E$3:$E$137,BN27,'(B) - Detecciones - Ataques'!$FC$3:$FC$137,"-"))</f>
        <v>0</v>
      </c>
      <c r="BO35" s="310">
        <f>BO31-( SUMIFS('(B) - Detecciones - Ataques'!$P3:$P137,'(B) - Detecciones - Ataques'!$GR$3:$GR$137,"✔",'(B) - Detecciones - Ataques'!$E$3:$E$137,BO27,'(B) - Detecciones - Ataques'!$FC$3:$FC$137,"-"))</f>
        <v>0</v>
      </c>
      <c r="BP35" s="310">
        <f>BP31-( SUMIFS('(B) - Detecciones - Ataques'!$P3:$P137,'(B) - Detecciones - Ataques'!$GR$3:$GR$137,"✔",'(B) - Detecciones - Ataques'!$E$3:$E$137,BP27,'(B) - Detecciones - Ataques'!$FC$3:$FC$137,"-"))</f>
        <v>204</v>
      </c>
      <c r="BQ35" s="310">
        <f>BQ31-( SUMIFS('(B) - Detecciones - Ataques'!$P3:$P137,'(B) - Detecciones - Ataques'!$GR$3:$GR$137,"✔",'(B) - Detecciones - Ataques'!$E$3:$E$137,BQ27,'(B) - Detecciones - Ataques'!$FC$3:$FC$137,"-"))</f>
        <v>0</v>
      </c>
      <c r="BR35" s="310">
        <f>BR31-( SUMIFS('(B) - Detecciones - Ataques'!$P3:$P137,'(B) - Detecciones - Ataques'!$GR$3:$GR$137,"✔",'(B) - Detecciones - Ataques'!$E$3:$E$137,BR27,'(B) - Detecciones - Ataques'!$FC$3:$FC$137,"-"))</f>
        <v>2</v>
      </c>
      <c r="BS35" s="310">
        <f>BS31-( SUMIFS('(B) - Detecciones - Ataques'!$P3:$P137,'(B) - Detecciones - Ataques'!$GR$3:$GR$137,"✔",'(B) - Detecciones - Ataques'!$E$3:$E$137,BS27,'(B) - Detecciones - Ataques'!$FC$3:$FC$137,"-"))</f>
        <v>0</v>
      </c>
      <c r="BT35" s="310">
        <f>BT31-( SUMIFS('(B) - Detecciones - Ataques'!$P3:$P137,'(B) - Detecciones - Ataques'!$GR$3:$GR$137,"✔",'(B) - Detecciones - Ataques'!$E$3:$E$137,BT27,'(B) - Detecciones - Ataques'!$FC$3:$FC$137,"-"))</f>
        <v>0</v>
      </c>
      <c r="BU35" s="310">
        <f>BU31-( SUMIFS('(B) - Detecciones - Ataques'!$P3:$P137,'(B) - Detecciones - Ataques'!$GR$3:$GR$137,"✔",'(B) - Detecciones - Ataques'!$E$3:$E$137,BU27,'(B) - Detecciones - Ataques'!$FC$3:$FC$137,"-"))</f>
        <v>1</v>
      </c>
      <c r="BV35" s="310">
        <f>BV31-( SUMIFS('(B) - Detecciones - Ataques'!$P3:$P137,'(B) - Detecciones - Ataques'!$GR$3:$GR$137,"✔",'(B) - Detecciones - Ataques'!$E$3:$E$137,BV27,'(B) - Detecciones - Ataques'!$FC$3:$FC$137,"-"))</f>
        <v>1</v>
      </c>
      <c r="BW35" s="310">
        <f>BW31-( SUMIFS('(B) - Detecciones - Ataques'!$P3:$P137,'(B) - Detecciones - Ataques'!$GR$3:$GR$137,"✔",'(B) - Detecciones - Ataques'!$E$3:$E$137,BW27,'(B) - Detecciones - Ataques'!$FC$3:$FC$137,"-"))</f>
        <v>0</v>
      </c>
      <c r="BX35" s="310">
        <f>BX31-( SUMIFS('(B) - Detecciones - Ataques'!$P3:$P137,'(B) - Detecciones - Ataques'!$GR$3:$GR$137,"✔",'(B) - Detecciones - Ataques'!$E$3:$E$137,BX27,'(B) - Detecciones - Ataques'!$FC$3:$FC$137,"-"))</f>
        <v>8</v>
      </c>
      <c r="BY35" s="310">
        <f>BY31-( SUMIFS('(B) - Detecciones - Ataques'!$P3:$P137,'(B) - Detecciones - Ataques'!$GR$3:$GR$137,"✔",'(B) - Detecciones - Ataques'!$E$3:$E$137,BY27,'(B) - Detecciones - Ataques'!$FC$3:$FC$137,"-"))</f>
        <v>123</v>
      </c>
      <c r="BZ35" s="310">
        <f>BZ31-( SUMIFS('(B) - Detecciones - Ataques'!$P3:$P137,'(B) - Detecciones - Ataques'!$GR$3:$GR$137,"✔",'(B) - Detecciones - Ataques'!$E$3:$E$137,BZ27,'(B) - Detecciones - Ataques'!$FC$3:$FC$137,"-"))</f>
        <v>0</v>
      </c>
      <c r="CA35" s="310">
        <f>CA31-( SUMIFS('(B) - Detecciones - Ataques'!$P3:$P137,'(B) - Detecciones - Ataques'!$GR$3:$GR$137,"✔",'(B) - Detecciones - Ataques'!$E$3:$E$137,CA27,'(B) - Detecciones - Ataques'!$FC$3:$FC$137,"-"))</f>
        <v>1</v>
      </c>
      <c r="CB35" s="310">
        <f>CB31-( SUMIFS('(B) - Detecciones - Ataques'!$P3:$P137,'(B) - Detecciones - Ataques'!$GR$3:$GR$137,"✔",'(B) - Detecciones - Ataques'!$E$3:$E$137,CB27,'(B) - Detecciones - Ataques'!$FC$3:$FC$137,"-"))</f>
        <v>0</v>
      </c>
      <c r="CC35" s="310">
        <f>CC31-( SUMIFS('(B) - Detecciones - Ataques'!$P3:$P137,'(B) - Detecciones - Ataques'!$GR$3:$GR$137,"✔",'(B) - Detecciones - Ataques'!$E$3:$E$137,CC27,'(B) - Detecciones - Ataques'!$FC$3:$FC$137,"-"))</f>
        <v>1</v>
      </c>
      <c r="CD35" s="310">
        <f>CD31-( SUMIFS('(B) - Detecciones - Ataques'!$P3:$P137,'(B) - Detecciones - Ataques'!$GR$3:$GR$137,"✔",'(B) - Detecciones - Ataques'!$E$3:$E$137,CD27,'(B) - Detecciones - Ataques'!$FC$3:$FC$137,"-"))</f>
        <v>0</v>
      </c>
      <c r="CE35" s="310">
        <f>CE31-( SUMIFS('(B) - Detecciones - Ataques'!$P3:$P137,'(B) - Detecciones - Ataques'!$GR$3:$GR$137,"✔",'(B) - Detecciones - Ataques'!$E$3:$E$137,CE27,'(B) - Detecciones - Ataques'!$FC$3:$FC$137,"-"))</f>
        <v>1</v>
      </c>
      <c r="CF35" s="310">
        <f>CF31-( SUMIFS('(B) - Detecciones - Ataques'!$P3:$P137,'(B) - Detecciones - Ataques'!$GR$3:$GR$137,"✔",'(B) - Detecciones - Ataques'!$E$3:$E$137,CF27,'(B) - Detecciones - Ataques'!$FC$3:$FC$137,"-"))</f>
        <v>0</v>
      </c>
      <c r="CG35" s="310">
        <f>CG31-( SUMIFS('(B) - Detecciones - Ataques'!$P3:$P137,'(B) - Detecciones - Ataques'!$GR$3:$GR$137,"✔",'(B) - Detecciones - Ataques'!$E$3:$E$137,CG27,'(B) - Detecciones - Ataques'!$FC$3:$FC$137,"-"))</f>
        <v>1</v>
      </c>
      <c r="CH35" s="310">
        <f>CH31-( SUMIFS('(B) - Detecciones - Ataques'!$P3:$P137,'(B) - Detecciones - Ataques'!$GR$3:$GR$137,"✔",'(B) - Detecciones - Ataques'!$E$3:$E$137,CH27,'(B) - Detecciones - Ataques'!$FC$3:$FC$137,"-"))</f>
        <v>1</v>
      </c>
      <c r="CI35" s="310">
        <f>CI31-( SUMIFS('(B) - Detecciones - Ataques'!$P3:$P137,'(B) - Detecciones - Ataques'!$GR$3:$GR$137,"✔",'(B) - Detecciones - Ataques'!$E$3:$E$137,CI27,'(B) - Detecciones - Ataques'!$FC$3:$FC$137,"-"))</f>
        <v>1</v>
      </c>
      <c r="CJ35" s="310">
        <f>CJ31-( SUMIFS('(B) - Detecciones - Ataques'!$P3:$P137,'(B) - Detecciones - Ataques'!$GR$3:$GR$137,"✔",'(B) - Detecciones - Ataques'!$E$3:$E$137,CJ27,'(B) - Detecciones - Ataques'!$FC$3:$FC$137,"-"))</f>
        <v>1</v>
      </c>
      <c r="CK35" s="310">
        <f>CK31-( SUMIFS('(B) - Detecciones - Ataques'!$P3:$P137,'(B) - Detecciones - Ataques'!$GR$3:$GR$137,"✔",'(B) - Detecciones - Ataques'!$E$3:$E$137,CK27,'(B) - Detecciones - Ataques'!$FC$3:$FC$137,"-"))</f>
        <v>0</v>
      </c>
      <c r="CL35" s="310">
        <f>CL31-( SUMIFS('(B) - Detecciones - Ataques'!$P3:$P137,'(B) - Detecciones - Ataques'!$GR$3:$GR$137,"✔",'(B) - Detecciones - Ataques'!$E$3:$E$137,CL27,'(B) - Detecciones - Ataques'!$FC$3:$FC$137,"-"))</f>
        <v>2</v>
      </c>
      <c r="CM35" s="310">
        <f>CM31-( SUMIFS('(B) - Detecciones - Ataques'!$P3:$P137,'(B) - Detecciones - Ataques'!$GR$3:$GR$137,"✔",'(B) - Detecciones - Ataques'!$E$3:$E$137,CM27,'(B) - Detecciones - Ataques'!$FC$3:$FC$137,"-"))</f>
        <v>1</v>
      </c>
      <c r="CN35" s="310">
        <f>CN31-( SUMIFS('(B) - Detecciones - Ataques'!$P3:$P137,'(B) - Detecciones - Ataques'!$GR$3:$GR$137,"✔",'(B) - Detecciones - Ataques'!$E$3:$E$137,CN27,'(B) - Detecciones - Ataques'!$FC$3:$FC$137,"-"))</f>
        <v>6</v>
      </c>
      <c r="CO35" s="310">
        <f>CO31-( SUMIFS('(B) - Detecciones - Ataques'!$P3:$P137,'(B) - Detecciones - Ataques'!$GR$3:$GR$137,"✔",'(B) - Detecciones - Ataques'!$E$3:$E$137,CO27,'(B) - Detecciones - Ataques'!$FC$3:$FC$137,"-"))</f>
        <v>2</v>
      </c>
      <c r="CP35" s="310">
        <f>CP31-( SUMIFS('(B) - Detecciones - Ataques'!$P3:$P137,'(B) - Detecciones - Ataques'!$GR$3:$GR$137,"✔",'(B) - Detecciones - Ataques'!$E$3:$E$137,CP27,'(B) - Detecciones - Ataques'!$FC$3:$FC$137,"-"))</f>
        <v>1</v>
      </c>
      <c r="CQ35" s="310">
        <f>CQ31-( SUMIFS('(B) - Detecciones - Ataques'!$P3:$P137,'(B) - Detecciones - Ataques'!$GR$3:$GR$137,"✔",'(B) - Detecciones - Ataques'!$E$3:$E$137,CQ27,'(B) - Detecciones - Ataques'!$FC$3:$FC$137,"-"))</f>
        <v>0</v>
      </c>
      <c r="CR35" s="310">
        <f>CR31-( SUMIFS('(B) - Detecciones - Ataques'!$P3:$P137,'(B) - Detecciones - Ataques'!$GR$3:$GR$137,"✔",'(B) - Detecciones - Ataques'!$E$3:$E$137,CR27,'(B) - Detecciones - Ataques'!$FC$3:$FC$137,"-"))</f>
        <v>0</v>
      </c>
      <c r="CS35" s="310">
        <f>CS31-( SUMIFS('(B) - Detecciones - Ataques'!$P3:$P137,'(B) - Detecciones - Ataques'!$GR$3:$GR$137,"✔",'(B) - Detecciones - Ataques'!$E$3:$E$137,CS27,'(B) - Detecciones - Ataques'!$FC$3:$FC$137,"-"))</f>
        <v>1002</v>
      </c>
      <c r="CT35" s="310">
        <f>CT31-( SUMIFS('(B) - Detecciones - Ataques'!$P3:$P137,'(B) - Detecciones - Ataques'!$GR$3:$GR$137,"✔",'(B) - Detecciones - Ataques'!$E$3:$E$137,CT27,'(B) - Detecciones - Ataques'!$FC$3:$FC$137,"-"))</f>
        <v>0</v>
      </c>
      <c r="CU35" s="310">
        <f>CU31-( SUMIFS('(B) - Detecciones - Ataques'!$P3:$P137,'(B) - Detecciones - Ataques'!$GR$3:$GR$137,"✔",'(B) - Detecciones - Ataques'!$E$3:$E$137,CU27,'(B) - Detecciones - Ataques'!$FC$3:$FC$137,"-"))</f>
        <v>1</v>
      </c>
      <c r="CV35" s="310">
        <f>CV31-( SUMIFS('(B) - Detecciones - Ataques'!$P3:$P137,'(B) - Detecciones - Ataques'!$GR$3:$GR$137,"✔",'(B) - Detecciones - Ataques'!$E$3:$E$137,CV27,'(B) - Detecciones - Ataques'!$FC$3:$FC$137,"-"))</f>
        <v>0</v>
      </c>
      <c r="CW35" s="310">
        <f>CW31-( SUMIFS('(B) - Detecciones - Ataques'!$P3:$P137,'(B) - Detecciones - Ataques'!$GR$3:$GR$137,"✔",'(B) - Detecciones - Ataques'!$E$3:$E$137,CW27,'(B) - Detecciones - Ataques'!$FC$3:$FC$137,"-"))</f>
        <v>2</v>
      </c>
      <c r="CX35" s="310">
        <f>CX31-( SUMIFS('(B) - Detecciones - Ataques'!$P3:$P137,'(B) - Detecciones - Ataques'!$GR$3:$GR$137,"✔",'(B) - Detecciones - Ataques'!$E$3:$E$137,CX27,'(B) - Detecciones - Ataques'!$FC$3:$FC$137,"-"))</f>
        <v>17</v>
      </c>
      <c r="CY35" s="310">
        <f>CY31-( SUMIFS('(B) - Detecciones - Ataques'!$P3:$P137,'(B) - Detecciones - Ataques'!$GR$3:$GR$137,"✔",'(B) - Detecciones - Ataques'!$E$3:$E$137,CY27,'(B) - Detecciones - Ataques'!$FC$3:$FC$137,"-"))</f>
        <v>0</v>
      </c>
      <c r="CZ35" s="310">
        <f>CZ31-( SUMIFS('(B) - Detecciones - Ataques'!$P3:$P137,'(B) - Detecciones - Ataques'!$GR$3:$GR$137,"✔",'(B) - Detecciones - Ataques'!$E$3:$E$137,CZ27,'(B) - Detecciones - Ataques'!$FC$3:$FC$137,"-"))</f>
        <v>0</v>
      </c>
      <c r="DA35" s="310">
        <f>DA31-( SUMIFS('(B) - Detecciones - Ataques'!$P3:$P137,'(B) - Detecciones - Ataques'!$GR$3:$GR$137,"✔",'(B) - Detecciones - Ataques'!$E$3:$E$137,DA27,'(B) - Detecciones - Ataques'!$FC$3:$FC$137,"-"))</f>
        <v>0</v>
      </c>
      <c r="DB35" s="310">
        <f>DB31-( SUMIFS('(B) - Detecciones - Ataques'!$P3:$P137,'(B) - Detecciones - Ataques'!$GR$3:$GR$137,"✔",'(B) - Detecciones - Ataques'!$E$3:$E$137,DB27,'(B) - Detecciones - Ataques'!$FC$3:$FC$137,"-"))</f>
        <v>0</v>
      </c>
      <c r="DC35" s="310">
        <f>DC31-( SUMIFS('(B) - Detecciones - Ataques'!$P3:$P137,'(B) - Detecciones - Ataques'!$GR$3:$GR$137,"✔",'(B) - Detecciones - Ataques'!$E$3:$E$137,DC27,'(B) - Detecciones - Ataques'!$FC$3:$FC$137,"-"))</f>
        <v>0</v>
      </c>
      <c r="DD35" s="310">
        <f>DD31-( SUMIFS('(B) - Detecciones - Ataques'!$P3:$P137,'(B) - Detecciones - Ataques'!$GR$3:$GR$137,"✔",'(B) - Detecciones - Ataques'!$E$3:$E$137,DD27,'(B) - Detecciones - Ataques'!$FC$3:$FC$137,"-"))</f>
        <v>0</v>
      </c>
      <c r="DE35" s="310">
        <f>DE31-( SUMIFS('(B) - Detecciones - Ataques'!$P3:$P137,'(B) - Detecciones - Ataques'!$GR$3:$GR$137,"✔",'(B) - Detecciones - Ataques'!$E$3:$E$137,DE27,'(B) - Detecciones - Ataques'!$FC$3:$FC$137,"-"))</f>
        <v>0</v>
      </c>
      <c r="DF35" s="310">
        <f>DF31-( SUMIFS('(B) - Detecciones - Ataques'!$P3:$P137,'(B) - Detecciones - Ataques'!$GR$3:$GR$137,"✔",'(B) - Detecciones - Ataques'!$E$3:$E$137,DF27,'(B) - Detecciones - Ataques'!$FC$3:$FC$137,"-"))</f>
        <v>0</v>
      </c>
      <c r="DG35" s="310">
        <f>DG31-( SUMIFS('(B) - Detecciones - Ataques'!$P3:$P137,'(B) - Detecciones - Ataques'!$GR$3:$GR$137,"✔",'(B) - Detecciones - Ataques'!$E$3:$E$137,DG27,'(B) - Detecciones - Ataques'!$FC$3:$FC$137,"-"))</f>
        <v>450</v>
      </c>
      <c r="DH35" s="310">
        <f>DH31-( SUMIFS('(B) - Detecciones - Ataques'!$P3:$P137,'(B) - Detecciones - Ataques'!$GR$3:$GR$137,"✔",'(B) - Detecciones - Ataques'!$E$3:$E$137,DH27,'(B) - Detecciones - Ataques'!$FC$3:$FC$137,"-"))</f>
        <v>0</v>
      </c>
      <c r="DI35" s="311">
        <f>DI31-( SUMIFS('(B) - Detecciones - Ataques'!$P3:$P137,'(B) - Detecciones - Ataques'!$GR$3:$GR$137,"✔",'(B) - Detecciones - Ataques'!$E$3:$E$137,DI27,'(B) - Detecciones - Ataques'!$FC$3:$FC$137,"-"))</f>
        <v>11</v>
      </c>
      <c r="DJ35" s="268"/>
      <c r="DX35" s="312"/>
      <c r="DY35" s="313" t="s">
        <v>146</v>
      </c>
      <c r="DZ35" s="312">
        <v>0.0</v>
      </c>
      <c r="EA35" s="312">
        <v>3.0</v>
      </c>
      <c r="EB35" s="312">
        <v>7.0</v>
      </c>
      <c r="EC35" s="312">
        <v>7.0</v>
      </c>
      <c r="ED35" s="314">
        <v>8.0</v>
      </c>
      <c r="EF35" s="313" t="s">
        <v>146</v>
      </c>
      <c r="EG35" s="312">
        <v>0.0</v>
      </c>
      <c r="EH35" s="312">
        <v>3.0</v>
      </c>
      <c r="EI35" s="312">
        <v>7.0</v>
      </c>
      <c r="EJ35" s="312">
        <v>7.0</v>
      </c>
      <c r="EK35" s="314">
        <v>9.0</v>
      </c>
      <c r="EL35" s="312"/>
      <c r="ER35" s="328" t="s">
        <v>146</v>
      </c>
      <c r="ES35" s="321">
        <f>SUMIFS('(B) - Detecciones - Ataques'!AE$3:AE$137,'(B) - Detecciones - Ataques'!$GR$3:$GR$137,"✔",'(B) - Detecciones - Ataques'!$B$3:$B$137,$ER35,'(B) - Detecciones - Ataques'!$FJ$3:$FJ$137,"✔")</f>
        <v>4</v>
      </c>
      <c r="ET35" s="321">
        <f>SUMIFS('(B) - Detecciones - Ataques'!$BJ$3:$BJ$137,'(B) - Detecciones - Ataques'!$GR$3:$GR$137,"✔",'(B) - Detecciones - Ataques'!$B$3:$B$137,$ER35,'(B) - Detecciones - Ataques'!$FJ$3:$FJ$137,"✔")</f>
        <v>15</v>
      </c>
      <c r="EU35" s="321">
        <f>SUMIFS('(B) - Detecciones - Ataques'!CS$3:CS$137,'(B) - Detecciones - Ataques'!$GR$3:$GR$137,"✔",'(B) - Detecciones - Ataques'!$B$3:$B$137,$ER35,'(B) - Detecciones - Ataques'!$FJ$3:$FJ$137,"✔")</f>
        <v>23</v>
      </c>
      <c r="EV35" s="321">
        <f>SUMIFS('(B) - Detecciones - Ataques'!EB$3:EB$137,'(B) - Detecciones - Ataques'!$GR$3:$GR$137,"✔",'(B) - Detecciones - Ataques'!$B$3:$B$137,$ER35,'(B) - Detecciones - Ataques'!$FJ$3:$FJ$137,"✔")</f>
        <v>61</v>
      </c>
      <c r="EW35" s="329">
        <f t="shared" si="1"/>
        <v>61</v>
      </c>
      <c r="EX35" s="321"/>
      <c r="EY35" s="321"/>
      <c r="EZ35" s="321"/>
      <c r="FE35" s="328" t="s">
        <v>146</v>
      </c>
      <c r="FF35" s="322">
        <f t="shared" si="2"/>
        <v>0.4444444444</v>
      </c>
      <c r="FG35" s="322">
        <f t="shared" si="3"/>
        <v>1.666666667</v>
      </c>
      <c r="FH35" s="322">
        <f t="shared" si="4"/>
        <v>2.555555556</v>
      </c>
      <c r="FI35" s="323">
        <f t="shared" si="5"/>
        <v>6.777777778</v>
      </c>
      <c r="FJ35" s="324"/>
      <c r="FK35" s="324"/>
      <c r="FL35" s="324"/>
      <c r="FM35" s="324"/>
      <c r="FN35" s="324"/>
      <c r="FO35" s="324"/>
      <c r="FP35" s="324"/>
    </row>
    <row r="36">
      <c r="B36" s="269"/>
      <c r="C36" s="268"/>
      <c r="D36" s="268"/>
      <c r="E36" s="268"/>
      <c r="F36" s="268"/>
      <c r="G36" s="270"/>
      <c r="J36" s="269"/>
      <c r="K36" s="330" t="s">
        <v>2146</v>
      </c>
      <c r="L36" s="331" t="s">
        <v>2147</v>
      </c>
      <c r="M36" s="331" t="s">
        <v>2148</v>
      </c>
      <c r="N36" s="332" t="s">
        <v>2149</v>
      </c>
      <c r="O36" s="270"/>
      <c r="Q36" s="268"/>
      <c r="R36" s="330" t="s">
        <v>2146</v>
      </c>
      <c r="S36" s="308">
        <f>SUMIFS('(B) - Detecciones - Ataques'!$AQ3:$AQ137,'(B) - Detecciones - Ataques'!$GR$3:$GR$137,"✔",'(B) - Detecciones - Ataques'!$B$3:$B$137,S27) + SUMIFS('(B) - Detecciones - Ataques'!$AQ3:$AQ137,'(B) - Detecciones - Ataques'!$GR$3:$GR$137,"✔",'(B) - Detecciones - Ataques'!$C$3:$C$137,"*" &amp; S27 &amp; "*") </f>
        <v>4</v>
      </c>
      <c r="T36" s="308">
        <f>SUMIFS('(B) - Detecciones - Ataques'!$AQ3:$AQ137,'(B) - Detecciones - Ataques'!$GR$3:$GR$137,"✔",'(B) - Detecciones - Ataques'!$B$3:$B$137,T27) + SUMIFS('(B) - Detecciones - Ataques'!$AQ3:$AQ137,'(B) - Detecciones - Ataques'!$GR$3:$GR$137,"✔",'(B) - Detecciones - Ataques'!$C$3:$C$137,"*" &amp; T27 &amp; "*") </f>
        <v>0</v>
      </c>
      <c r="U36" s="308">
        <f>SUMIFS('(B) - Detecciones - Ataques'!$AQ3:$AQ137,'(B) - Detecciones - Ataques'!$GR$3:$GR$137,"✔",'(B) - Detecciones - Ataques'!$B$3:$B$137,U27) + SUMIFS('(B) - Detecciones - Ataques'!$AQ3:$AQ137,'(B) - Detecciones - Ataques'!$GR$3:$GR$137,"✔",'(B) - Detecciones - Ataques'!$C$3:$C$137,"*" &amp; U27 &amp; "*") </f>
        <v>6</v>
      </c>
      <c r="V36" s="308">
        <f>SUMIFS('(B) - Detecciones - Ataques'!$AQ3:$AQ137,'(B) - Detecciones - Ataques'!$GR$3:$GR$137,"✔",'(B) - Detecciones - Ataques'!$B$3:$B$137,V27) + SUMIFS('(B) - Detecciones - Ataques'!$AQ3:$AQ137,'(B) - Detecciones - Ataques'!$GR$3:$GR$137,"✔",'(B) - Detecciones - Ataques'!$C$3:$C$137,"*" &amp; V27 &amp; "*") </f>
        <v>2</v>
      </c>
      <c r="W36" s="308">
        <f>SUMIFS('(B) - Detecciones - Ataques'!$AQ3:$AQ137,'(B) - Detecciones - Ataques'!$GR$3:$GR$137,"✔",'(B) - Detecciones - Ataques'!$B$3:$B$137,W27) + SUMIFS('(B) - Detecciones - Ataques'!$AQ3:$AQ137,'(B) - Detecciones - Ataques'!$GR$3:$GR$137,"✔",'(B) - Detecciones - Ataques'!$C$3:$C$137,"*" &amp; W27 &amp; "*") </f>
        <v>1</v>
      </c>
      <c r="X36" s="308">
        <f>SUMIFS('(B) - Detecciones - Ataques'!$AQ3:$AQ137,'(B) - Detecciones - Ataques'!$GR$3:$GR$137,"✔",'(B) - Detecciones - Ataques'!$B$3:$B$137,X27) + SUMIFS('(B) - Detecciones - Ataques'!$AQ3:$AQ137,'(B) - Detecciones - Ataques'!$GR$3:$GR$137,"✔",'(B) - Detecciones - Ataques'!$C$3:$C$137,"*" &amp; X27 &amp; "*") </f>
        <v>1</v>
      </c>
      <c r="Y36" s="308">
        <f>SUMIFS('(B) - Detecciones - Ataques'!$AQ3:$AQ137,'(B) - Detecciones - Ataques'!$GR$3:$GR$137,"✔",'(B) - Detecciones - Ataques'!$B$3:$B$137,Y27) + SUMIFS('(B) - Detecciones - Ataques'!$AQ3:$AQ137,'(B) - Detecciones - Ataques'!$GR$3:$GR$137,"✔",'(B) - Detecciones - Ataques'!$C$3:$C$137,"*" &amp; Y27 &amp; "*") </f>
        <v>1356</v>
      </c>
      <c r="Z36" s="308">
        <f>SUMIFS('(B) - Detecciones - Ataques'!$AQ3:$AQ137,'(B) - Detecciones - Ataques'!$GR$3:$GR$137,"✔",'(B) - Detecciones - Ataques'!$B$3:$B$137,Z27) + SUMIFS('(B) - Detecciones - Ataques'!$AQ3:$AQ137,'(B) - Detecciones - Ataques'!$GR$3:$GR$137,"✔",'(B) - Detecciones - Ataques'!$C$3:$C$137,"*" &amp; Z27 &amp; "*") </f>
        <v>2</v>
      </c>
      <c r="AA36" s="308">
        <f>SUMIFS('(B) - Detecciones - Ataques'!$AQ3:$AQ137,'(B) - Detecciones - Ataques'!$GR$3:$GR$137,"✔",'(B) - Detecciones - Ataques'!$B$3:$B$137,AA27) + SUMIFS('(B) - Detecciones - Ataques'!$AQ3:$AQ137,'(B) - Detecciones - Ataques'!$GR$3:$GR$137,"✔",'(B) - Detecciones - Ataques'!$C$3:$C$137,"*" &amp; AA27 &amp; "*") </f>
        <v>8</v>
      </c>
      <c r="AB36" s="308">
        <f>SUMIFS('(B) - Detecciones - Ataques'!$AQ3:$AQ137,'(B) - Detecciones - Ataques'!$GR$3:$GR$137,"✔",'(B) - Detecciones - Ataques'!$B$3:$B$137,AB27) + SUMIFS('(B) - Detecciones - Ataques'!$AQ3:$AQ137,'(B) - Detecciones - Ataques'!$GR$3:$GR$137,"✔",'(B) - Detecciones - Ataques'!$C$3:$C$137,"*" &amp; AB27 &amp; "*") </f>
        <v>18</v>
      </c>
      <c r="AC36" s="308">
        <f>SUMIFS('(B) - Detecciones - Ataques'!$AQ3:$AQ137,'(B) - Detecciones - Ataques'!$GR$3:$GR$137,"✔",'(B) - Detecciones - Ataques'!$B$3:$B$137,AC27) + SUMIFS('(B) - Detecciones - Ataques'!$AQ3:$AQ137,'(B) - Detecciones - Ataques'!$GR$3:$GR$137,"✔",'(B) - Detecciones - Ataques'!$C$3:$C$137,"*" &amp; AC27 &amp; "*") </f>
        <v>17</v>
      </c>
      <c r="AD36" s="308">
        <f>SUMIFS('(B) - Detecciones - Ataques'!$AQ3:$AQ137,'(B) - Detecciones - Ataques'!$GR$3:$GR$137,"✔",'(B) - Detecciones - Ataques'!$B$3:$B$137,AD27) + SUMIFS('(B) - Detecciones - Ataques'!$AQ3:$AQ137,'(B) - Detecciones - Ataques'!$GR$3:$GR$137,"✔",'(B) - Detecciones - Ataques'!$C$3:$C$137,"*" &amp; AD27 &amp; "*") </f>
        <v>0</v>
      </c>
      <c r="AE36" s="309">
        <f>SUMIFS('(B) - Detecciones - Ataques'!$AQ3:$AQ137,'(B) - Detecciones - Ataques'!$GR$3:$GR$137,"✔",'(B) - Detecciones - Ataques'!$B$3:$B$137,AE27) + SUMIFS('(B) - Detecciones - Ataques'!$AQ3:$AQ137,'(B) - Detecciones - Ataques'!$GR$3:$GR$137,"✔",'(B) - Detecciones - Ataques'!$C$3:$C$137,"*" &amp; AE27 &amp; "*") </f>
        <v>18</v>
      </c>
      <c r="AF36" s="268"/>
      <c r="AG36" s="330" t="s">
        <v>2146</v>
      </c>
      <c r="AH36" s="310">
        <f>SUMIFS('(B) - Detecciones - Ataques'!$AQ3:$AQ137,'(B) - Detecciones - Ataques'!$GR$3:$GR$137,"✔",'(B) - Detecciones - Ataques'!$E$3:$E$137,AH27)</f>
        <v>4</v>
      </c>
      <c r="AI36" s="310">
        <f>SUMIFS('(B) - Detecciones - Ataques'!$AQ3:$AQ137,'(B) - Detecciones - Ataques'!$GR$3:$GR$137,"✔",'(B) - Detecciones - Ataques'!$E$3:$E$137,AI27)</f>
        <v>0</v>
      </c>
      <c r="AJ36" s="310">
        <f>SUMIFS('(B) - Detecciones - Ataques'!$AQ3:$AQ137,'(B) - Detecciones - Ataques'!$GR$3:$GR$137,"✔",'(B) - Detecciones - Ataques'!$E$3:$E$137,AJ27)</f>
        <v>0</v>
      </c>
      <c r="AK36" s="310">
        <f>SUMIFS('(B) - Detecciones - Ataques'!$AQ3:$AQ137,'(B) - Detecciones - Ataques'!$GR$3:$GR$137,"✔",'(B) - Detecciones - Ataques'!$E$3:$E$137,AK27)</f>
        <v>0</v>
      </c>
      <c r="AL36" s="310">
        <f>SUMIFS('(B) - Detecciones - Ataques'!$AQ3:$AQ137,'(B) - Detecciones - Ataques'!$GR$3:$GR$137,"✔",'(B) - Detecciones - Ataques'!$E$3:$E$137,AL27)</f>
        <v>0</v>
      </c>
      <c r="AM36" s="310">
        <f>SUMIFS('(B) - Detecciones - Ataques'!$AQ3:$AQ137,'(B) - Detecciones - Ataques'!$GR$3:$GR$137,"✔",'(B) - Detecciones - Ataques'!$E$3:$E$137,AM27)</f>
        <v>0</v>
      </c>
      <c r="AN36" s="310">
        <f>SUMIFS('(B) - Detecciones - Ataques'!$AQ3:$AQ137,'(B) - Detecciones - Ataques'!$GR$3:$GR$137,"✔",'(B) - Detecciones - Ataques'!$E$3:$E$137,AN27)</f>
        <v>0</v>
      </c>
      <c r="AO36" s="310">
        <f>SUMIFS('(B) - Detecciones - Ataques'!$AQ3:$AQ137,'(B) - Detecciones - Ataques'!$GR$3:$GR$137,"✔",'(B) - Detecciones - Ataques'!$E$3:$E$137,AO27)</f>
        <v>0</v>
      </c>
      <c r="AP36" s="310">
        <f>SUMIFS('(B) - Detecciones - Ataques'!$AQ3:$AQ137,'(B) - Detecciones - Ataques'!$GR$3:$GR$137,"✔",'(B) - Detecciones - Ataques'!$E$3:$E$137,AP27)</f>
        <v>1</v>
      </c>
      <c r="AQ36" s="310">
        <f>SUMIFS('(B) - Detecciones - Ataques'!$AQ3:$AQ137,'(B) - Detecciones - Ataques'!$GR$3:$GR$137,"✔",'(B) - Detecciones - Ataques'!$E$3:$E$137,AQ27)</f>
        <v>1</v>
      </c>
      <c r="AR36" s="310">
        <f>SUMIFS('(B) - Detecciones - Ataques'!$AQ3:$AQ137,'(B) - Detecciones - Ataques'!$GR$3:$GR$137,"✔",'(B) - Detecciones - Ataques'!$E$3:$E$137,AR27)</f>
        <v>0</v>
      </c>
      <c r="AS36" s="310">
        <f>SUMIFS('(B) - Detecciones - Ataques'!$AQ3:$AQ137,'(B) - Detecciones - Ataques'!$GR$3:$GR$137,"✔",'(B) - Detecciones - Ataques'!$E$3:$E$137,AS27)</f>
        <v>1</v>
      </c>
      <c r="AT36" s="310">
        <f>SUMIFS('(B) - Detecciones - Ataques'!$AQ3:$AQ137,'(B) - Detecciones - Ataques'!$GR$3:$GR$137,"✔",'(B) - Detecciones - Ataques'!$E$3:$E$137,AT27)</f>
        <v>1</v>
      </c>
      <c r="AU36" s="310">
        <f>SUMIFS('(B) - Detecciones - Ataques'!$AQ3:$AQ137,'(B) - Detecciones - Ataques'!$GR$3:$GR$137,"✔",'(B) - Detecciones - Ataques'!$E$3:$E$137,AU27)</f>
        <v>2</v>
      </c>
      <c r="AV36" s="310">
        <f>SUMIFS('(B) - Detecciones - Ataques'!$AQ3:$AQ137,'(B) - Detecciones - Ataques'!$GR$3:$GR$137,"✔",'(B) - Detecciones - Ataques'!$E$3:$E$137,AV27)</f>
        <v>0</v>
      </c>
      <c r="AW36" s="310">
        <f>SUMIFS('(B) - Detecciones - Ataques'!$AQ3:$AQ137,'(B) - Detecciones - Ataques'!$GR$3:$GR$137,"✔",'(B) - Detecciones - Ataques'!$E$3:$E$137,AW27)</f>
        <v>2</v>
      </c>
      <c r="AX36" s="310">
        <f>SUMIFS('(B) - Detecciones - Ataques'!$AQ3:$AQ137,'(B) - Detecciones - Ataques'!$GR$3:$GR$137,"✔",'(B) - Detecciones - Ataques'!$E$3:$E$137,AX27)</f>
        <v>0</v>
      </c>
      <c r="AY36" s="310">
        <f>SUMIFS('(B) - Detecciones - Ataques'!$AQ3:$AQ137,'(B) - Detecciones - Ataques'!$GR$3:$GR$137,"✔",'(B) - Detecciones - Ataques'!$E$3:$E$137,AY27)</f>
        <v>0</v>
      </c>
      <c r="AZ36" s="310">
        <f>SUMIFS('(B) - Detecciones - Ataques'!$AQ3:$AQ137,'(B) - Detecciones - Ataques'!$GR$3:$GR$137,"✔",'(B) - Detecciones - Ataques'!$E$3:$E$137,AZ27)</f>
        <v>0</v>
      </c>
      <c r="BA36" s="310">
        <f>SUMIFS('(B) - Detecciones - Ataques'!$AQ3:$AQ137,'(B) - Detecciones - Ataques'!$GR$3:$GR$137,"✔",'(B) - Detecciones - Ataques'!$E$3:$E$137,BA27)</f>
        <v>0</v>
      </c>
      <c r="BB36" s="310">
        <f>SUMIFS('(B) - Detecciones - Ataques'!$AQ3:$AQ137,'(B) - Detecciones - Ataques'!$GR$3:$GR$137,"✔",'(B) - Detecciones - Ataques'!$E$3:$E$137,BB27)</f>
        <v>1</v>
      </c>
      <c r="BC36" s="310">
        <f>SUMIFS('(B) - Detecciones - Ataques'!$AQ3:$AQ137,'(B) - Detecciones - Ataques'!$GR$3:$GR$137,"✔",'(B) - Detecciones - Ataques'!$E$3:$E$137,BC27)</f>
        <v>0</v>
      </c>
      <c r="BD36" s="310">
        <f>SUMIFS('(B) - Detecciones - Ataques'!$AQ3:$AQ137,'(B) - Detecciones - Ataques'!$GR$3:$GR$137,"✔",'(B) - Detecciones - Ataques'!$E$3:$E$137,BD27)</f>
        <v>0</v>
      </c>
      <c r="BE36" s="310">
        <f>SUMIFS('(B) - Detecciones - Ataques'!$AQ3:$AQ137,'(B) - Detecciones - Ataques'!$GR$3:$GR$137,"✔",'(B) - Detecciones - Ataques'!$E$3:$E$137,BE27)</f>
        <v>0</v>
      </c>
      <c r="BF36" s="310">
        <f>SUMIFS('(B) - Detecciones - Ataques'!$AQ3:$AQ137,'(B) - Detecciones - Ataques'!$GR$3:$GR$137,"✔",'(B) - Detecciones - Ataques'!$E$3:$E$137,BF27)</f>
        <v>0</v>
      </c>
      <c r="BG36" s="310">
        <f>SUMIFS('(B) - Detecciones - Ataques'!$AQ3:$AQ137,'(B) - Detecciones - Ataques'!$GR$3:$GR$137,"✔",'(B) - Detecciones - Ataques'!$E$3:$E$137,BG27)</f>
        <v>1</v>
      </c>
      <c r="BH36" s="310">
        <f>SUMIFS('(B) - Detecciones - Ataques'!$AQ3:$AQ137,'(B) - Detecciones - Ataques'!$GR$3:$GR$137,"✔",'(B) - Detecciones - Ataques'!$E$3:$E$137,BH27)</f>
        <v>0</v>
      </c>
      <c r="BI36" s="310">
        <f>SUMIFS('(B) - Detecciones - Ataques'!$AQ3:$AQ137,'(B) - Detecciones - Ataques'!$GR$3:$GR$137,"✔",'(B) - Detecciones - Ataques'!$E$3:$E$137,BI27)</f>
        <v>0</v>
      </c>
      <c r="BJ36" s="310">
        <f>SUMIFS('(B) - Detecciones - Ataques'!$AQ3:$AQ137,'(B) - Detecciones - Ataques'!$GR$3:$GR$137,"✔",'(B) - Detecciones - Ataques'!$E$3:$E$137,BJ27)</f>
        <v>0</v>
      </c>
      <c r="BK36" s="310">
        <f>SUMIFS('(B) - Detecciones - Ataques'!$AQ3:$AQ137,'(B) - Detecciones - Ataques'!$GR$3:$GR$137,"✔",'(B) - Detecciones - Ataques'!$E$3:$E$137,BK27)</f>
        <v>0</v>
      </c>
      <c r="BL36" s="310">
        <f>SUMIFS('(B) - Detecciones - Ataques'!$AQ3:$AQ137,'(B) - Detecciones - Ataques'!$GR$3:$GR$137,"✔",'(B) - Detecciones - Ataques'!$E$3:$E$137,BL27)</f>
        <v>611</v>
      </c>
      <c r="BM36" s="310">
        <f>SUMIFS('(B) - Detecciones - Ataques'!$AQ3:$AQ137,'(B) - Detecciones - Ataques'!$GR$3:$GR$137,"✔",'(B) - Detecciones - Ataques'!$E$3:$E$137,BM27)</f>
        <v>745</v>
      </c>
      <c r="BN36" s="310">
        <f>SUMIFS('(B) - Detecciones - Ataques'!$AQ3:$AQ137,'(B) - Detecciones - Ataques'!$GR$3:$GR$137,"✔",'(B) - Detecciones - Ataques'!$E$3:$E$137,BN27)</f>
        <v>0</v>
      </c>
      <c r="BO36" s="310">
        <f>SUMIFS('(B) - Detecciones - Ataques'!$AQ3:$AQ137,'(B) - Detecciones - Ataques'!$GR$3:$GR$137,"✔",'(B) - Detecciones - Ataques'!$E$3:$E$137,BO27)</f>
        <v>0</v>
      </c>
      <c r="BP36" s="310">
        <f>SUMIFS('(B) - Detecciones - Ataques'!$AQ3:$AQ137,'(B) - Detecciones - Ataques'!$GR$3:$GR$137,"✔",'(B) - Detecciones - Ataques'!$E$3:$E$137,BP27)</f>
        <v>0</v>
      </c>
      <c r="BQ36" s="310">
        <f>SUMIFS('(B) - Detecciones - Ataques'!$AQ3:$AQ137,'(B) - Detecciones - Ataques'!$GR$3:$GR$137,"✔",'(B) - Detecciones - Ataques'!$E$3:$E$137,BQ27)</f>
        <v>0</v>
      </c>
      <c r="BR36" s="310">
        <f>SUMIFS('(B) - Detecciones - Ataques'!$AQ3:$AQ137,'(B) - Detecciones - Ataques'!$GR$3:$GR$137,"✔",'(B) - Detecciones - Ataques'!$E$3:$E$137,BR27)</f>
        <v>0</v>
      </c>
      <c r="BS36" s="310">
        <f>SUMIFS('(B) - Detecciones - Ataques'!$AQ3:$AQ137,'(B) - Detecciones - Ataques'!$GR$3:$GR$137,"✔",'(B) - Detecciones - Ataques'!$E$3:$E$137,BS27)</f>
        <v>0</v>
      </c>
      <c r="BT36" s="310">
        <f>SUMIFS('(B) - Detecciones - Ataques'!$AQ3:$AQ137,'(B) - Detecciones - Ataques'!$GR$3:$GR$137,"✔",'(B) - Detecciones - Ataques'!$E$3:$E$137,BT27)</f>
        <v>0</v>
      </c>
      <c r="BU36" s="310">
        <f>SUMIFS('(B) - Detecciones - Ataques'!$AQ3:$AQ137,'(B) - Detecciones - Ataques'!$GR$3:$GR$137,"✔",'(B) - Detecciones - Ataques'!$E$3:$E$137,BU27)</f>
        <v>0</v>
      </c>
      <c r="BV36" s="310">
        <f>SUMIFS('(B) - Detecciones - Ataques'!$AQ3:$AQ137,'(B) - Detecciones - Ataques'!$GR$3:$GR$137,"✔",'(B) - Detecciones - Ataques'!$E$3:$E$137,BV27)</f>
        <v>0</v>
      </c>
      <c r="BW36" s="310">
        <f>SUMIFS('(B) - Detecciones - Ataques'!$AQ3:$AQ137,'(B) - Detecciones - Ataques'!$GR$3:$GR$137,"✔",'(B) - Detecciones - Ataques'!$E$3:$E$137,BW27)</f>
        <v>0</v>
      </c>
      <c r="BX36" s="310">
        <f>SUMIFS('(B) - Detecciones - Ataques'!$AQ3:$AQ137,'(B) - Detecciones - Ataques'!$GR$3:$GR$137,"✔",'(B) - Detecciones - Ataques'!$E$3:$E$137,BX27)</f>
        <v>1</v>
      </c>
      <c r="BY36" s="310">
        <f>SUMIFS('(B) - Detecciones - Ataques'!$AQ3:$AQ137,'(B) - Detecciones - Ataques'!$GR$3:$GR$137,"✔",'(B) - Detecciones - Ataques'!$E$3:$E$137,BY27)</f>
        <v>0</v>
      </c>
      <c r="BZ36" s="310">
        <f>SUMIFS('(B) - Detecciones - Ataques'!$AQ3:$AQ137,'(B) - Detecciones - Ataques'!$GR$3:$GR$137,"✔",'(B) - Detecciones - Ataques'!$E$3:$E$137,BZ27)</f>
        <v>0</v>
      </c>
      <c r="CA36" s="310">
        <f>SUMIFS('(B) - Detecciones - Ataques'!$AQ3:$AQ137,'(B) - Detecciones - Ataques'!$GR$3:$GR$137,"✔",'(B) - Detecciones - Ataques'!$E$3:$E$137,CA27)</f>
        <v>0</v>
      </c>
      <c r="CB36" s="310">
        <f>SUMIFS('(B) - Detecciones - Ataques'!$AQ3:$AQ137,'(B) - Detecciones - Ataques'!$GR$3:$GR$137,"✔",'(B) - Detecciones - Ataques'!$E$3:$E$137,CB27)</f>
        <v>0</v>
      </c>
      <c r="CC36" s="310">
        <f>SUMIFS('(B) - Detecciones - Ataques'!$AQ3:$AQ137,'(B) - Detecciones - Ataques'!$GR$3:$GR$137,"✔",'(B) - Detecciones - Ataques'!$E$3:$E$137,CC27)</f>
        <v>0</v>
      </c>
      <c r="CD36" s="310">
        <f>SUMIFS('(B) - Detecciones - Ataques'!$AQ3:$AQ137,'(B) - Detecciones - Ataques'!$GR$3:$GR$137,"✔",'(B) - Detecciones - Ataques'!$E$3:$E$137,CD27)</f>
        <v>0</v>
      </c>
      <c r="CE36" s="310">
        <f>SUMIFS('(B) - Detecciones - Ataques'!$AQ3:$AQ137,'(B) - Detecciones - Ataques'!$GR$3:$GR$137,"✔",'(B) - Detecciones - Ataques'!$E$3:$E$137,CE27)</f>
        <v>0</v>
      </c>
      <c r="CF36" s="310">
        <f>SUMIFS('(B) - Detecciones - Ataques'!$AQ3:$AQ137,'(B) - Detecciones - Ataques'!$GR$3:$GR$137,"✔",'(B) - Detecciones - Ataques'!$E$3:$E$137,CF27)</f>
        <v>0</v>
      </c>
      <c r="CG36" s="310">
        <f>SUMIFS('(B) - Detecciones - Ataques'!$AQ3:$AQ137,'(B) - Detecciones - Ataques'!$GR$3:$GR$137,"✔",'(B) - Detecciones - Ataques'!$E$3:$E$137,CG27)</f>
        <v>1</v>
      </c>
      <c r="CH36" s="310">
        <f>SUMIFS('(B) - Detecciones - Ataques'!$AQ3:$AQ137,'(B) - Detecciones - Ataques'!$GR$3:$GR$137,"✔",'(B) - Detecciones - Ataques'!$E$3:$E$137,CH27)</f>
        <v>0</v>
      </c>
      <c r="CI36" s="310">
        <f>SUMIFS('(B) - Detecciones - Ataques'!$AQ3:$AQ137,'(B) - Detecciones - Ataques'!$GR$3:$GR$137,"✔",'(B) - Detecciones - Ataques'!$E$3:$E$137,CI27)</f>
        <v>0</v>
      </c>
      <c r="CJ36" s="310">
        <f>SUMIFS('(B) - Detecciones - Ataques'!$AQ3:$AQ137,'(B) - Detecciones - Ataques'!$GR$3:$GR$137,"✔",'(B) - Detecciones - Ataques'!$E$3:$E$137,CJ27)</f>
        <v>2</v>
      </c>
      <c r="CK36" s="310">
        <f>SUMIFS('(B) - Detecciones - Ataques'!$AQ3:$AQ137,'(B) - Detecciones - Ataques'!$GR$3:$GR$137,"✔",'(B) - Detecciones - Ataques'!$E$3:$E$137,CK27)</f>
        <v>0</v>
      </c>
      <c r="CL36" s="310">
        <f>SUMIFS('(B) - Detecciones - Ataques'!$AQ3:$AQ137,'(B) - Detecciones - Ataques'!$GR$3:$GR$137,"✔",'(B) - Detecciones - Ataques'!$E$3:$E$137,CL27)</f>
        <v>3</v>
      </c>
      <c r="CM36" s="310">
        <f>SUMIFS('(B) - Detecciones - Ataques'!$AQ3:$AQ137,'(B) - Detecciones - Ataques'!$GR$3:$GR$137,"✔",'(B) - Detecciones - Ataques'!$E$3:$E$137,CM27)</f>
        <v>0</v>
      </c>
      <c r="CN36" s="310">
        <f>SUMIFS('(B) - Detecciones - Ataques'!$AQ3:$AQ137,'(B) - Detecciones - Ataques'!$GR$3:$GR$137,"✔",'(B) - Detecciones - Ataques'!$E$3:$E$137,CN27)</f>
        <v>0</v>
      </c>
      <c r="CO36" s="310">
        <f>SUMIFS('(B) - Detecciones - Ataques'!$AQ3:$AQ137,'(B) - Detecciones - Ataques'!$GR$3:$GR$137,"✔",'(B) - Detecciones - Ataques'!$E$3:$E$137,CO27)</f>
        <v>18</v>
      </c>
      <c r="CP36" s="310">
        <f>SUMIFS('(B) - Detecciones - Ataques'!$AQ3:$AQ137,'(B) - Detecciones - Ataques'!$GR$3:$GR$137,"✔",'(B) - Detecciones - Ataques'!$E$3:$E$137,CP27)</f>
        <v>0</v>
      </c>
      <c r="CQ36" s="310">
        <f>SUMIFS('(B) - Detecciones - Ataques'!$AQ3:$AQ137,'(B) - Detecciones - Ataques'!$GR$3:$GR$137,"✔",'(B) - Detecciones - Ataques'!$E$3:$E$137,CQ27)</f>
        <v>0</v>
      </c>
      <c r="CR36" s="310">
        <f>SUMIFS('(B) - Detecciones - Ataques'!$AQ3:$AQ137,'(B) - Detecciones - Ataques'!$GR$3:$GR$137,"✔",'(B) - Detecciones - Ataques'!$E$3:$E$137,CR27)</f>
        <v>15</v>
      </c>
      <c r="CS36" s="310">
        <f>SUMIFS('(B) - Detecciones - Ataques'!$AQ3:$AQ137,'(B) - Detecciones - Ataques'!$GR$3:$GR$137,"✔",'(B) - Detecciones - Ataques'!$E$3:$E$137,CS27)</f>
        <v>2</v>
      </c>
      <c r="CT36" s="310">
        <f>SUMIFS('(B) - Detecciones - Ataques'!$AQ3:$AQ137,'(B) - Detecciones - Ataques'!$GR$3:$GR$137,"✔",'(B) - Detecciones - Ataques'!$E$3:$E$137,CT27)</f>
        <v>0</v>
      </c>
      <c r="CU36" s="310">
        <f>SUMIFS('(B) - Detecciones - Ataques'!$AQ3:$AQ137,'(B) - Detecciones - Ataques'!$GR$3:$GR$137,"✔",'(B) - Detecciones - Ataques'!$E$3:$E$137,CU27)</f>
        <v>0</v>
      </c>
      <c r="CV36" s="310">
        <f>SUMIFS('(B) - Detecciones - Ataques'!$AQ3:$AQ137,'(B) - Detecciones - Ataques'!$GR$3:$GR$137,"✔",'(B) - Detecciones - Ataques'!$E$3:$E$137,CV27)</f>
        <v>0</v>
      </c>
      <c r="CW36" s="310">
        <f>SUMIFS('(B) - Detecciones - Ataques'!$AQ3:$AQ137,'(B) - Detecciones - Ataques'!$GR$3:$GR$137,"✔",'(B) - Detecciones - Ataques'!$E$3:$E$137,CW27)</f>
        <v>0</v>
      </c>
      <c r="CX36" s="310">
        <f>SUMIFS('(B) - Detecciones - Ataques'!$AQ3:$AQ137,'(B) - Detecciones - Ataques'!$GR$3:$GR$137,"✔",'(B) - Detecciones - Ataques'!$E$3:$E$137,CX27)</f>
        <v>0</v>
      </c>
      <c r="CY36" s="310">
        <f>SUMIFS('(B) - Detecciones - Ataques'!$AQ3:$AQ137,'(B) - Detecciones - Ataques'!$GR$3:$GR$137,"✔",'(B) - Detecciones - Ataques'!$E$3:$E$137,CY27)</f>
        <v>0</v>
      </c>
      <c r="CZ36" s="310">
        <f>SUMIFS('(B) - Detecciones - Ataques'!$AQ3:$AQ137,'(B) - Detecciones - Ataques'!$GR$3:$GR$137,"✔",'(B) - Detecciones - Ataques'!$E$3:$E$137,CZ27)</f>
        <v>0</v>
      </c>
      <c r="DA36" s="310">
        <f>SUMIFS('(B) - Detecciones - Ataques'!$AQ3:$AQ137,'(B) - Detecciones - Ataques'!$GR$3:$GR$137,"✔",'(B) - Detecciones - Ataques'!$E$3:$E$137,DA27)</f>
        <v>0</v>
      </c>
      <c r="DB36" s="310">
        <f>SUMIFS('(B) - Detecciones - Ataques'!$AQ3:$AQ137,'(B) - Detecciones - Ataques'!$GR$3:$GR$137,"✔",'(B) - Detecciones - Ataques'!$E$3:$E$137,DB27)</f>
        <v>0</v>
      </c>
      <c r="DC36" s="310">
        <f>SUMIFS('(B) - Detecciones - Ataques'!$AQ3:$AQ137,'(B) - Detecciones - Ataques'!$GR$3:$GR$137,"✔",'(B) - Detecciones - Ataques'!$E$3:$E$137,DC27)</f>
        <v>0</v>
      </c>
      <c r="DD36" s="310">
        <f>SUMIFS('(B) - Detecciones - Ataques'!$AQ3:$AQ137,'(B) - Detecciones - Ataques'!$GR$3:$GR$137,"✔",'(B) - Detecciones - Ataques'!$E$3:$E$137,DD27)</f>
        <v>0</v>
      </c>
      <c r="DE36" s="310">
        <f>SUMIFS('(B) - Detecciones - Ataques'!$AQ3:$AQ137,'(B) - Detecciones - Ataques'!$GR$3:$GR$137,"✔",'(B) - Detecciones - Ataques'!$E$3:$E$137,DE27)</f>
        <v>0</v>
      </c>
      <c r="DF36" s="310">
        <f>SUMIFS('(B) - Detecciones - Ataques'!$AQ3:$AQ137,'(B) - Detecciones - Ataques'!$GR$3:$GR$137,"✔",'(B) - Detecciones - Ataques'!$E$3:$E$137,DF27)</f>
        <v>0</v>
      </c>
      <c r="DG36" s="310">
        <f>SUMIFS('(B) - Detecciones - Ataques'!$AQ3:$AQ137,'(B) - Detecciones - Ataques'!$GR$3:$GR$137,"✔",'(B) - Detecciones - Ataques'!$E$3:$E$137,DG27)</f>
        <v>18</v>
      </c>
      <c r="DH36" s="310">
        <f>SUMIFS('(B) - Detecciones - Ataques'!$AQ3:$AQ137,'(B) - Detecciones - Ataques'!$GR$3:$GR$137,"✔",'(B) - Detecciones - Ataques'!$E$3:$E$137,DH27)</f>
        <v>0</v>
      </c>
      <c r="DI36" s="311">
        <f>SUMIFS('(B) - Detecciones - Ataques'!$AQ3:$AQ137,'(B) - Detecciones - Ataques'!$GR$3:$GR$137,"✔",'(B) - Detecciones - Ataques'!$E$3:$E$137,DI27)</f>
        <v>0</v>
      </c>
      <c r="DJ36" s="268"/>
      <c r="DX36" s="312"/>
      <c r="DY36" s="313" t="s">
        <v>537</v>
      </c>
      <c r="DZ36" s="312">
        <v>1.0</v>
      </c>
      <c r="EA36" s="312">
        <v>1.0</v>
      </c>
      <c r="EB36" s="312">
        <v>3.0</v>
      </c>
      <c r="EC36" s="312">
        <v>3.0</v>
      </c>
      <c r="ED36" s="314">
        <v>5.0</v>
      </c>
      <c r="EF36" s="313" t="s">
        <v>537</v>
      </c>
      <c r="EG36" s="312">
        <v>1.0</v>
      </c>
      <c r="EH36" s="312">
        <v>1.0</v>
      </c>
      <c r="EI36" s="312">
        <v>3.0</v>
      </c>
      <c r="EJ36" s="312">
        <v>3.0</v>
      </c>
      <c r="EK36" s="314">
        <v>6.0</v>
      </c>
      <c r="EL36" s="312"/>
      <c r="ER36" s="328" t="s">
        <v>537</v>
      </c>
      <c r="ES36" s="321">
        <f>SUMIFS('(B) - Detecciones - Ataques'!AE$3:AE$137,'(B) - Detecciones - Ataques'!$GR$3:$GR$137,"✔",'(B) - Detecciones - Ataques'!$B$3:$B$137,$ER36,'(B) - Detecciones - Ataques'!$FJ$3:$FJ$137,"✔")</f>
        <v>3</v>
      </c>
      <c r="ET36" s="321">
        <f>SUMIFS('(B) - Detecciones - Ataques'!$BJ$3:$BJ$137,'(B) - Detecciones - Ataques'!$GR$3:$GR$137,"✔",'(B) - Detecciones - Ataques'!$B$3:$B$137,$ER36,'(B) - Detecciones - Ataques'!$FJ$3:$FJ$137,"✔")</f>
        <v>13</v>
      </c>
      <c r="EU36" s="321">
        <f>SUMIFS('(B) - Detecciones - Ataques'!CS$3:CS$137,'(B) - Detecciones - Ataques'!$GR$3:$GR$137,"✔",'(B) - Detecciones - Ataques'!$B$3:$B$137,$ER36,'(B) - Detecciones - Ataques'!$FJ$3:$FJ$137,"✔")</f>
        <v>22</v>
      </c>
      <c r="EV36" s="321">
        <f>SUMIFS('(B) - Detecciones - Ataques'!EB$3:EB$137,'(B) - Detecciones - Ataques'!$GR$3:$GR$137,"✔",'(B) - Detecciones - Ataques'!$B$3:$B$137,$ER36,'(B) - Detecciones - Ataques'!$FJ$3:$FJ$137,"✔")</f>
        <v>48</v>
      </c>
      <c r="EW36" s="329">
        <f t="shared" si="1"/>
        <v>48</v>
      </c>
      <c r="EX36" s="321"/>
      <c r="EY36" s="321"/>
      <c r="EZ36" s="321"/>
      <c r="FE36" s="328" t="s">
        <v>537</v>
      </c>
      <c r="FF36" s="322">
        <f t="shared" si="2"/>
        <v>0.5</v>
      </c>
      <c r="FG36" s="322">
        <f t="shared" si="3"/>
        <v>2.166666667</v>
      </c>
      <c r="FH36" s="322">
        <f t="shared" si="4"/>
        <v>3.666666667</v>
      </c>
      <c r="FI36" s="323">
        <f t="shared" si="5"/>
        <v>8</v>
      </c>
      <c r="FJ36" s="324"/>
      <c r="FK36" s="324"/>
      <c r="FL36" s="324"/>
      <c r="FM36" s="324"/>
      <c r="FN36" s="324"/>
      <c r="FO36" s="324"/>
      <c r="FP36" s="324"/>
    </row>
    <row r="37">
      <c r="B37" s="269"/>
      <c r="C37" s="268"/>
      <c r="D37" s="268"/>
      <c r="E37" s="268"/>
      <c r="F37" s="268"/>
      <c r="G37" s="270"/>
      <c r="J37" s="269"/>
      <c r="K37" s="304">
        <f>SUMIF('(B) - Detecciones - Ataques'!GR3:GR137,"✔",'(B) - Detecciones - Ataques'!AQ3:AQ137)</f>
        <v>1430</v>
      </c>
      <c r="L37" s="305">
        <f>SUMIF('(B) - Detecciones - Ataques'!GR3:GR137,"✔",'(B) - Detecciones - Ataques'!BV3:BV137)</f>
        <v>34079</v>
      </c>
      <c r="M37" s="305">
        <f>SUMIF('(B) - Detecciones - Ataques'!GR3:GR137,"✔",'(B) - Detecciones - Ataques'!DE3:DE137)</f>
        <v>39128</v>
      </c>
      <c r="N37" s="306">
        <f>SUMIF('(B) - Detecciones - Ataques'!GR3:GR137,"✔",'(B) - Detecciones - Ataques'!EN3:EN137)</f>
        <v>162700</v>
      </c>
      <c r="O37" s="270"/>
      <c r="Q37" s="268"/>
      <c r="R37" s="330" t="s">
        <v>2147</v>
      </c>
      <c r="S37" s="308">
        <f>SUMIFS('(B) - Detecciones - Ataques'!$BV3:$BV137,'(B) - Detecciones - Ataques'!$GR$3:$GR$137,"✔",'(B) - Detecciones - Ataques'!$B$3:$B$137,S27) + SUMIFS('(B) - Detecciones - Ataques'!$BV3:$BV137,'(B) - Detecciones - Ataques'!$GR$3:$GR$137,"✔",'(B) - Detecciones - Ataques'!$C$3:$C$137,"*" &amp; S27 &amp; "*") </f>
        <v>48</v>
      </c>
      <c r="T37" s="308">
        <f>SUMIFS('(B) - Detecciones - Ataques'!$BV3:$BV137,'(B) - Detecciones - Ataques'!$GR$3:$GR$137,"✔",'(B) - Detecciones - Ataques'!$B$3:$B$137,T27) + SUMIFS('(B) - Detecciones - Ataques'!$BV3:$BV137,'(B) - Detecciones - Ataques'!$GR$3:$GR$137,"✔",'(B) - Detecciones - Ataques'!$C$3:$C$137,"*" &amp; T27 &amp; "*") </f>
        <v>1253</v>
      </c>
      <c r="U37" s="308">
        <f>SUMIFS('(B) - Detecciones - Ataques'!$BV3:$BV137,'(B) - Detecciones - Ataques'!$GR$3:$GR$137,"✔",'(B) - Detecciones - Ataques'!$B$3:$B$137,U27) + SUMIFS('(B) - Detecciones - Ataques'!$BV3:$BV137,'(B) - Detecciones - Ataques'!$GR$3:$GR$137,"✔",'(B) - Detecciones - Ataques'!$C$3:$C$137,"*" &amp; U27 &amp; "*") </f>
        <v>113</v>
      </c>
      <c r="V37" s="308">
        <f>SUMIFS('(B) - Detecciones - Ataques'!$BV3:$BV137,'(B) - Detecciones - Ataques'!$GR$3:$GR$137,"✔",'(B) - Detecciones - Ataques'!$B$3:$B$137,V27) + SUMIFS('(B) - Detecciones - Ataques'!$BV3:$BV137,'(B) - Detecciones - Ataques'!$GR$3:$GR$137,"✔",'(B) - Detecciones - Ataques'!$C$3:$C$137,"*" &amp; V27 &amp; "*") </f>
        <v>13</v>
      </c>
      <c r="W37" s="308">
        <f>SUMIFS('(B) - Detecciones - Ataques'!$BV3:$BV137,'(B) - Detecciones - Ataques'!$GR$3:$GR$137,"✔",'(B) - Detecciones - Ataques'!$B$3:$B$137,W27) + SUMIFS('(B) - Detecciones - Ataques'!$BV3:$BV137,'(B) - Detecciones - Ataques'!$GR$3:$GR$137,"✔",'(B) - Detecciones - Ataques'!$C$3:$C$137,"*" &amp; W27 &amp; "*") </f>
        <v>14103</v>
      </c>
      <c r="X37" s="308">
        <f>SUMIFS('(B) - Detecciones - Ataques'!$BV3:$BV137,'(B) - Detecciones - Ataques'!$GR$3:$GR$137,"✔",'(B) - Detecciones - Ataques'!$B$3:$B$137,X27) + SUMIFS('(B) - Detecciones - Ataques'!$BV3:$BV137,'(B) - Detecciones - Ataques'!$GR$3:$GR$137,"✔",'(B) - Detecciones - Ataques'!$C$3:$C$137,"*" &amp; X27 &amp; "*") </f>
        <v>1</v>
      </c>
      <c r="Y37" s="308">
        <f>SUMIFS('(B) - Detecciones - Ataques'!$BV3:$BV137,'(B) - Detecciones - Ataques'!$GR$3:$GR$137,"✔",'(B) - Detecciones - Ataques'!$B$3:$B$137,Y27) + SUMIFS('(B) - Detecciones - Ataques'!$BV3:$BV137,'(B) - Detecciones - Ataques'!$GR$3:$GR$137,"✔",'(B) - Detecciones - Ataques'!$C$3:$C$137,"*" &amp; Y27 &amp; "*") </f>
        <v>17893</v>
      </c>
      <c r="Z37" s="308">
        <f>SUMIFS('(B) - Detecciones - Ataques'!$BV3:$BV137,'(B) - Detecciones - Ataques'!$GR$3:$GR$137,"✔",'(B) - Detecciones - Ataques'!$B$3:$B$137,Z27) + SUMIFS('(B) - Detecciones - Ataques'!$BV3:$BV137,'(B) - Detecciones - Ataques'!$GR$3:$GR$137,"✔",'(B) - Detecciones - Ataques'!$C$3:$C$137,"*" &amp; Z27 &amp; "*") </f>
        <v>15</v>
      </c>
      <c r="AA37" s="308">
        <f>SUMIFS('(B) - Detecciones - Ataques'!$BV3:$BV137,'(B) - Detecciones - Ataques'!$GR$3:$GR$137,"✔",'(B) - Detecciones - Ataques'!$B$3:$B$137,AA27) + SUMIFS('(B) - Detecciones - Ataques'!$BV3:$BV137,'(B) - Detecciones - Ataques'!$GR$3:$GR$137,"✔",'(B) - Detecciones - Ataques'!$C$3:$C$137,"*" &amp; AA27 &amp; "*") </f>
        <v>34</v>
      </c>
      <c r="AB37" s="308">
        <f>SUMIFS('(B) - Detecciones - Ataques'!$BV3:$BV137,'(B) - Detecciones - Ataques'!$GR$3:$GR$137,"✔",'(B) - Detecciones - Ataques'!$B$3:$B$137,AB27) + SUMIFS('(B) - Detecciones - Ataques'!$BV3:$BV137,'(B) - Detecciones - Ataques'!$GR$3:$GR$137,"✔",'(B) - Detecciones - Ataques'!$C$3:$C$137,"*" &amp; AB27 &amp; "*") </f>
        <v>23</v>
      </c>
      <c r="AC37" s="308">
        <f>SUMIFS('(B) - Detecciones - Ataques'!$BV3:$BV137,'(B) - Detecciones - Ataques'!$GR$3:$GR$137,"✔",'(B) - Detecciones - Ataques'!$B$3:$B$137,AC27) + SUMIFS('(B) - Detecciones - Ataques'!$BV3:$BV137,'(B) - Detecciones - Ataques'!$GR$3:$GR$137,"✔",'(B) - Detecciones - Ataques'!$C$3:$C$137,"*" &amp; AC27 &amp; "*") </f>
        <v>136</v>
      </c>
      <c r="AD37" s="308">
        <f>SUMIFS('(B) - Detecciones - Ataques'!$BV3:$BV137,'(B) - Detecciones - Ataques'!$GR$3:$GR$137,"✔",'(B) - Detecciones - Ataques'!$B$3:$B$137,AD27) + SUMIFS('(B) - Detecciones - Ataques'!$BV3:$BV137,'(B) - Detecciones - Ataques'!$GR$3:$GR$137,"✔",'(B) - Detecciones - Ataques'!$C$3:$C$137,"*" &amp; AD27 &amp; "*") </f>
        <v>0</v>
      </c>
      <c r="AE37" s="309">
        <f>SUMIFS('(B) - Detecciones - Ataques'!$BV3:$BV137,'(B) - Detecciones - Ataques'!$GR$3:$GR$137,"✔",'(B) - Detecciones - Ataques'!$B$3:$B$137,AE27) + SUMIFS('(B) - Detecciones - Ataques'!$BV3:$BV137,'(B) - Detecciones - Ataques'!$GR$3:$GR$137,"✔",'(B) - Detecciones - Ataques'!$C$3:$C$137,"*" &amp; AE27 &amp; "*") </f>
        <v>462</v>
      </c>
      <c r="AF37" s="268"/>
      <c r="AG37" s="330" t="s">
        <v>2147</v>
      </c>
      <c r="AH37" s="310">
        <f>SUMIFS('(B) - Detecciones - Ataques'!$BV3:$BV137,'(B) - Detecciones - Ataques'!$GR$3:$GR$137,"✔",'(B) - Detecciones - Ataques'!$E$3:$E$137,AH27)</f>
        <v>43</v>
      </c>
      <c r="AI37" s="310">
        <f>SUMIFS('(B) - Detecciones - Ataques'!$BV3:$BV137,'(B) - Detecciones - Ataques'!$GR$3:$GR$137,"✔",'(B) - Detecciones - Ataques'!$E$3:$E$137,AI27)</f>
        <v>0</v>
      </c>
      <c r="AJ37" s="310">
        <f>SUMIFS('(B) - Detecciones - Ataques'!$BV3:$BV137,'(B) - Detecciones - Ataques'!$GR$3:$GR$137,"✔",'(B) - Detecciones - Ataques'!$E$3:$E$137,AJ27)</f>
        <v>5</v>
      </c>
      <c r="AK37" s="310">
        <f>SUMIFS('(B) - Detecciones - Ataques'!$BV3:$BV137,'(B) - Detecciones - Ataques'!$GR$3:$GR$137,"✔",'(B) - Detecciones - Ataques'!$E$3:$E$137,AK27)</f>
        <v>0</v>
      </c>
      <c r="AL37" s="310">
        <f>SUMIFS('(B) - Detecciones - Ataques'!$BV3:$BV137,'(B) - Detecciones - Ataques'!$GR$3:$GR$137,"✔",'(B) - Detecciones - Ataques'!$E$3:$E$137,AL27)</f>
        <v>1253</v>
      </c>
      <c r="AM37" s="310">
        <f>SUMIFS('(B) - Detecciones - Ataques'!$BV3:$BV137,'(B) - Detecciones - Ataques'!$GR$3:$GR$137,"✔",'(B) - Detecciones - Ataques'!$E$3:$E$137,AM27)</f>
        <v>0</v>
      </c>
      <c r="AN37" s="310">
        <f>SUMIFS('(B) - Detecciones - Ataques'!$BV3:$BV137,'(B) - Detecciones - Ataques'!$GR$3:$GR$137,"✔",'(B) - Detecciones - Ataques'!$E$3:$E$137,AN27)</f>
        <v>0</v>
      </c>
      <c r="AO37" s="310">
        <f>SUMIFS('(B) - Detecciones - Ataques'!$BV3:$BV137,'(B) - Detecciones - Ataques'!$GR$3:$GR$137,"✔",'(B) - Detecciones - Ataques'!$E$3:$E$137,AO27)</f>
        <v>0</v>
      </c>
      <c r="AP37" s="310">
        <f>SUMIFS('(B) - Detecciones - Ataques'!$BV3:$BV137,'(B) - Detecciones - Ataques'!$GR$3:$GR$137,"✔",'(B) - Detecciones - Ataques'!$E$3:$E$137,AP27)</f>
        <v>103</v>
      </c>
      <c r="AQ37" s="310">
        <f>SUMIFS('(B) - Detecciones - Ataques'!$BV3:$BV137,'(B) - Detecciones - Ataques'!$GR$3:$GR$137,"✔",'(B) - Detecciones - Ataques'!$E$3:$E$137,AQ27)</f>
        <v>2</v>
      </c>
      <c r="AR37" s="310">
        <f>SUMIFS('(B) - Detecciones - Ataques'!$BV3:$BV137,'(B) - Detecciones - Ataques'!$GR$3:$GR$137,"✔",'(B) - Detecciones - Ataques'!$E$3:$E$137,AR27)</f>
        <v>0</v>
      </c>
      <c r="AS37" s="310">
        <f>SUMIFS('(B) - Detecciones - Ataques'!$BV3:$BV137,'(B) - Detecciones - Ataques'!$GR$3:$GR$137,"✔",'(B) - Detecciones - Ataques'!$E$3:$E$137,AS27)</f>
        <v>1</v>
      </c>
      <c r="AT37" s="310">
        <f>SUMIFS('(B) - Detecciones - Ataques'!$BV3:$BV137,'(B) - Detecciones - Ataques'!$GR$3:$GR$137,"✔",'(B) - Detecciones - Ataques'!$E$3:$E$137,AT27)</f>
        <v>3</v>
      </c>
      <c r="AU37" s="310">
        <f>SUMIFS('(B) - Detecciones - Ataques'!$BV3:$BV137,'(B) - Detecciones - Ataques'!$GR$3:$GR$137,"✔",'(B) - Detecciones - Ataques'!$E$3:$E$137,AU27)</f>
        <v>4</v>
      </c>
      <c r="AV37" s="310">
        <f>SUMIFS('(B) - Detecciones - Ataques'!$BV3:$BV137,'(B) - Detecciones - Ataques'!$GR$3:$GR$137,"✔",'(B) - Detecciones - Ataques'!$E$3:$E$137,AV27)</f>
        <v>0</v>
      </c>
      <c r="AW37" s="310">
        <f>SUMIFS('(B) - Detecciones - Ataques'!$BV3:$BV137,'(B) - Detecciones - Ataques'!$GR$3:$GR$137,"✔",'(B) - Detecciones - Ataques'!$E$3:$E$137,AW27)</f>
        <v>12</v>
      </c>
      <c r="AX37" s="310">
        <f>SUMIFS('(B) - Detecciones - Ataques'!$BV3:$BV137,'(B) - Detecciones - Ataques'!$GR$3:$GR$137,"✔",'(B) - Detecciones - Ataques'!$E$3:$E$137,AX27)</f>
        <v>0</v>
      </c>
      <c r="AY37" s="310">
        <f>SUMIFS('(B) - Detecciones - Ataques'!$BV3:$BV137,'(B) - Detecciones - Ataques'!$GR$3:$GR$137,"✔",'(B) - Detecciones - Ataques'!$E$3:$E$137,AY27)</f>
        <v>1</v>
      </c>
      <c r="AZ37" s="310">
        <f>SUMIFS('(B) - Detecciones - Ataques'!$BV3:$BV137,'(B) - Detecciones - Ataques'!$GR$3:$GR$137,"✔",'(B) - Detecciones - Ataques'!$E$3:$E$137,AZ27)</f>
        <v>0</v>
      </c>
      <c r="BA37" s="310">
        <f>SUMIFS('(B) - Detecciones - Ataques'!$BV3:$BV137,'(B) - Detecciones - Ataques'!$GR$3:$GR$137,"✔",'(B) - Detecciones - Ataques'!$E$3:$E$137,BA27)</f>
        <v>0</v>
      </c>
      <c r="BB37" s="310">
        <f>SUMIFS('(B) - Detecciones - Ataques'!$BV3:$BV137,'(B) - Detecciones - Ataques'!$GR$3:$GR$137,"✔",'(B) - Detecciones - Ataques'!$E$3:$E$137,BB27)</f>
        <v>14103</v>
      </c>
      <c r="BC37" s="310">
        <f>SUMIFS('(B) - Detecciones - Ataques'!$BV3:$BV137,'(B) - Detecciones - Ataques'!$GR$3:$GR$137,"✔",'(B) - Detecciones - Ataques'!$E$3:$E$137,BC27)</f>
        <v>0</v>
      </c>
      <c r="BD37" s="310">
        <f>SUMIFS('(B) - Detecciones - Ataques'!$BV3:$BV137,'(B) - Detecciones - Ataques'!$GR$3:$GR$137,"✔",'(B) - Detecciones - Ataques'!$E$3:$E$137,BD27)</f>
        <v>0</v>
      </c>
      <c r="BE37" s="310">
        <f>SUMIFS('(B) - Detecciones - Ataques'!$BV3:$BV137,'(B) - Detecciones - Ataques'!$GR$3:$GR$137,"✔",'(B) - Detecciones - Ataques'!$E$3:$E$137,BE27)</f>
        <v>0</v>
      </c>
      <c r="BF37" s="310">
        <f>SUMIFS('(B) - Detecciones - Ataques'!$BV3:$BV137,'(B) - Detecciones - Ataques'!$GR$3:$GR$137,"✔",'(B) - Detecciones - Ataques'!$E$3:$E$137,BF27)</f>
        <v>0</v>
      </c>
      <c r="BG37" s="310">
        <f>SUMIFS('(B) - Detecciones - Ataques'!$BV3:$BV137,'(B) - Detecciones - Ataques'!$GR$3:$GR$137,"✔",'(B) - Detecciones - Ataques'!$E$3:$E$137,BG27)</f>
        <v>1</v>
      </c>
      <c r="BH37" s="310">
        <f>SUMIFS('(B) - Detecciones - Ataques'!$BV3:$BV137,'(B) - Detecciones - Ataques'!$GR$3:$GR$137,"✔",'(B) - Detecciones - Ataques'!$E$3:$E$137,BH27)</f>
        <v>0</v>
      </c>
      <c r="BI37" s="310">
        <f>SUMIFS('(B) - Detecciones - Ataques'!$BV3:$BV137,'(B) - Detecciones - Ataques'!$GR$3:$GR$137,"✔",'(B) - Detecciones - Ataques'!$E$3:$E$137,BI27)</f>
        <v>0</v>
      </c>
      <c r="BJ37" s="310">
        <f>SUMIFS('(B) - Detecciones - Ataques'!$BV3:$BV137,'(B) - Detecciones - Ataques'!$GR$3:$GR$137,"✔",'(B) - Detecciones - Ataques'!$E$3:$E$137,BJ27)</f>
        <v>0</v>
      </c>
      <c r="BK37" s="310">
        <f>SUMIFS('(B) - Detecciones - Ataques'!$BV3:$BV137,'(B) - Detecciones - Ataques'!$GR$3:$GR$137,"✔",'(B) - Detecciones - Ataques'!$E$3:$E$137,BK27)</f>
        <v>1</v>
      </c>
      <c r="BL37" s="310">
        <f>SUMIFS('(B) - Detecciones - Ataques'!$BV3:$BV137,'(B) - Detecciones - Ataques'!$GR$3:$GR$137,"✔",'(B) - Detecciones - Ataques'!$E$3:$E$137,BL27)</f>
        <v>14784</v>
      </c>
      <c r="BM37" s="310">
        <f>SUMIFS('(B) - Detecciones - Ataques'!$BV3:$BV137,'(B) - Detecciones - Ataques'!$GR$3:$GR$137,"✔",'(B) - Detecciones - Ataques'!$E$3:$E$137,BM27)</f>
        <v>3108</v>
      </c>
      <c r="BN37" s="310">
        <f>SUMIFS('(B) - Detecciones - Ataques'!$BV3:$BV137,'(B) - Detecciones - Ataques'!$GR$3:$GR$137,"✔",'(B) - Detecciones - Ataques'!$E$3:$E$137,BN27)</f>
        <v>0</v>
      </c>
      <c r="BO37" s="310">
        <f>SUMIFS('(B) - Detecciones - Ataques'!$BV3:$BV137,'(B) - Detecciones - Ataques'!$GR$3:$GR$137,"✔",'(B) - Detecciones - Ataques'!$E$3:$E$137,BO27)</f>
        <v>0</v>
      </c>
      <c r="BP37" s="310">
        <f>SUMIFS('(B) - Detecciones - Ataques'!$BV3:$BV137,'(B) - Detecciones - Ataques'!$GR$3:$GR$137,"✔",'(B) - Detecciones - Ataques'!$E$3:$E$137,BP27)</f>
        <v>0</v>
      </c>
      <c r="BQ37" s="310">
        <f>SUMIFS('(B) - Detecciones - Ataques'!$BV3:$BV137,'(B) - Detecciones - Ataques'!$GR$3:$GR$137,"✔",'(B) - Detecciones - Ataques'!$E$3:$E$137,BQ27)</f>
        <v>0</v>
      </c>
      <c r="BR37" s="310">
        <f>SUMIFS('(B) - Detecciones - Ataques'!$BV3:$BV137,'(B) - Detecciones - Ataques'!$GR$3:$GR$137,"✔",'(B) - Detecciones - Ataques'!$E$3:$E$137,BR27)</f>
        <v>4</v>
      </c>
      <c r="BS37" s="310">
        <f>SUMIFS('(B) - Detecciones - Ataques'!$BV3:$BV137,'(B) - Detecciones - Ataques'!$GR$3:$GR$137,"✔",'(B) - Detecciones - Ataques'!$E$3:$E$137,BS27)</f>
        <v>0</v>
      </c>
      <c r="BT37" s="310">
        <f>SUMIFS('(B) - Detecciones - Ataques'!$BV3:$BV137,'(B) - Detecciones - Ataques'!$GR$3:$GR$137,"✔",'(B) - Detecciones - Ataques'!$E$3:$E$137,BT27)</f>
        <v>0</v>
      </c>
      <c r="BU37" s="310">
        <f>SUMIFS('(B) - Detecciones - Ataques'!$BV3:$BV137,'(B) - Detecciones - Ataques'!$GR$3:$GR$137,"✔",'(B) - Detecciones - Ataques'!$E$3:$E$137,BU27)</f>
        <v>0</v>
      </c>
      <c r="BV37" s="310">
        <f>SUMIFS('(B) - Detecciones - Ataques'!$BV3:$BV137,'(B) - Detecciones - Ataques'!$GR$3:$GR$137,"✔",'(B) - Detecciones - Ataques'!$E$3:$E$137,BV27)</f>
        <v>4</v>
      </c>
      <c r="BW37" s="310">
        <f>SUMIFS('(B) - Detecciones - Ataques'!$BV3:$BV137,'(B) - Detecciones - Ataques'!$GR$3:$GR$137,"✔",'(B) - Detecciones - Ataques'!$E$3:$E$137,BW27)</f>
        <v>0</v>
      </c>
      <c r="BX37" s="310">
        <f>SUMIFS('(B) - Detecciones - Ataques'!$BV3:$BV137,'(B) - Detecciones - Ataques'!$GR$3:$GR$137,"✔",'(B) - Detecciones - Ataques'!$E$3:$E$137,BX27)</f>
        <v>1</v>
      </c>
      <c r="BY37" s="310">
        <f>SUMIFS('(B) - Detecciones - Ataques'!$BV3:$BV137,'(B) - Detecciones - Ataques'!$GR$3:$GR$137,"✔",'(B) - Detecciones - Ataques'!$E$3:$E$137,BY27)</f>
        <v>0</v>
      </c>
      <c r="BZ37" s="310">
        <f>SUMIFS('(B) - Detecciones - Ataques'!$BV3:$BV137,'(B) - Detecciones - Ataques'!$GR$3:$GR$137,"✔",'(B) - Detecciones - Ataques'!$E$3:$E$137,BZ27)</f>
        <v>0</v>
      </c>
      <c r="CA37" s="310">
        <f>SUMIFS('(B) - Detecciones - Ataques'!$BV3:$BV137,'(B) - Detecciones - Ataques'!$GR$3:$GR$137,"✔",'(B) - Detecciones - Ataques'!$E$3:$E$137,CA27)</f>
        <v>1</v>
      </c>
      <c r="CB37" s="310">
        <f>SUMIFS('(B) - Detecciones - Ataques'!$BV3:$BV137,'(B) - Detecciones - Ataques'!$GR$3:$GR$137,"✔",'(B) - Detecciones - Ataques'!$E$3:$E$137,CB27)</f>
        <v>0</v>
      </c>
      <c r="CC37" s="310">
        <f>SUMIFS('(B) - Detecciones - Ataques'!$BV3:$BV137,'(B) - Detecciones - Ataques'!$GR$3:$GR$137,"✔",'(B) - Detecciones - Ataques'!$E$3:$E$137,CC27)</f>
        <v>0</v>
      </c>
      <c r="CD37" s="310">
        <f>SUMIFS('(B) - Detecciones - Ataques'!$BV3:$BV137,'(B) - Detecciones - Ataques'!$GR$3:$GR$137,"✔",'(B) - Detecciones - Ataques'!$E$3:$E$137,CD27)</f>
        <v>0</v>
      </c>
      <c r="CE37" s="310">
        <f>SUMIFS('(B) - Detecciones - Ataques'!$BV3:$BV137,'(B) - Detecciones - Ataques'!$GR$3:$GR$137,"✔",'(B) - Detecciones - Ataques'!$E$3:$E$137,CE27)</f>
        <v>2</v>
      </c>
      <c r="CF37" s="310">
        <f>SUMIFS('(B) - Detecciones - Ataques'!$BV3:$BV137,'(B) - Detecciones - Ataques'!$GR$3:$GR$137,"✔",'(B) - Detecciones - Ataques'!$E$3:$E$137,CF27)</f>
        <v>0</v>
      </c>
      <c r="CG37" s="310">
        <f>SUMIFS('(B) - Detecciones - Ataques'!$BV3:$BV137,'(B) - Detecciones - Ataques'!$GR$3:$GR$137,"✔",'(B) - Detecciones - Ataques'!$E$3:$E$137,CG27)</f>
        <v>1</v>
      </c>
      <c r="CH37" s="310">
        <f>SUMIFS('(B) - Detecciones - Ataques'!$BV3:$BV137,'(B) - Detecciones - Ataques'!$GR$3:$GR$137,"✔",'(B) - Detecciones - Ataques'!$E$3:$E$137,CH27)</f>
        <v>0</v>
      </c>
      <c r="CI37" s="310">
        <f>SUMIFS('(B) - Detecciones - Ataques'!$BV3:$BV137,'(B) - Detecciones - Ataques'!$GR$3:$GR$137,"✔",'(B) - Detecciones - Ataques'!$E$3:$E$137,CI27)</f>
        <v>0</v>
      </c>
      <c r="CJ37" s="310">
        <f>SUMIFS('(B) - Detecciones - Ataques'!$BV3:$BV137,'(B) - Detecciones - Ataques'!$GR$3:$GR$137,"✔",'(B) - Detecciones - Ataques'!$E$3:$E$137,CJ27)</f>
        <v>6</v>
      </c>
      <c r="CK37" s="310">
        <f>SUMIFS('(B) - Detecciones - Ataques'!$BV3:$BV137,'(B) - Detecciones - Ataques'!$GR$3:$GR$137,"✔",'(B) - Detecciones - Ataques'!$E$3:$E$137,CK27)</f>
        <v>0</v>
      </c>
      <c r="CL37" s="310">
        <f>SUMIFS('(B) - Detecciones - Ataques'!$BV3:$BV137,'(B) - Detecciones - Ataques'!$GR$3:$GR$137,"✔",'(B) - Detecciones - Ataques'!$E$3:$E$137,CL27)</f>
        <v>15</v>
      </c>
      <c r="CM37" s="310">
        <f>SUMIFS('(B) - Detecciones - Ataques'!$BV3:$BV137,'(B) - Detecciones - Ataques'!$GR$3:$GR$137,"✔",'(B) - Detecciones - Ataques'!$E$3:$E$137,CM27)</f>
        <v>0</v>
      </c>
      <c r="CN37" s="310">
        <f>SUMIFS('(B) - Detecciones - Ataques'!$BV3:$BV137,'(B) - Detecciones - Ataques'!$GR$3:$GR$137,"✔",'(B) - Detecciones - Ataques'!$E$3:$E$137,CN27)</f>
        <v>3</v>
      </c>
      <c r="CO37" s="310">
        <f>SUMIFS('(B) - Detecciones - Ataques'!$BV3:$BV137,'(B) - Detecciones - Ataques'!$GR$3:$GR$137,"✔",'(B) - Detecciones - Ataques'!$E$3:$E$137,CO27)</f>
        <v>18</v>
      </c>
      <c r="CP37" s="310">
        <f>SUMIFS('(B) - Detecciones - Ataques'!$BV3:$BV137,'(B) - Detecciones - Ataques'!$GR$3:$GR$137,"✔",'(B) - Detecciones - Ataques'!$E$3:$E$137,CP27)</f>
        <v>2</v>
      </c>
      <c r="CQ37" s="310">
        <f>SUMIFS('(B) - Detecciones - Ataques'!$BV3:$BV137,'(B) - Detecciones - Ataques'!$GR$3:$GR$137,"✔",'(B) - Detecciones - Ataques'!$E$3:$E$137,CQ27)</f>
        <v>0</v>
      </c>
      <c r="CR37" s="310">
        <f>SUMIFS('(B) - Detecciones - Ataques'!$BV3:$BV137,'(B) - Detecciones - Ataques'!$GR$3:$GR$137,"✔",'(B) - Detecciones - Ataques'!$E$3:$E$137,CR27)</f>
        <v>126</v>
      </c>
      <c r="CS37" s="310">
        <f>SUMIFS('(B) - Detecciones - Ataques'!$BV3:$BV137,'(B) - Detecciones - Ataques'!$GR$3:$GR$137,"✔",'(B) - Detecciones - Ataques'!$E$3:$E$137,CS27)</f>
        <v>8</v>
      </c>
      <c r="CT37" s="310">
        <f>SUMIFS('(B) - Detecciones - Ataques'!$BV3:$BV137,'(B) - Detecciones - Ataques'!$GR$3:$GR$137,"✔",'(B) - Detecciones - Ataques'!$E$3:$E$137,CT27)</f>
        <v>0</v>
      </c>
      <c r="CU37" s="310">
        <f>SUMIFS('(B) - Detecciones - Ataques'!$BV3:$BV137,'(B) - Detecciones - Ataques'!$GR$3:$GR$137,"✔",'(B) - Detecciones - Ataques'!$E$3:$E$137,CU27)</f>
        <v>0</v>
      </c>
      <c r="CV37" s="310">
        <f>SUMIFS('(B) - Detecciones - Ataques'!$BV3:$BV137,'(B) - Detecciones - Ataques'!$GR$3:$GR$137,"✔",'(B) - Detecciones - Ataques'!$E$3:$E$137,CV27)</f>
        <v>0</v>
      </c>
      <c r="CW37" s="310">
        <f>SUMIFS('(B) - Detecciones - Ataques'!$BV3:$BV137,'(B) - Detecciones - Ataques'!$GR$3:$GR$137,"✔",'(B) - Detecciones - Ataques'!$E$3:$E$137,CW27)</f>
        <v>2</v>
      </c>
      <c r="CX37" s="310">
        <f>SUMIFS('(B) - Detecciones - Ataques'!$BV3:$BV137,'(B) - Detecciones - Ataques'!$GR$3:$GR$137,"✔",'(B) - Detecciones - Ataques'!$E$3:$E$137,CX27)</f>
        <v>0</v>
      </c>
      <c r="CY37" s="310">
        <f>SUMIFS('(B) - Detecciones - Ataques'!$BV3:$BV137,'(B) - Detecciones - Ataques'!$GR$3:$GR$137,"✔",'(B) - Detecciones - Ataques'!$E$3:$E$137,CY27)</f>
        <v>0</v>
      </c>
      <c r="CZ37" s="310">
        <f>SUMIFS('(B) - Detecciones - Ataques'!$BV3:$BV137,'(B) - Detecciones - Ataques'!$GR$3:$GR$137,"✔",'(B) - Detecciones - Ataques'!$E$3:$E$137,CZ27)</f>
        <v>0</v>
      </c>
      <c r="DA37" s="310">
        <f>SUMIFS('(B) - Detecciones - Ataques'!$BV3:$BV137,'(B) - Detecciones - Ataques'!$GR$3:$GR$137,"✔",'(B) - Detecciones - Ataques'!$E$3:$E$137,DA27)</f>
        <v>0</v>
      </c>
      <c r="DB37" s="310">
        <f>SUMIFS('(B) - Detecciones - Ataques'!$BV3:$BV137,'(B) - Detecciones - Ataques'!$GR$3:$GR$137,"✔",'(B) - Detecciones - Ataques'!$E$3:$E$137,DB27)</f>
        <v>0</v>
      </c>
      <c r="DC37" s="310">
        <f>SUMIFS('(B) - Detecciones - Ataques'!$BV3:$BV137,'(B) - Detecciones - Ataques'!$GR$3:$GR$137,"✔",'(B) - Detecciones - Ataques'!$E$3:$E$137,DC27)</f>
        <v>0</v>
      </c>
      <c r="DD37" s="310">
        <f>SUMIFS('(B) - Detecciones - Ataques'!$BV3:$BV137,'(B) - Detecciones - Ataques'!$GR$3:$GR$137,"✔",'(B) - Detecciones - Ataques'!$E$3:$E$137,DD27)</f>
        <v>0</v>
      </c>
      <c r="DE37" s="310">
        <f>SUMIFS('(B) - Detecciones - Ataques'!$BV3:$BV137,'(B) - Detecciones - Ataques'!$GR$3:$GR$137,"✔",'(B) - Detecciones - Ataques'!$E$3:$E$137,DE27)</f>
        <v>0</v>
      </c>
      <c r="DF37" s="310">
        <f>SUMIFS('(B) - Detecciones - Ataques'!$BV3:$BV137,'(B) - Detecciones - Ataques'!$GR$3:$GR$137,"✔",'(B) - Detecciones - Ataques'!$E$3:$E$137,DF27)</f>
        <v>0</v>
      </c>
      <c r="DG37" s="310">
        <f>SUMIFS('(B) - Detecciones - Ataques'!$BV3:$BV137,'(B) - Detecciones - Ataques'!$GR$3:$GR$137,"✔",'(B) - Detecciones - Ataques'!$E$3:$E$137,DG27)</f>
        <v>450</v>
      </c>
      <c r="DH37" s="310">
        <f>SUMIFS('(B) - Detecciones - Ataques'!$BV3:$BV137,'(B) - Detecciones - Ataques'!$GR$3:$GR$137,"✔",'(B) - Detecciones - Ataques'!$E$3:$E$137,DH27)</f>
        <v>0</v>
      </c>
      <c r="DI37" s="311">
        <f>SUMIFS('(B) - Detecciones - Ataques'!$BV3:$BV137,'(B) - Detecciones - Ataques'!$GR$3:$GR$137,"✔",'(B) - Detecciones - Ataques'!$E$3:$E$137,DI27)</f>
        <v>12</v>
      </c>
      <c r="DJ37" s="268"/>
      <c r="DX37" s="312"/>
      <c r="DY37" s="313" t="s">
        <v>269</v>
      </c>
      <c r="DZ37" s="312">
        <v>1.0</v>
      </c>
      <c r="EA37" s="312">
        <v>2.0</v>
      </c>
      <c r="EB37" s="312">
        <v>3.0</v>
      </c>
      <c r="EC37" s="312">
        <v>3.0</v>
      </c>
      <c r="ED37" s="314">
        <v>4.0</v>
      </c>
      <c r="EF37" s="313" t="s">
        <v>269</v>
      </c>
      <c r="EG37" s="312">
        <v>1.0</v>
      </c>
      <c r="EH37" s="312">
        <v>2.0</v>
      </c>
      <c r="EI37" s="312">
        <v>3.0</v>
      </c>
      <c r="EJ37" s="312">
        <v>3.0</v>
      </c>
      <c r="EK37" s="314">
        <v>5.0</v>
      </c>
      <c r="EL37" s="312"/>
      <c r="ER37" s="328" t="s">
        <v>269</v>
      </c>
      <c r="ES37" s="321">
        <f>SUMIFS('(B) - Detecciones - Ataques'!AE$3:AE$137,'(B) - Detecciones - Ataques'!$GR$3:$GR$137,"✔",'(B) - Detecciones - Ataques'!$B$3:$B$137,$ER37,'(B) - Detecciones - Ataques'!$FJ$3:$FJ$137,"✔")</f>
        <v>3</v>
      </c>
      <c r="ET37" s="321">
        <f>SUMIFS('(B) - Detecciones - Ataques'!$BJ$3:$BJ$137,'(B) - Detecciones - Ataques'!$GR$3:$GR$137,"✔",'(B) - Detecciones - Ataques'!$B$3:$B$137,$ER37,'(B) - Detecciones - Ataques'!$FJ$3:$FJ$137,"✔")</f>
        <v>13</v>
      </c>
      <c r="EU37" s="321">
        <f>SUMIFS('(B) - Detecciones - Ataques'!CS$3:CS$137,'(B) - Detecciones - Ataques'!$GR$3:$GR$137,"✔",'(B) - Detecciones - Ataques'!$B$3:$B$137,$ER37,'(B) - Detecciones - Ataques'!$FJ$3:$FJ$137,"✔")</f>
        <v>27</v>
      </c>
      <c r="EV37" s="321">
        <f>SUMIFS('(B) - Detecciones - Ataques'!EB$3:EB$137,'(B) - Detecciones - Ataques'!$GR$3:$GR$137,"✔",'(B) - Detecciones - Ataques'!$B$3:$B$137,$ER37,'(B) - Detecciones - Ataques'!$FJ$3:$FJ$137,"✔")</f>
        <v>56</v>
      </c>
      <c r="EW37" s="329">
        <f t="shared" si="1"/>
        <v>56</v>
      </c>
      <c r="EX37" s="321"/>
      <c r="EY37" s="321"/>
      <c r="EZ37" s="321"/>
      <c r="FE37" s="328" t="s">
        <v>269</v>
      </c>
      <c r="FF37" s="322">
        <f t="shared" si="2"/>
        <v>0.6</v>
      </c>
      <c r="FG37" s="322">
        <f t="shared" si="3"/>
        <v>2.6</v>
      </c>
      <c r="FH37" s="322">
        <f t="shared" si="4"/>
        <v>5.4</v>
      </c>
      <c r="FI37" s="323">
        <f t="shared" si="5"/>
        <v>11.2</v>
      </c>
      <c r="FJ37" s="324"/>
      <c r="FK37" s="324"/>
      <c r="FL37" s="324"/>
      <c r="FM37" s="324"/>
      <c r="FN37" s="324"/>
      <c r="FO37" s="324"/>
      <c r="FP37" s="324"/>
    </row>
    <row r="38">
      <c r="B38" s="269"/>
      <c r="C38" s="268"/>
      <c r="D38" s="268"/>
      <c r="E38" s="268"/>
      <c r="F38" s="268"/>
      <c r="G38" s="270"/>
      <c r="J38" s="269"/>
      <c r="K38" s="325"/>
      <c r="L38" s="326"/>
      <c r="M38" s="326"/>
      <c r="N38" s="327"/>
      <c r="O38" s="270"/>
      <c r="Q38" s="268"/>
      <c r="R38" s="330" t="s">
        <v>2148</v>
      </c>
      <c r="S38" s="308">
        <f>SUMIFS('(B) - Detecciones - Ataques'!$DE3:$DE137,'(B) - Detecciones - Ataques'!$GR$3:$GR$137,"✔",'(B) - Detecciones - Ataques'!$B$3:$B$137,S27) + SUMIFS('(B) - Detecciones - Ataques'!$DE3:$DE137,'(B) - Detecciones - Ataques'!$GR$3:$GR$137,"✔",'(B) - Detecciones - Ataques'!$C$3:$C$137,"*" &amp; S27 &amp; "*") </f>
        <v>51</v>
      </c>
      <c r="T38" s="308">
        <f>SUMIFS('(B) - Detecciones - Ataques'!$DE3:$DE137,'(B) - Detecciones - Ataques'!$GR$3:$GR$137,"✔",'(B) - Detecciones - Ataques'!$B$3:$B$137,T27) + SUMIFS('(B) - Detecciones - Ataques'!$DE3:$DE137,'(B) - Detecciones - Ataques'!$GR$3:$GR$137,"✔",'(B) - Detecciones - Ataques'!$C$3:$C$137,"*" &amp; T27 &amp; "*") </f>
        <v>1253</v>
      </c>
      <c r="U38" s="308">
        <f>SUMIFS('(B) - Detecciones - Ataques'!$DE3:$DE137,'(B) - Detecciones - Ataques'!$GR$3:$GR$137,"✔",'(B) - Detecciones - Ataques'!$B$3:$B$137,U27) + SUMIFS('(B) - Detecciones - Ataques'!$DE3:$DE137,'(B) - Detecciones - Ataques'!$GR$3:$GR$137,"✔",'(B) - Detecciones - Ataques'!$C$3:$C$137,"*" &amp; U27 &amp; "*") </f>
        <v>117</v>
      </c>
      <c r="V38" s="308">
        <f>SUMIFS('(B) - Detecciones - Ataques'!$DE3:$DE137,'(B) - Detecciones - Ataques'!$GR$3:$GR$137,"✔",'(B) - Detecciones - Ataques'!$B$3:$B$137,V27) + SUMIFS('(B) - Detecciones - Ataques'!$DE3:$DE137,'(B) - Detecciones - Ataques'!$GR$3:$GR$137,"✔",'(B) - Detecciones - Ataques'!$C$3:$C$137,"*" &amp; V27 &amp; "*") </f>
        <v>13</v>
      </c>
      <c r="W38" s="308">
        <f>SUMIFS('(B) - Detecciones - Ataques'!$DE3:$DE137,'(B) - Detecciones - Ataques'!$GR$3:$GR$137,"✔",'(B) - Detecciones - Ataques'!$B$3:$B$137,W27) + SUMIFS('(B) - Detecciones - Ataques'!$DE3:$DE137,'(B) - Detecciones - Ataques'!$GR$3:$GR$137,"✔",'(B) - Detecciones - Ataques'!$C$3:$C$137,"*" &amp; W27 &amp; "*") </f>
        <v>14120</v>
      </c>
      <c r="X38" s="308">
        <f>SUMIFS('(B) - Detecciones - Ataques'!$DE3:$DE137,'(B) - Detecciones - Ataques'!$GR$3:$GR$137,"✔",'(B) - Detecciones - Ataques'!$B$3:$B$137,X27) + SUMIFS('(B) - Detecciones - Ataques'!$DE3:$DE137,'(B) - Detecciones - Ataques'!$GR$3:$GR$137,"✔",'(B) - Detecciones - Ataques'!$C$3:$C$137,"*" &amp; X27 &amp; "*") </f>
        <v>2</v>
      </c>
      <c r="Y38" s="308">
        <f>SUMIFS('(B) - Detecciones - Ataques'!$DE3:$DE137,'(B) - Detecciones - Ataques'!$GR$3:$GR$137,"✔",'(B) - Detecciones - Ataques'!$B$3:$B$137,Y27) + SUMIFS('(B) - Detecciones - Ataques'!$DE3:$DE137,'(B) - Detecciones - Ataques'!$GR$3:$GR$137,"✔",'(B) - Detecciones - Ataques'!$C$3:$C$137,"*" &amp; Y27 &amp; "*") </f>
        <v>22716</v>
      </c>
      <c r="Z38" s="308">
        <f>SUMIFS('(B) - Detecciones - Ataques'!$DE3:$DE137,'(B) - Detecciones - Ataques'!$GR$3:$GR$137,"✔",'(B) - Detecciones - Ataques'!$B$3:$B$137,Z27) + SUMIFS('(B) - Detecciones - Ataques'!$DE3:$DE137,'(B) - Detecciones - Ataques'!$GR$3:$GR$137,"✔",'(B) - Detecciones - Ataques'!$C$3:$C$137,"*" &amp; Z27 &amp; "*") </f>
        <v>183</v>
      </c>
      <c r="AA38" s="308">
        <f>SUMIFS('(B) - Detecciones - Ataques'!$DE3:$DE137,'(B) - Detecciones - Ataques'!$GR$3:$GR$137,"✔",'(B) - Detecciones - Ataques'!$B$3:$B$137,AA27) + SUMIFS('(B) - Detecciones - Ataques'!$DE3:$DE137,'(B) - Detecciones - Ataques'!$GR$3:$GR$137,"✔",'(B) - Detecciones - Ataques'!$C$3:$C$137,"*" &amp; AA27 &amp; "*") </f>
        <v>65</v>
      </c>
      <c r="AB38" s="308">
        <f>SUMIFS('(B) - Detecciones - Ataques'!$DE3:$DE137,'(B) - Detecciones - Ataques'!$GR$3:$GR$137,"✔",'(B) - Detecciones - Ataques'!$B$3:$B$137,AB27) + SUMIFS('(B) - Detecciones - Ataques'!$DE3:$DE137,'(B) - Detecciones - Ataques'!$GR$3:$GR$137,"✔",'(B) - Detecciones - Ataques'!$C$3:$C$137,"*" &amp; AB27 &amp; "*") </f>
        <v>27</v>
      </c>
      <c r="AC38" s="308">
        <f>SUMIFS('(B) - Detecciones - Ataques'!$DE3:$DE137,'(B) - Detecciones - Ataques'!$GR$3:$GR$137,"✔",'(B) - Detecciones - Ataques'!$B$3:$B$137,AC27) + SUMIFS('(B) - Detecciones - Ataques'!$DE3:$DE137,'(B) - Detecciones - Ataques'!$GR$3:$GR$137,"✔",'(B) - Detecciones - Ataques'!$C$3:$C$137,"*" &amp; AC27 &amp; "*") </f>
        <v>138</v>
      </c>
      <c r="AD38" s="308">
        <f>SUMIFS('(B) - Detecciones - Ataques'!$DE3:$DE137,'(B) - Detecciones - Ataques'!$GR$3:$GR$137,"✔",'(B) - Detecciones - Ataques'!$B$3:$B$137,AD27) + SUMIFS('(B) - Detecciones - Ataques'!$DE3:$DE137,'(B) - Detecciones - Ataques'!$GR$3:$GR$137,"✔",'(B) - Detecciones - Ataques'!$C$3:$C$137,"*" &amp; AD27 &amp; "*") </f>
        <v>0</v>
      </c>
      <c r="AE38" s="309">
        <f>SUMIFS('(B) - Detecciones - Ataques'!$DE3:$DE137,'(B) - Detecciones - Ataques'!$GR$3:$GR$137,"✔",'(B) - Detecciones - Ataques'!$B$3:$B$137,AE27) + SUMIFS('(B) - Detecciones - Ataques'!$DE3:$DE137,'(B) - Detecciones - Ataques'!$GR$3:$GR$137,"✔",'(B) - Detecciones - Ataques'!$C$3:$C$137,"*" &amp; AE27 &amp; "*") </f>
        <v>463</v>
      </c>
      <c r="AF38" s="268"/>
      <c r="AG38" s="330" t="s">
        <v>2148</v>
      </c>
      <c r="AH38" s="310">
        <f>SUMIFS('(B) - Detecciones - Ataques'!$DE3:$DE137,'(B) - Detecciones - Ataques'!$GR$3:$GR$137,"✔",'(B) - Detecciones - Ataques'!$E$3:$E$137,AH27)</f>
        <v>45</v>
      </c>
      <c r="AI38" s="310">
        <f>SUMIFS('(B) - Detecciones - Ataques'!$DE3:$DE137,'(B) - Detecciones - Ataques'!$GR$3:$GR$137,"✔",'(B) - Detecciones - Ataques'!$E$3:$E$137,AI27)</f>
        <v>0</v>
      </c>
      <c r="AJ38" s="310">
        <f>SUMIFS('(B) - Detecciones - Ataques'!$DE3:$DE137,'(B) - Detecciones - Ataques'!$GR$3:$GR$137,"✔",'(B) - Detecciones - Ataques'!$E$3:$E$137,AJ27)</f>
        <v>6</v>
      </c>
      <c r="AK38" s="310">
        <f>SUMIFS('(B) - Detecciones - Ataques'!$DE3:$DE137,'(B) - Detecciones - Ataques'!$GR$3:$GR$137,"✔",'(B) - Detecciones - Ataques'!$E$3:$E$137,AK27)</f>
        <v>0</v>
      </c>
      <c r="AL38" s="310">
        <f>SUMIFS('(B) - Detecciones - Ataques'!$DE3:$DE137,'(B) - Detecciones - Ataques'!$GR$3:$GR$137,"✔",'(B) - Detecciones - Ataques'!$E$3:$E$137,AL27)</f>
        <v>1253</v>
      </c>
      <c r="AM38" s="310">
        <f>SUMIFS('(B) - Detecciones - Ataques'!$DE3:$DE137,'(B) - Detecciones - Ataques'!$GR$3:$GR$137,"✔",'(B) - Detecciones - Ataques'!$E$3:$E$137,AM27)</f>
        <v>0</v>
      </c>
      <c r="AN38" s="310">
        <f>SUMIFS('(B) - Detecciones - Ataques'!$DE3:$DE137,'(B) - Detecciones - Ataques'!$GR$3:$GR$137,"✔",'(B) - Detecciones - Ataques'!$E$3:$E$137,AN27)</f>
        <v>0</v>
      </c>
      <c r="AO38" s="310">
        <f>SUMIFS('(B) - Detecciones - Ataques'!$DE3:$DE137,'(B) - Detecciones - Ataques'!$GR$3:$GR$137,"✔",'(B) - Detecciones - Ataques'!$E$3:$E$137,AO27)</f>
        <v>0</v>
      </c>
      <c r="AP38" s="310">
        <f>SUMIFS('(B) - Detecciones - Ataques'!$DE3:$DE137,'(B) - Detecciones - Ataques'!$GR$3:$GR$137,"✔",'(B) - Detecciones - Ataques'!$E$3:$E$137,AP27)</f>
        <v>103</v>
      </c>
      <c r="AQ38" s="310">
        <f>SUMIFS('(B) - Detecciones - Ataques'!$DE3:$DE137,'(B) - Detecciones - Ataques'!$GR$3:$GR$137,"✔",'(B) - Detecciones - Ataques'!$E$3:$E$137,AQ27)</f>
        <v>2</v>
      </c>
      <c r="AR38" s="310">
        <f>SUMIFS('(B) - Detecciones - Ataques'!$DE3:$DE137,'(B) - Detecciones - Ataques'!$GR$3:$GR$137,"✔",'(B) - Detecciones - Ataques'!$E$3:$E$137,AR27)</f>
        <v>0</v>
      </c>
      <c r="AS38" s="310">
        <f>SUMIFS('(B) - Detecciones - Ataques'!$DE3:$DE137,'(B) - Detecciones - Ataques'!$GR$3:$GR$137,"✔",'(B) - Detecciones - Ataques'!$E$3:$E$137,AS27)</f>
        <v>1</v>
      </c>
      <c r="AT38" s="310">
        <f>SUMIFS('(B) - Detecciones - Ataques'!$DE3:$DE137,'(B) - Detecciones - Ataques'!$GR$3:$GR$137,"✔",'(B) - Detecciones - Ataques'!$E$3:$E$137,AT27)</f>
        <v>7</v>
      </c>
      <c r="AU38" s="310">
        <f>SUMIFS('(B) - Detecciones - Ataques'!$DE3:$DE137,'(B) - Detecciones - Ataques'!$GR$3:$GR$137,"✔",'(B) - Detecciones - Ataques'!$E$3:$E$137,AU27)</f>
        <v>4</v>
      </c>
      <c r="AV38" s="310">
        <f>SUMIFS('(B) - Detecciones - Ataques'!$DE3:$DE137,'(B) - Detecciones - Ataques'!$GR$3:$GR$137,"✔",'(B) - Detecciones - Ataques'!$E$3:$E$137,AV27)</f>
        <v>0</v>
      </c>
      <c r="AW38" s="310">
        <f>SUMIFS('(B) - Detecciones - Ataques'!$DE3:$DE137,'(B) - Detecciones - Ataques'!$GR$3:$GR$137,"✔",'(B) - Detecciones - Ataques'!$E$3:$E$137,AW27)</f>
        <v>12</v>
      </c>
      <c r="AX38" s="310">
        <f>SUMIFS('(B) - Detecciones - Ataques'!$DE3:$DE137,'(B) - Detecciones - Ataques'!$GR$3:$GR$137,"✔",'(B) - Detecciones - Ataques'!$E$3:$E$137,AX27)</f>
        <v>0</v>
      </c>
      <c r="AY38" s="310">
        <f>SUMIFS('(B) - Detecciones - Ataques'!$DE3:$DE137,'(B) - Detecciones - Ataques'!$GR$3:$GR$137,"✔",'(B) - Detecciones - Ataques'!$E$3:$E$137,AY27)</f>
        <v>1</v>
      </c>
      <c r="AZ38" s="310">
        <f>SUMIFS('(B) - Detecciones - Ataques'!$DE3:$DE137,'(B) - Detecciones - Ataques'!$GR$3:$GR$137,"✔",'(B) - Detecciones - Ataques'!$E$3:$E$137,AZ27)</f>
        <v>0</v>
      </c>
      <c r="BA38" s="310">
        <f>SUMIFS('(B) - Detecciones - Ataques'!$DE3:$DE137,'(B) - Detecciones - Ataques'!$GR$3:$GR$137,"✔",'(B) - Detecciones - Ataques'!$E$3:$E$137,BA27)</f>
        <v>0</v>
      </c>
      <c r="BB38" s="310">
        <f>SUMIFS('(B) - Detecciones - Ataques'!$DE3:$DE137,'(B) - Detecciones - Ataques'!$GR$3:$GR$137,"✔",'(B) - Detecciones - Ataques'!$E$3:$E$137,BB27)</f>
        <v>14116</v>
      </c>
      <c r="BC38" s="310">
        <f>SUMIFS('(B) - Detecciones - Ataques'!$DE3:$DE137,'(B) - Detecciones - Ataques'!$GR$3:$GR$137,"✔",'(B) - Detecciones - Ataques'!$E$3:$E$137,BC27)</f>
        <v>0</v>
      </c>
      <c r="BD38" s="310">
        <f>SUMIFS('(B) - Detecciones - Ataques'!$DE3:$DE137,'(B) - Detecciones - Ataques'!$GR$3:$GR$137,"✔",'(B) - Detecciones - Ataques'!$E$3:$E$137,BD27)</f>
        <v>1</v>
      </c>
      <c r="BE38" s="310">
        <f>SUMIFS('(B) - Detecciones - Ataques'!$DE3:$DE137,'(B) - Detecciones - Ataques'!$GR$3:$GR$137,"✔",'(B) - Detecciones - Ataques'!$E$3:$E$137,BE27)</f>
        <v>3</v>
      </c>
      <c r="BF38" s="310">
        <f>SUMIFS('(B) - Detecciones - Ataques'!$DE3:$DE137,'(B) - Detecciones - Ataques'!$GR$3:$GR$137,"✔",'(B) - Detecciones - Ataques'!$E$3:$E$137,BF27)</f>
        <v>0</v>
      </c>
      <c r="BG38" s="310">
        <f>SUMIFS('(B) - Detecciones - Ataques'!$DE3:$DE137,'(B) - Detecciones - Ataques'!$GR$3:$GR$137,"✔",'(B) - Detecciones - Ataques'!$E$3:$E$137,BG27)</f>
        <v>1</v>
      </c>
      <c r="BH38" s="310">
        <f>SUMIFS('(B) - Detecciones - Ataques'!$DE3:$DE137,'(B) - Detecciones - Ataques'!$GR$3:$GR$137,"✔",'(B) - Detecciones - Ataques'!$E$3:$E$137,BH27)</f>
        <v>0</v>
      </c>
      <c r="BI38" s="310">
        <f>SUMIFS('(B) - Detecciones - Ataques'!$DE3:$DE137,'(B) - Detecciones - Ataques'!$GR$3:$GR$137,"✔",'(B) - Detecciones - Ataques'!$E$3:$E$137,BI27)</f>
        <v>0</v>
      </c>
      <c r="BJ38" s="310">
        <f>SUMIFS('(B) - Detecciones - Ataques'!$DE3:$DE137,'(B) - Detecciones - Ataques'!$GR$3:$GR$137,"✔",'(B) - Detecciones - Ataques'!$E$3:$E$137,BJ27)</f>
        <v>0</v>
      </c>
      <c r="BK38" s="310">
        <f>SUMIFS('(B) - Detecciones - Ataques'!$DE3:$DE137,'(B) - Detecciones - Ataques'!$GR$3:$GR$137,"✔",'(B) - Detecciones - Ataques'!$E$3:$E$137,BK27)</f>
        <v>1</v>
      </c>
      <c r="BL38" s="310">
        <f>SUMIFS('(B) - Detecciones - Ataques'!$DE3:$DE137,'(B) - Detecciones - Ataques'!$GR$3:$GR$137,"✔",'(B) - Detecciones - Ataques'!$E$3:$E$137,BL27)</f>
        <v>19607</v>
      </c>
      <c r="BM38" s="310">
        <f>SUMIFS('(B) - Detecciones - Ataques'!$DE3:$DE137,'(B) - Detecciones - Ataques'!$GR$3:$GR$137,"✔",'(B) - Detecciones - Ataques'!$E$3:$E$137,BM27)</f>
        <v>3108</v>
      </c>
      <c r="BN38" s="310">
        <f>SUMIFS('(B) - Detecciones - Ataques'!$DE3:$DE137,'(B) - Detecciones - Ataques'!$GR$3:$GR$137,"✔",'(B) - Detecciones - Ataques'!$E$3:$E$137,BN27)</f>
        <v>0</v>
      </c>
      <c r="BO38" s="310">
        <f>SUMIFS('(B) - Detecciones - Ataques'!$DE3:$DE137,'(B) - Detecciones - Ataques'!$GR$3:$GR$137,"✔",'(B) - Detecciones - Ataques'!$E$3:$E$137,BO27)</f>
        <v>0</v>
      </c>
      <c r="BP38" s="310">
        <f>SUMIFS('(B) - Detecciones - Ataques'!$DE3:$DE137,'(B) - Detecciones - Ataques'!$GR$3:$GR$137,"✔",'(B) - Detecciones - Ataques'!$E$3:$E$137,BP27)</f>
        <v>11</v>
      </c>
      <c r="BQ38" s="310">
        <f>SUMIFS('(B) - Detecciones - Ataques'!$DE3:$DE137,'(B) - Detecciones - Ataques'!$GR$3:$GR$137,"✔",'(B) - Detecciones - Ataques'!$E$3:$E$137,BQ27)</f>
        <v>0</v>
      </c>
      <c r="BR38" s="310">
        <f>SUMIFS('(B) - Detecciones - Ataques'!$DE3:$DE137,'(B) - Detecciones - Ataques'!$GR$3:$GR$137,"✔",'(B) - Detecciones - Ataques'!$E$3:$E$137,BR27)</f>
        <v>5</v>
      </c>
      <c r="BS38" s="310">
        <f>SUMIFS('(B) - Detecciones - Ataques'!$DE3:$DE137,'(B) - Detecciones - Ataques'!$GR$3:$GR$137,"✔",'(B) - Detecciones - Ataques'!$E$3:$E$137,BS27)</f>
        <v>0</v>
      </c>
      <c r="BT38" s="310">
        <f>SUMIFS('(B) - Detecciones - Ataques'!$DE3:$DE137,'(B) - Detecciones - Ataques'!$GR$3:$GR$137,"✔",'(B) - Detecciones - Ataques'!$E$3:$E$137,BT27)</f>
        <v>0</v>
      </c>
      <c r="BU38" s="310">
        <f>SUMIFS('(B) - Detecciones - Ataques'!$DE3:$DE137,'(B) - Detecciones - Ataques'!$GR$3:$GR$137,"✔",'(B) - Detecciones - Ataques'!$E$3:$E$137,BU27)</f>
        <v>0</v>
      </c>
      <c r="BV38" s="310">
        <f>SUMIFS('(B) - Detecciones - Ataques'!$DE3:$DE137,'(B) - Detecciones - Ataques'!$GR$3:$GR$137,"✔",'(B) - Detecciones - Ataques'!$E$3:$E$137,BV27)</f>
        <v>4</v>
      </c>
      <c r="BW38" s="310">
        <f>SUMIFS('(B) - Detecciones - Ataques'!$DE3:$DE137,'(B) - Detecciones - Ataques'!$GR$3:$GR$137,"✔",'(B) - Detecciones - Ataques'!$E$3:$E$137,BW27)</f>
        <v>0</v>
      </c>
      <c r="BX38" s="310">
        <f>SUMIFS('(B) - Detecciones - Ataques'!$DE3:$DE137,'(B) - Detecciones - Ataques'!$GR$3:$GR$137,"✔",'(B) - Detecciones - Ataques'!$E$3:$E$137,BX27)</f>
        <v>30</v>
      </c>
      <c r="BY38" s="310">
        <f>SUMIFS('(B) - Detecciones - Ataques'!$DE3:$DE137,'(B) - Detecciones - Ataques'!$GR$3:$GR$137,"✔",'(B) - Detecciones - Ataques'!$E$3:$E$137,BY27)</f>
        <v>123</v>
      </c>
      <c r="BZ38" s="310">
        <f>SUMIFS('(B) - Detecciones - Ataques'!$DE3:$DE137,'(B) - Detecciones - Ataques'!$GR$3:$GR$137,"✔",'(B) - Detecciones - Ataques'!$E$3:$E$137,BZ27)</f>
        <v>0</v>
      </c>
      <c r="CA38" s="310">
        <f>SUMIFS('(B) - Detecciones - Ataques'!$DE3:$DE137,'(B) - Detecciones - Ataques'!$GR$3:$GR$137,"✔",'(B) - Detecciones - Ataques'!$E$3:$E$137,CA27)</f>
        <v>1</v>
      </c>
      <c r="CB38" s="310">
        <f>SUMIFS('(B) - Detecciones - Ataques'!$DE3:$DE137,'(B) - Detecciones - Ataques'!$GR$3:$GR$137,"✔",'(B) - Detecciones - Ataques'!$E$3:$E$137,CB27)</f>
        <v>0</v>
      </c>
      <c r="CC38" s="310">
        <f>SUMIFS('(B) - Detecciones - Ataques'!$DE3:$DE137,'(B) - Detecciones - Ataques'!$GR$3:$GR$137,"✔",'(B) - Detecciones - Ataques'!$E$3:$E$137,CC27)</f>
        <v>0</v>
      </c>
      <c r="CD38" s="310">
        <f>SUMIFS('(B) - Detecciones - Ataques'!$DE3:$DE137,'(B) - Detecciones - Ataques'!$GR$3:$GR$137,"✔",'(B) - Detecciones - Ataques'!$E$3:$E$137,CD27)</f>
        <v>0</v>
      </c>
      <c r="CE38" s="310">
        <f>SUMIFS('(B) - Detecciones - Ataques'!$DE3:$DE137,'(B) - Detecciones - Ataques'!$GR$3:$GR$137,"✔",'(B) - Detecciones - Ataques'!$E$3:$E$137,CE27)</f>
        <v>2</v>
      </c>
      <c r="CF38" s="310">
        <f>SUMIFS('(B) - Detecciones - Ataques'!$DE3:$DE137,'(B) - Detecciones - Ataques'!$GR$3:$GR$137,"✔",'(B) - Detecciones - Ataques'!$E$3:$E$137,CF27)</f>
        <v>0</v>
      </c>
      <c r="CG38" s="310">
        <f>SUMIFS('(B) - Detecciones - Ataques'!$DE3:$DE137,'(B) - Detecciones - Ataques'!$GR$3:$GR$137,"✔",'(B) - Detecciones - Ataques'!$E$3:$E$137,CG27)</f>
        <v>2</v>
      </c>
      <c r="CH38" s="310">
        <f>SUMIFS('(B) - Detecciones - Ataques'!$DE3:$DE137,'(B) - Detecciones - Ataques'!$GR$3:$GR$137,"✔",'(B) - Detecciones - Ataques'!$E$3:$E$137,CH27)</f>
        <v>22</v>
      </c>
      <c r="CI38" s="310">
        <f>SUMIFS('(B) - Detecciones - Ataques'!$DE3:$DE137,'(B) - Detecciones - Ataques'!$GR$3:$GR$137,"✔",'(B) - Detecciones - Ataques'!$E$3:$E$137,CI27)</f>
        <v>0</v>
      </c>
      <c r="CJ38" s="310">
        <f>SUMIFS('(B) - Detecciones - Ataques'!$DE3:$DE137,'(B) - Detecciones - Ataques'!$GR$3:$GR$137,"✔",'(B) - Detecciones - Ataques'!$E$3:$E$137,CJ27)</f>
        <v>6</v>
      </c>
      <c r="CK38" s="310">
        <f>SUMIFS('(B) - Detecciones - Ataques'!$DE3:$DE137,'(B) - Detecciones - Ataques'!$GR$3:$GR$137,"✔",'(B) - Detecciones - Ataques'!$E$3:$E$137,CK27)</f>
        <v>0</v>
      </c>
      <c r="CL38" s="310">
        <f>SUMIFS('(B) - Detecciones - Ataques'!$DE3:$DE137,'(B) - Detecciones - Ataques'!$GR$3:$GR$137,"✔",'(B) - Detecciones - Ataques'!$E$3:$E$137,CL27)</f>
        <v>23</v>
      </c>
      <c r="CM38" s="310">
        <f>SUMIFS('(B) - Detecciones - Ataques'!$DE3:$DE137,'(B) - Detecciones - Ataques'!$GR$3:$GR$137,"✔",'(B) - Detecciones - Ataques'!$E$3:$E$137,CM27)</f>
        <v>0</v>
      </c>
      <c r="CN38" s="310">
        <f>SUMIFS('(B) - Detecciones - Ataques'!$DE3:$DE137,'(B) - Detecciones - Ataques'!$GR$3:$GR$137,"✔",'(B) - Detecciones - Ataques'!$E$3:$E$137,CN27)</f>
        <v>5</v>
      </c>
      <c r="CO38" s="310">
        <f>SUMIFS('(B) - Detecciones - Ataques'!$DE3:$DE137,'(B) - Detecciones - Ataques'!$GR$3:$GR$137,"✔",'(B) - Detecciones - Ataques'!$E$3:$E$137,CO27)</f>
        <v>20</v>
      </c>
      <c r="CP38" s="310">
        <f>SUMIFS('(B) - Detecciones - Ataques'!$DE3:$DE137,'(B) - Detecciones - Ataques'!$GR$3:$GR$137,"✔",'(B) - Detecciones - Ataques'!$E$3:$E$137,CP27)</f>
        <v>2</v>
      </c>
      <c r="CQ38" s="310">
        <f>SUMIFS('(B) - Detecciones - Ataques'!$DE3:$DE137,'(B) - Detecciones - Ataques'!$GR$3:$GR$137,"✔",'(B) - Detecciones - Ataques'!$E$3:$E$137,CQ27)</f>
        <v>0</v>
      </c>
      <c r="CR38" s="310">
        <f>SUMIFS('(B) - Detecciones - Ataques'!$DE3:$DE137,'(B) - Detecciones - Ataques'!$GR$3:$GR$137,"✔",'(B) - Detecciones - Ataques'!$E$3:$E$137,CR27)</f>
        <v>127</v>
      </c>
      <c r="CS38" s="310">
        <f>SUMIFS('(B) - Detecciones - Ataques'!$DE3:$DE137,'(B) - Detecciones - Ataques'!$GR$3:$GR$137,"✔",'(B) - Detecciones - Ataques'!$E$3:$E$137,CS27)</f>
        <v>8</v>
      </c>
      <c r="CT38" s="310">
        <f>SUMIFS('(B) - Detecciones - Ataques'!$DE3:$DE137,'(B) - Detecciones - Ataques'!$GR$3:$GR$137,"✔",'(B) - Detecciones - Ataques'!$E$3:$E$137,CT27)</f>
        <v>0</v>
      </c>
      <c r="CU38" s="310">
        <f>SUMIFS('(B) - Detecciones - Ataques'!$DE3:$DE137,'(B) - Detecciones - Ataques'!$GR$3:$GR$137,"✔",'(B) - Detecciones - Ataques'!$E$3:$E$137,CU27)</f>
        <v>1</v>
      </c>
      <c r="CV38" s="310">
        <f>SUMIFS('(B) - Detecciones - Ataques'!$DE3:$DE137,'(B) - Detecciones - Ataques'!$GR$3:$GR$137,"✔",'(B) - Detecciones - Ataques'!$E$3:$E$137,CV27)</f>
        <v>0</v>
      </c>
      <c r="CW38" s="310">
        <f>SUMIFS('(B) - Detecciones - Ataques'!$DE3:$DE137,'(B) - Detecciones - Ataques'!$GR$3:$GR$137,"✔",'(B) - Detecciones - Ataques'!$E$3:$E$137,CW27)</f>
        <v>2</v>
      </c>
      <c r="CX38" s="310">
        <f>SUMIFS('(B) - Detecciones - Ataques'!$DE3:$DE137,'(B) - Detecciones - Ataques'!$GR$3:$GR$137,"✔",'(B) - Detecciones - Ataques'!$E$3:$E$137,CX27)</f>
        <v>0</v>
      </c>
      <c r="CY38" s="310">
        <f>SUMIFS('(B) - Detecciones - Ataques'!$DE3:$DE137,'(B) - Detecciones - Ataques'!$GR$3:$GR$137,"✔",'(B) - Detecciones - Ataques'!$E$3:$E$137,CY27)</f>
        <v>0</v>
      </c>
      <c r="CZ38" s="310">
        <f>SUMIFS('(B) - Detecciones - Ataques'!$DE3:$DE137,'(B) - Detecciones - Ataques'!$GR$3:$GR$137,"✔",'(B) - Detecciones - Ataques'!$E$3:$E$137,CZ27)</f>
        <v>0</v>
      </c>
      <c r="DA38" s="310">
        <f>SUMIFS('(B) - Detecciones - Ataques'!$DE3:$DE137,'(B) - Detecciones - Ataques'!$GR$3:$GR$137,"✔",'(B) - Detecciones - Ataques'!$E$3:$E$137,DA27)</f>
        <v>0</v>
      </c>
      <c r="DB38" s="310">
        <f>SUMIFS('(B) - Detecciones - Ataques'!$DE3:$DE137,'(B) - Detecciones - Ataques'!$GR$3:$GR$137,"✔",'(B) - Detecciones - Ataques'!$E$3:$E$137,DB27)</f>
        <v>0</v>
      </c>
      <c r="DC38" s="310">
        <f>SUMIFS('(B) - Detecciones - Ataques'!$DE3:$DE137,'(B) - Detecciones - Ataques'!$GR$3:$GR$137,"✔",'(B) - Detecciones - Ataques'!$E$3:$E$137,DC27)</f>
        <v>0</v>
      </c>
      <c r="DD38" s="310">
        <f>SUMIFS('(B) - Detecciones - Ataques'!$DE3:$DE137,'(B) - Detecciones - Ataques'!$GR$3:$GR$137,"✔",'(B) - Detecciones - Ataques'!$E$3:$E$137,DD27)</f>
        <v>0</v>
      </c>
      <c r="DE38" s="310">
        <f>SUMIFS('(B) - Detecciones - Ataques'!$DE3:$DE137,'(B) - Detecciones - Ataques'!$GR$3:$GR$137,"✔",'(B) - Detecciones - Ataques'!$E$3:$E$137,DE27)</f>
        <v>0</v>
      </c>
      <c r="DF38" s="310">
        <f>SUMIFS('(B) - Detecciones - Ataques'!$DE3:$DE137,'(B) - Detecciones - Ataques'!$GR$3:$GR$137,"✔",'(B) - Detecciones - Ataques'!$E$3:$E$137,DF27)</f>
        <v>0</v>
      </c>
      <c r="DG38" s="310">
        <f>SUMIFS('(B) - Detecciones - Ataques'!$DE3:$DE137,'(B) - Detecciones - Ataques'!$GR$3:$GR$137,"✔",'(B) - Detecciones - Ataques'!$E$3:$E$137,DG27)</f>
        <v>450</v>
      </c>
      <c r="DH38" s="310">
        <f>SUMIFS('(B) - Detecciones - Ataques'!$DE3:$DE137,'(B) - Detecciones - Ataques'!$GR$3:$GR$137,"✔",'(B) - Detecciones - Ataques'!$E$3:$E$137,DH27)</f>
        <v>0</v>
      </c>
      <c r="DI38" s="311">
        <f>SUMIFS('(B) - Detecciones - Ataques'!$DE3:$DE137,'(B) - Detecciones - Ataques'!$GR$3:$GR$137,"✔",'(B) - Detecciones - Ataques'!$E$3:$E$137,DI27)</f>
        <v>13</v>
      </c>
      <c r="DJ38" s="268"/>
      <c r="DX38" s="312"/>
      <c r="DY38" s="313" t="s">
        <v>228</v>
      </c>
      <c r="DZ38" s="312">
        <v>0.0</v>
      </c>
      <c r="EA38" s="312">
        <v>2.0</v>
      </c>
      <c r="EB38" s="312">
        <v>2.0</v>
      </c>
      <c r="EC38" s="312">
        <v>2.0</v>
      </c>
      <c r="ED38" s="314">
        <v>4.0</v>
      </c>
      <c r="EF38" s="313" t="s">
        <v>228</v>
      </c>
      <c r="EG38" s="312">
        <v>0.0</v>
      </c>
      <c r="EH38" s="312">
        <v>2.0</v>
      </c>
      <c r="EI38" s="312">
        <v>2.0</v>
      </c>
      <c r="EJ38" s="312">
        <v>2.0</v>
      </c>
      <c r="EK38" s="314">
        <v>5.0</v>
      </c>
      <c r="EL38" s="312"/>
      <c r="ER38" s="328" t="s">
        <v>228</v>
      </c>
      <c r="ES38" s="321">
        <f>SUMIFS('(B) - Detecciones - Ataques'!AE$3:AE$137,'(B) - Detecciones - Ataques'!$GR$3:$GR$137,"✔",'(B) - Detecciones - Ataques'!$B$3:$B$137,$ER38,'(B) - Detecciones - Ataques'!$FJ$3:$FJ$137,"✔")</f>
        <v>2</v>
      </c>
      <c r="ET38" s="321">
        <f>SUMIFS('(B) - Detecciones - Ataques'!$BJ$3:$BJ$137,'(B) - Detecciones - Ataques'!$GR$3:$GR$137,"✔",'(B) - Detecciones - Ataques'!$B$3:$B$137,$ER38,'(B) - Detecciones - Ataques'!$FJ$3:$FJ$137,"✔")</f>
        <v>12</v>
      </c>
      <c r="EU38" s="321">
        <f>SUMIFS('(B) - Detecciones - Ataques'!CS$3:CS$137,'(B) - Detecciones - Ataques'!$GR$3:$GR$137,"✔",'(B) - Detecciones - Ataques'!$B$3:$B$137,$ER38,'(B) - Detecciones - Ataques'!$FJ$3:$FJ$137,"✔")</f>
        <v>14</v>
      </c>
      <c r="EV38" s="321">
        <f>SUMIFS('(B) - Detecciones - Ataques'!EB$3:EB$137,'(B) - Detecciones - Ataques'!$GR$3:$GR$137,"✔",'(B) - Detecciones - Ataques'!$B$3:$B$137,$ER38,'(B) - Detecciones - Ataques'!$FJ$3:$FJ$137,"✔")</f>
        <v>20</v>
      </c>
      <c r="EW38" s="329">
        <f t="shared" si="1"/>
        <v>20</v>
      </c>
      <c r="EX38" s="321"/>
      <c r="EY38" s="321"/>
      <c r="EZ38" s="321"/>
      <c r="FE38" s="328" t="s">
        <v>228</v>
      </c>
      <c r="FF38" s="322">
        <f t="shared" si="2"/>
        <v>0.4</v>
      </c>
      <c r="FG38" s="322">
        <f t="shared" si="3"/>
        <v>2.4</v>
      </c>
      <c r="FH38" s="322">
        <f t="shared" si="4"/>
        <v>2.8</v>
      </c>
      <c r="FI38" s="323">
        <f t="shared" si="5"/>
        <v>4</v>
      </c>
      <c r="FJ38" s="324"/>
      <c r="FK38" s="324"/>
      <c r="FL38" s="324"/>
      <c r="FM38" s="324"/>
      <c r="FN38" s="324"/>
      <c r="FO38" s="324"/>
      <c r="FP38" s="324"/>
    </row>
    <row r="39">
      <c r="B39" s="269"/>
      <c r="C39" s="268"/>
      <c r="D39" s="268"/>
      <c r="E39" s="268"/>
      <c r="F39" s="268"/>
      <c r="G39" s="270"/>
      <c r="J39" s="269"/>
      <c r="K39" s="330" t="s">
        <v>2150</v>
      </c>
      <c r="L39" s="331" t="s">
        <v>2151</v>
      </c>
      <c r="M39" s="331" t="s">
        <v>2152</v>
      </c>
      <c r="N39" s="332" t="s">
        <v>2153</v>
      </c>
      <c r="O39" s="270"/>
      <c r="Q39" s="268"/>
      <c r="R39" s="330" t="s">
        <v>2149</v>
      </c>
      <c r="S39" s="308">
        <f>SUMIFS('(B) - Detecciones - Ataques'!$EN3:$EN137,'(B) - Detecciones - Ataques'!$GR$3:$GR$137,"✔",'(B) - Detecciones - Ataques'!$B$3:$B$137,S27) + SUMIFS('(B) - Detecciones - Ataques'!$EN3:$EN137,'(B) - Detecciones - Ataques'!$GR$3:$GR$137,"✔",'(B) - Detecciones - Ataques'!$C$3:$C$137,"*" &amp; S27 &amp; "*") </f>
        <v>202</v>
      </c>
      <c r="T39" s="308">
        <f>SUMIFS('(B) - Detecciones - Ataques'!$EN3:$EN137,'(B) - Detecciones - Ataques'!$GR$3:$GR$137,"✔",'(B) - Detecciones - Ataques'!$B$3:$B$137,T27) + SUMIFS('(B) - Detecciones - Ataques'!$EN3:$EN137,'(B) - Detecciones - Ataques'!$GR$3:$GR$137,"✔",'(B) - Detecciones - Ataques'!$C$3:$C$137,"*" &amp; T27 &amp; "*") </f>
        <v>6950</v>
      </c>
      <c r="U39" s="308">
        <f>SUMIFS('(B) - Detecciones - Ataques'!$EN3:$EN137,'(B) - Detecciones - Ataques'!$GR$3:$GR$137,"✔",'(B) - Detecciones - Ataques'!$B$3:$B$137,U27) + SUMIFS('(B) - Detecciones - Ataques'!$EN3:$EN137,'(B) - Detecciones - Ataques'!$GR$3:$GR$137,"✔",'(B) - Detecciones - Ataques'!$C$3:$C$137,"*" &amp; U27 &amp; "*") </f>
        <v>139</v>
      </c>
      <c r="V39" s="308">
        <f>SUMIFS('(B) - Detecciones - Ataques'!$EN3:$EN137,'(B) - Detecciones - Ataques'!$GR$3:$GR$137,"✔",'(B) - Detecciones - Ataques'!$B$3:$B$137,V27) + SUMIFS('(B) - Detecciones - Ataques'!$EN3:$EN137,'(B) - Detecciones - Ataques'!$GR$3:$GR$137,"✔",'(B) - Detecciones - Ataques'!$C$3:$C$137,"*" &amp; V27 &amp; "*") </f>
        <v>21</v>
      </c>
      <c r="W39" s="308">
        <f>SUMIFS('(B) - Detecciones - Ataques'!$EN3:$EN137,'(B) - Detecciones - Ataques'!$GR$3:$GR$137,"✔",'(B) - Detecciones - Ataques'!$B$3:$B$137,W27) + SUMIFS('(B) - Detecciones - Ataques'!$EN3:$EN137,'(B) - Detecciones - Ataques'!$GR$3:$GR$137,"✔",'(B) - Detecciones - Ataques'!$C$3:$C$137,"*" &amp; W27 &amp; "*") </f>
        <v>14142</v>
      </c>
      <c r="X39" s="308">
        <f>SUMIFS('(B) - Detecciones - Ataques'!$EN3:$EN137,'(B) - Detecciones - Ataques'!$GR$3:$GR$137,"✔",'(B) - Detecciones - Ataques'!$B$3:$B$137,X27) + SUMIFS('(B) - Detecciones - Ataques'!$EN3:$EN137,'(B) - Detecciones - Ataques'!$GR$3:$GR$137,"✔",'(B) - Detecciones - Ataques'!$C$3:$C$137,"*" &amp; X27 &amp; "*") </f>
        <v>5</v>
      </c>
      <c r="Y39" s="308">
        <f>SUMIFS('(B) - Detecciones - Ataques'!$EN3:$EN137,'(B) - Detecciones - Ataques'!$GR$3:$GR$137,"✔",'(B) - Detecciones - Ataques'!$B$3:$B$137,Y27) + SUMIFS('(B) - Detecciones - Ataques'!$EN3:$EN137,'(B) - Detecciones - Ataques'!$GR$3:$GR$137,"✔",'(B) - Detecciones - Ataques'!$C$3:$C$137,"*" &amp; Y27 &amp; "*") </f>
        <v>139804</v>
      </c>
      <c r="Z39" s="308">
        <f>SUMIFS('(B) - Detecciones - Ataques'!$EN3:$EN137,'(B) - Detecciones - Ataques'!$GR$3:$GR$137,"✔",'(B) - Detecciones - Ataques'!$B$3:$B$137,Z27) + SUMIFS('(B) - Detecciones - Ataques'!$EN3:$EN137,'(B) - Detecciones - Ataques'!$GR$3:$GR$137,"✔",'(B) - Detecciones - Ataques'!$C$3:$C$137,"*" &amp; Z27 &amp; "*") </f>
        <v>228</v>
      </c>
      <c r="AA39" s="308">
        <f>SUMIFS('(B) - Detecciones - Ataques'!$EN3:$EN137,'(B) - Detecciones - Ataques'!$GR$3:$GR$137,"✔",'(B) - Detecciones - Ataques'!$B$3:$B$137,AA27) + SUMIFS('(B) - Detecciones - Ataques'!$EN3:$EN137,'(B) - Detecciones - Ataques'!$GR$3:$GR$137,"✔",'(B) - Detecciones - Ataques'!$C$3:$C$137,"*" &amp; AA27 &amp; "*") </f>
        <v>143</v>
      </c>
      <c r="AB39" s="308">
        <f>SUMIFS('(B) - Detecciones - Ataques'!$EN3:$EN137,'(B) - Detecciones - Ataques'!$GR$3:$GR$137,"✔",'(B) - Detecciones - Ataques'!$B$3:$B$137,AB27) + SUMIFS('(B) - Detecciones - Ataques'!$EN3:$EN137,'(B) - Detecciones - Ataques'!$GR$3:$GR$137,"✔",'(B) - Detecciones - Ataques'!$C$3:$C$137,"*" &amp; AB27 &amp; "*") </f>
        <v>38</v>
      </c>
      <c r="AC39" s="308">
        <f>SUMIFS('(B) - Detecciones - Ataques'!$EN3:$EN137,'(B) - Detecciones - Ataques'!$GR$3:$GR$137,"✔",'(B) - Detecciones - Ataques'!$B$3:$B$137,AC27) + SUMIFS('(B) - Detecciones - Ataques'!$EN3:$EN137,'(B) - Detecciones - Ataques'!$GR$3:$GR$137,"✔",'(B) - Detecciones - Ataques'!$C$3:$C$137,"*" &amp; AC27 &amp; "*") </f>
        <v>168</v>
      </c>
      <c r="AD39" s="308">
        <f>SUMIFS('(B) - Detecciones - Ataques'!$EN3:$EN137,'(B) - Detecciones - Ataques'!$GR$3:$GR$137,"✔",'(B) - Detecciones - Ataques'!$B$3:$B$137,AD27) + SUMIFS('(B) - Detecciones - Ataques'!$EN3:$EN137,'(B) - Detecciones - Ataques'!$GR$3:$GR$137,"✔",'(B) - Detecciones - Ataques'!$C$3:$C$137,"*" &amp; AD27 &amp; "*") </f>
        <v>4</v>
      </c>
      <c r="AE39" s="309">
        <f>SUMIFS('(B) - Detecciones - Ataques'!$EN3:$EN137,'(B) - Detecciones - Ataques'!$GR$3:$GR$137,"✔",'(B) - Detecciones - Ataques'!$B$3:$B$137,AE27) + SUMIFS('(B) - Detecciones - Ataques'!$EN3:$EN137,'(B) - Detecciones - Ataques'!$GR$3:$GR$137,"✔",'(B) - Detecciones - Ataques'!$C$3:$C$137,"*" &amp; AE27 &amp; "*") </f>
        <v>896</v>
      </c>
      <c r="AF39" s="268"/>
      <c r="AG39" s="330" t="s">
        <v>2149</v>
      </c>
      <c r="AH39" s="310">
        <f>SUMIFS('(B) - Detecciones - Ataques'!$EN3:$EN137,'(B) - Detecciones - Ataques'!$GR$3:$GR$137,"✔",'(B) - Detecciones - Ataques'!$E$3:$E$137,AH27)</f>
        <v>187</v>
      </c>
      <c r="AI39" s="310">
        <f>SUMIFS('(B) - Detecciones - Ataques'!$EN3:$EN137,'(B) - Detecciones - Ataques'!$GR$3:$GR$137,"✔",'(B) - Detecciones - Ataques'!$E$3:$E$137,AI27)</f>
        <v>1</v>
      </c>
      <c r="AJ39" s="310">
        <f>SUMIFS('(B) - Detecciones - Ataques'!$EN3:$EN137,'(B) - Detecciones - Ataques'!$GR$3:$GR$137,"✔",'(B) - Detecciones - Ataques'!$E$3:$E$137,AJ27)</f>
        <v>13</v>
      </c>
      <c r="AK39" s="310">
        <f>SUMIFS('(B) - Detecciones - Ataques'!$EN3:$EN137,'(B) - Detecciones - Ataques'!$GR$3:$GR$137,"✔",'(B) - Detecciones - Ataques'!$E$3:$E$137,AK27)</f>
        <v>1</v>
      </c>
      <c r="AL39" s="310">
        <f>SUMIFS('(B) - Detecciones - Ataques'!$EN3:$EN137,'(B) - Detecciones - Ataques'!$GR$3:$GR$137,"✔",'(B) - Detecciones - Ataques'!$E$3:$E$137,AL27)</f>
        <v>6950</v>
      </c>
      <c r="AM39" s="310">
        <f>SUMIFS('(B) - Detecciones - Ataques'!$EN3:$EN137,'(B) - Detecciones - Ataques'!$GR$3:$GR$137,"✔",'(B) - Detecciones - Ataques'!$E$3:$E$137,AM27)</f>
        <v>0</v>
      </c>
      <c r="AN39" s="310">
        <f>SUMIFS('(B) - Detecciones - Ataques'!$EN3:$EN137,'(B) - Detecciones - Ataques'!$GR$3:$GR$137,"✔",'(B) - Detecciones - Ataques'!$E$3:$E$137,AN27)</f>
        <v>0</v>
      </c>
      <c r="AO39" s="310">
        <f>SUMIFS('(B) - Detecciones - Ataques'!$EN3:$EN137,'(B) - Detecciones - Ataques'!$GR$3:$GR$137,"✔",'(B) - Detecciones - Ataques'!$E$3:$E$137,AO27)</f>
        <v>0</v>
      </c>
      <c r="AP39" s="310">
        <f>SUMIFS('(B) - Detecciones - Ataques'!$EN3:$EN137,'(B) - Detecciones - Ataques'!$GR$3:$GR$137,"✔",'(B) - Detecciones - Ataques'!$E$3:$E$137,AP27)</f>
        <v>108</v>
      </c>
      <c r="AQ39" s="310">
        <f>SUMIFS('(B) - Detecciones - Ataques'!$EN3:$EN137,'(B) - Detecciones - Ataques'!$GR$3:$GR$137,"✔",'(B) - Detecciones - Ataques'!$E$3:$E$137,AQ27)</f>
        <v>3</v>
      </c>
      <c r="AR39" s="310">
        <f>SUMIFS('(B) - Detecciones - Ataques'!$EN3:$EN137,'(B) - Detecciones - Ataques'!$GR$3:$GR$137,"✔",'(B) - Detecciones - Ataques'!$E$3:$E$137,AR27)</f>
        <v>0</v>
      </c>
      <c r="AS39" s="310">
        <f>SUMIFS('(B) - Detecciones - Ataques'!$EN3:$EN137,'(B) - Detecciones - Ataques'!$GR$3:$GR$137,"✔",'(B) - Detecciones - Ataques'!$E$3:$E$137,AS27)</f>
        <v>2</v>
      </c>
      <c r="AT39" s="310">
        <f>SUMIFS('(B) - Detecciones - Ataques'!$EN3:$EN137,'(B) - Detecciones - Ataques'!$GR$3:$GR$137,"✔",'(B) - Detecciones - Ataques'!$E$3:$E$137,AT27)</f>
        <v>21</v>
      </c>
      <c r="AU39" s="310">
        <f>SUMIFS('(B) - Detecciones - Ataques'!$EN3:$EN137,'(B) - Detecciones - Ataques'!$GR$3:$GR$137,"✔",'(B) - Detecciones - Ataques'!$E$3:$E$137,AU27)</f>
        <v>5</v>
      </c>
      <c r="AV39" s="310">
        <f>SUMIFS('(B) - Detecciones - Ataques'!$EN3:$EN137,'(B) - Detecciones - Ataques'!$GR$3:$GR$137,"✔",'(B) - Detecciones - Ataques'!$E$3:$E$137,AV27)</f>
        <v>0</v>
      </c>
      <c r="AW39" s="310">
        <f>SUMIFS('(B) - Detecciones - Ataques'!$EN3:$EN137,'(B) - Detecciones - Ataques'!$GR$3:$GR$137,"✔",'(B) - Detecciones - Ataques'!$E$3:$E$137,AW27)</f>
        <v>14</v>
      </c>
      <c r="AX39" s="310">
        <f>SUMIFS('(B) - Detecciones - Ataques'!$EN3:$EN137,'(B) - Detecciones - Ataques'!$GR$3:$GR$137,"✔",'(B) - Detecciones - Ataques'!$E$3:$E$137,AX27)</f>
        <v>0</v>
      </c>
      <c r="AY39" s="310">
        <f>SUMIFS('(B) - Detecciones - Ataques'!$EN3:$EN137,'(B) - Detecciones - Ataques'!$GR$3:$GR$137,"✔",'(B) - Detecciones - Ataques'!$E$3:$E$137,AY27)</f>
        <v>5</v>
      </c>
      <c r="AZ39" s="310">
        <f>SUMIFS('(B) - Detecciones - Ataques'!$EN3:$EN137,'(B) - Detecciones - Ataques'!$GR$3:$GR$137,"✔",'(B) - Detecciones - Ataques'!$E$3:$E$137,AZ27)</f>
        <v>2</v>
      </c>
      <c r="BA39" s="310">
        <f>SUMIFS('(B) - Detecciones - Ataques'!$EN3:$EN137,'(B) - Detecciones - Ataques'!$GR$3:$GR$137,"✔",'(B) - Detecciones - Ataques'!$E$3:$E$137,BA27)</f>
        <v>0</v>
      </c>
      <c r="BB39" s="310">
        <f>SUMIFS('(B) - Detecciones - Ataques'!$EN3:$EN137,'(B) - Detecciones - Ataques'!$GR$3:$GR$137,"✔",'(B) - Detecciones - Ataques'!$E$3:$E$137,BB27)</f>
        <v>14134</v>
      </c>
      <c r="BC39" s="310">
        <f>SUMIFS('(B) - Detecciones - Ataques'!$EN3:$EN137,'(B) - Detecciones - Ataques'!$GR$3:$GR$137,"✔",'(B) - Detecciones - Ataques'!$E$3:$E$137,BC27)</f>
        <v>0</v>
      </c>
      <c r="BD39" s="310">
        <f>SUMIFS('(B) - Detecciones - Ataques'!$EN3:$EN137,'(B) - Detecciones - Ataques'!$GR$3:$GR$137,"✔",'(B) - Detecciones - Ataques'!$E$3:$E$137,BD27)</f>
        <v>3</v>
      </c>
      <c r="BE39" s="310">
        <f>SUMIFS('(B) - Detecciones - Ataques'!$EN3:$EN137,'(B) - Detecciones - Ataques'!$GR$3:$GR$137,"✔",'(B) - Detecciones - Ataques'!$E$3:$E$137,BE27)</f>
        <v>4</v>
      </c>
      <c r="BF39" s="310">
        <f>SUMIFS('(B) - Detecciones - Ataques'!$EN3:$EN137,'(B) - Detecciones - Ataques'!$GR$3:$GR$137,"✔",'(B) - Detecciones - Ataques'!$E$3:$E$137,BF27)</f>
        <v>1</v>
      </c>
      <c r="BG39" s="310">
        <f>SUMIFS('(B) - Detecciones - Ataques'!$EN3:$EN137,'(B) - Detecciones - Ataques'!$GR$3:$GR$137,"✔",'(B) - Detecciones - Ataques'!$E$3:$E$137,BG27)</f>
        <v>1</v>
      </c>
      <c r="BH39" s="310">
        <f>SUMIFS('(B) - Detecciones - Ataques'!$EN3:$EN137,'(B) - Detecciones - Ataques'!$GR$3:$GR$137,"✔",'(B) - Detecciones - Ataques'!$E$3:$E$137,BH27)</f>
        <v>1</v>
      </c>
      <c r="BI39" s="310">
        <f>SUMIFS('(B) - Detecciones - Ataques'!$EN3:$EN137,'(B) - Detecciones - Ataques'!$GR$3:$GR$137,"✔",'(B) - Detecciones - Ataques'!$E$3:$E$137,BI27)</f>
        <v>0</v>
      </c>
      <c r="BJ39" s="310">
        <f>SUMIFS('(B) - Detecciones - Ataques'!$EN3:$EN137,'(B) - Detecciones - Ataques'!$GR$3:$GR$137,"✔",'(B) - Detecciones - Ataques'!$E$3:$E$137,BJ27)</f>
        <v>0</v>
      </c>
      <c r="BK39" s="310">
        <f>SUMIFS('(B) - Detecciones - Ataques'!$EN3:$EN137,'(B) - Detecciones - Ataques'!$GR$3:$GR$137,"✔",'(B) - Detecciones - Ataques'!$E$3:$E$137,BK27)</f>
        <v>2</v>
      </c>
      <c r="BL39" s="310">
        <f>SUMIFS('(B) - Detecciones - Ataques'!$EN3:$EN137,'(B) - Detecciones - Ataques'!$GR$3:$GR$137,"✔",'(B) - Detecciones - Ataques'!$E$3:$E$137,BL27)</f>
        <v>19644</v>
      </c>
      <c r="BM39" s="310">
        <f>SUMIFS('(B) - Detecciones - Ataques'!$EN3:$EN137,'(B) - Detecciones - Ataques'!$GR$3:$GR$137,"✔",'(B) - Detecciones - Ataques'!$E$3:$E$137,BM27)</f>
        <v>120158</v>
      </c>
      <c r="BN39" s="310">
        <f>SUMIFS('(B) - Detecciones - Ataques'!$EN3:$EN137,'(B) - Detecciones - Ataques'!$GR$3:$GR$137,"✔",'(B) - Detecciones - Ataques'!$E$3:$E$137,BN27)</f>
        <v>0</v>
      </c>
      <c r="BO39" s="310">
        <f>SUMIFS('(B) - Detecciones - Ataques'!$EN3:$EN137,'(B) - Detecciones - Ataques'!$GR$3:$GR$137,"✔",'(B) - Detecciones - Ataques'!$E$3:$E$137,BO27)</f>
        <v>0</v>
      </c>
      <c r="BP39" s="310">
        <f>SUMIFS('(B) - Detecciones - Ataques'!$EN3:$EN137,'(B) - Detecciones - Ataques'!$GR$3:$GR$137,"✔",'(B) - Detecciones - Ataques'!$E$3:$E$137,BP27)</f>
        <v>13</v>
      </c>
      <c r="BQ39" s="310">
        <f>SUMIFS('(B) - Detecciones - Ataques'!$EN3:$EN137,'(B) - Detecciones - Ataques'!$GR$3:$GR$137,"✔",'(B) - Detecciones - Ataques'!$E$3:$E$137,BQ27)</f>
        <v>0</v>
      </c>
      <c r="BR39" s="310">
        <f>SUMIFS('(B) - Detecciones - Ataques'!$EN3:$EN137,'(B) - Detecciones - Ataques'!$GR$3:$GR$137,"✔",'(B) - Detecciones - Ataques'!$E$3:$E$137,BR27)</f>
        <v>6</v>
      </c>
      <c r="BS39" s="310">
        <f>SUMIFS('(B) - Detecciones - Ataques'!$EN3:$EN137,'(B) - Detecciones - Ataques'!$GR$3:$GR$137,"✔",'(B) - Detecciones - Ataques'!$E$3:$E$137,BS27)</f>
        <v>0</v>
      </c>
      <c r="BT39" s="310">
        <f>SUMIFS('(B) - Detecciones - Ataques'!$EN3:$EN137,'(B) - Detecciones - Ataques'!$GR$3:$GR$137,"✔",'(B) - Detecciones - Ataques'!$E$3:$E$137,BT27)</f>
        <v>0</v>
      </c>
      <c r="BU39" s="310">
        <f>SUMIFS('(B) - Detecciones - Ataques'!$EN3:$EN137,'(B) - Detecciones - Ataques'!$GR$3:$GR$137,"✔",'(B) - Detecciones - Ataques'!$E$3:$E$137,BU27)</f>
        <v>1</v>
      </c>
      <c r="BV39" s="310">
        <f>SUMIFS('(B) - Detecciones - Ataques'!$EN3:$EN137,'(B) - Detecciones - Ataques'!$GR$3:$GR$137,"✔",'(B) - Detecciones - Ataques'!$E$3:$E$137,BV27)</f>
        <v>5</v>
      </c>
      <c r="BW39" s="310">
        <f>SUMIFS('(B) - Detecciones - Ataques'!$EN3:$EN137,'(B) - Detecciones - Ataques'!$GR$3:$GR$137,"✔",'(B) - Detecciones - Ataques'!$E$3:$E$137,BW27)</f>
        <v>0</v>
      </c>
      <c r="BX39" s="310">
        <f>SUMIFS('(B) - Detecciones - Ataques'!$EN3:$EN137,'(B) - Detecciones - Ataques'!$GR$3:$GR$137,"✔",'(B) - Detecciones - Ataques'!$E$3:$E$137,BX27)</f>
        <v>52</v>
      </c>
      <c r="BY39" s="310">
        <f>SUMIFS('(B) - Detecciones - Ataques'!$EN3:$EN137,'(B) - Detecciones - Ataques'!$GR$3:$GR$137,"✔",'(B) - Detecciones - Ataques'!$E$3:$E$137,BY27)</f>
        <v>125</v>
      </c>
      <c r="BZ39" s="310">
        <f>SUMIFS('(B) - Detecciones - Ataques'!$EN3:$EN137,'(B) - Detecciones - Ataques'!$GR$3:$GR$137,"✔",'(B) - Detecciones - Ataques'!$E$3:$E$137,BZ27)</f>
        <v>0</v>
      </c>
      <c r="CA39" s="310">
        <f>SUMIFS('(B) - Detecciones - Ataques'!$EN3:$EN137,'(B) - Detecciones - Ataques'!$GR$3:$GR$137,"✔",'(B) - Detecciones - Ataques'!$E$3:$E$137,CA27)</f>
        <v>2</v>
      </c>
      <c r="CB39" s="310">
        <f>SUMIFS('(B) - Detecciones - Ataques'!$EN3:$EN137,'(B) - Detecciones - Ataques'!$GR$3:$GR$137,"✔",'(B) - Detecciones - Ataques'!$E$3:$E$137,CB27)</f>
        <v>0</v>
      </c>
      <c r="CC39" s="310">
        <f>SUMIFS('(B) - Detecciones - Ataques'!$EN3:$EN137,'(B) - Detecciones - Ataques'!$GR$3:$GR$137,"✔",'(B) - Detecciones - Ataques'!$E$3:$E$137,CC27)</f>
        <v>1</v>
      </c>
      <c r="CD39" s="310">
        <f>SUMIFS('(B) - Detecciones - Ataques'!$EN3:$EN137,'(B) - Detecciones - Ataques'!$GR$3:$GR$137,"✔",'(B) - Detecciones - Ataques'!$E$3:$E$137,CD27)</f>
        <v>0</v>
      </c>
      <c r="CE39" s="310">
        <f>SUMIFS('(B) - Detecciones - Ataques'!$EN3:$EN137,'(B) - Detecciones - Ataques'!$GR$3:$GR$137,"✔",'(B) - Detecciones - Ataques'!$E$3:$E$137,CE27)</f>
        <v>2</v>
      </c>
      <c r="CF39" s="310">
        <f>SUMIFS('(B) - Detecciones - Ataques'!$EN3:$EN137,'(B) - Detecciones - Ataques'!$GR$3:$GR$137,"✔",'(B) - Detecciones - Ataques'!$E$3:$E$137,CF27)</f>
        <v>0</v>
      </c>
      <c r="CG39" s="310">
        <f>SUMIFS('(B) - Detecciones - Ataques'!$EN3:$EN137,'(B) - Detecciones - Ataques'!$GR$3:$GR$137,"✔",'(B) - Detecciones - Ataques'!$E$3:$E$137,CG27)</f>
        <v>9</v>
      </c>
      <c r="CH39" s="310">
        <f>SUMIFS('(B) - Detecciones - Ataques'!$EN3:$EN137,'(B) - Detecciones - Ataques'!$GR$3:$GR$137,"✔",'(B) - Detecciones - Ataques'!$E$3:$E$137,CH27)</f>
        <v>23</v>
      </c>
      <c r="CI39" s="310">
        <f>SUMIFS('(B) - Detecciones - Ataques'!$EN3:$EN137,'(B) - Detecciones - Ataques'!$GR$3:$GR$137,"✔",'(B) - Detecciones - Ataques'!$E$3:$E$137,CI27)</f>
        <v>2</v>
      </c>
      <c r="CJ39" s="310">
        <f>SUMIFS('(B) - Detecciones - Ataques'!$EN3:$EN137,'(B) - Detecciones - Ataques'!$GR$3:$GR$137,"✔",'(B) - Detecciones - Ataques'!$E$3:$E$137,CJ27)</f>
        <v>7</v>
      </c>
      <c r="CK39" s="310">
        <f>SUMIFS('(B) - Detecciones - Ataques'!$EN3:$EN137,'(B) - Detecciones - Ataques'!$GR$3:$GR$137,"✔",'(B) - Detecciones - Ataques'!$E$3:$E$137,CK27)</f>
        <v>0</v>
      </c>
      <c r="CL39" s="310">
        <f>SUMIFS('(B) - Detecciones - Ataques'!$EN3:$EN137,'(B) - Detecciones - Ataques'!$GR$3:$GR$137,"✔",'(B) - Detecciones - Ataques'!$E$3:$E$137,CL27)</f>
        <v>88</v>
      </c>
      <c r="CM39" s="310">
        <f>SUMIFS('(B) - Detecciones - Ataques'!$EN3:$EN137,'(B) - Detecciones - Ataques'!$GR$3:$GR$137,"✔",'(B) - Detecciones - Ataques'!$E$3:$E$137,CM27)</f>
        <v>1</v>
      </c>
      <c r="CN39" s="310">
        <f>SUMIFS('(B) - Detecciones - Ataques'!$EN3:$EN137,'(B) - Detecciones - Ataques'!$GR$3:$GR$137,"✔",'(B) - Detecciones - Ataques'!$E$3:$E$137,CN27)</f>
        <v>6</v>
      </c>
      <c r="CO39" s="310">
        <f>SUMIFS('(B) - Detecciones - Ataques'!$EN3:$EN137,'(B) - Detecciones - Ataques'!$GR$3:$GR$137,"✔",'(B) - Detecciones - Ataques'!$E$3:$E$137,CO27)</f>
        <v>27</v>
      </c>
      <c r="CP39" s="310">
        <f>SUMIFS('(B) - Detecciones - Ataques'!$EN3:$EN137,'(B) - Detecciones - Ataques'!$GR$3:$GR$137,"✔",'(B) - Detecciones - Ataques'!$E$3:$E$137,CP27)</f>
        <v>4</v>
      </c>
      <c r="CQ39" s="310">
        <f>SUMIFS('(B) - Detecciones - Ataques'!$EN3:$EN137,'(B) - Detecciones - Ataques'!$GR$3:$GR$137,"✔",'(B) - Detecciones - Ataques'!$E$3:$E$137,CQ27)</f>
        <v>0</v>
      </c>
      <c r="CR39" s="310">
        <f>SUMIFS('(B) - Detecciones - Ataques'!$EN3:$EN137,'(B) - Detecciones - Ataques'!$GR$3:$GR$137,"✔",'(B) - Detecciones - Ataques'!$E$3:$E$137,CR27)</f>
        <v>149</v>
      </c>
      <c r="CS39" s="310">
        <f>SUMIFS('(B) - Detecciones - Ataques'!$EN3:$EN137,'(B) - Detecciones - Ataques'!$GR$3:$GR$137,"✔",'(B) - Detecciones - Ataques'!$E$3:$E$137,CS27)</f>
        <v>10</v>
      </c>
      <c r="CT39" s="310">
        <f>SUMIFS('(B) - Detecciones - Ataques'!$EN3:$EN137,'(B) - Detecciones - Ataques'!$GR$3:$GR$137,"✔",'(B) - Detecciones - Ataques'!$E$3:$E$137,CT27)</f>
        <v>0</v>
      </c>
      <c r="CU39" s="310">
        <f>SUMIFS('(B) - Detecciones - Ataques'!$EN3:$EN137,'(B) - Detecciones - Ataques'!$GR$3:$GR$137,"✔",'(B) - Detecciones - Ataques'!$E$3:$E$137,CU27)</f>
        <v>7</v>
      </c>
      <c r="CV39" s="310">
        <f>SUMIFS('(B) - Detecciones - Ataques'!$EN3:$EN137,'(B) - Detecciones - Ataques'!$GR$3:$GR$137,"✔",'(B) - Detecciones - Ataques'!$E$3:$E$137,CV27)</f>
        <v>0</v>
      </c>
      <c r="CW39" s="310">
        <f>SUMIFS('(B) - Detecciones - Ataques'!$EN3:$EN137,'(B) - Detecciones - Ataques'!$GR$3:$GR$137,"✔",'(B) - Detecciones - Ataques'!$E$3:$E$137,CW27)</f>
        <v>2</v>
      </c>
      <c r="CX39" s="310">
        <f>SUMIFS('(B) - Detecciones - Ataques'!$EN3:$EN137,'(B) - Detecciones - Ataques'!$GR$3:$GR$137,"✔",'(B) - Detecciones - Ataques'!$E$3:$E$137,CX27)</f>
        <v>4</v>
      </c>
      <c r="CY39" s="310">
        <f>SUMIFS('(B) - Detecciones - Ataques'!$EN3:$EN137,'(B) - Detecciones - Ataques'!$GR$3:$GR$137,"✔",'(B) - Detecciones - Ataques'!$E$3:$E$137,CY27)</f>
        <v>0</v>
      </c>
      <c r="CZ39" s="310">
        <f>SUMIFS('(B) - Detecciones - Ataques'!$EN3:$EN137,'(B) - Detecciones - Ataques'!$GR$3:$GR$137,"✔",'(B) - Detecciones - Ataques'!$E$3:$E$137,CZ27)</f>
        <v>0</v>
      </c>
      <c r="DA39" s="310">
        <f>SUMIFS('(B) - Detecciones - Ataques'!$EN3:$EN137,'(B) - Detecciones - Ataques'!$GR$3:$GR$137,"✔",'(B) - Detecciones - Ataques'!$E$3:$E$137,DA27)</f>
        <v>0</v>
      </c>
      <c r="DB39" s="310">
        <f>SUMIFS('(B) - Detecciones - Ataques'!$EN3:$EN137,'(B) - Detecciones - Ataques'!$GR$3:$GR$137,"✔",'(B) - Detecciones - Ataques'!$E$3:$E$137,DB27)</f>
        <v>0</v>
      </c>
      <c r="DC39" s="310">
        <f>SUMIFS('(B) - Detecciones - Ataques'!$EN3:$EN137,'(B) - Detecciones - Ataques'!$GR$3:$GR$137,"✔",'(B) - Detecciones - Ataques'!$E$3:$E$137,DC27)</f>
        <v>0</v>
      </c>
      <c r="DD39" s="310">
        <f>SUMIFS('(B) - Detecciones - Ataques'!$EN3:$EN137,'(B) - Detecciones - Ataques'!$GR$3:$GR$137,"✔",'(B) - Detecciones - Ataques'!$E$3:$E$137,DD27)</f>
        <v>0</v>
      </c>
      <c r="DE39" s="310">
        <f>SUMIFS('(B) - Detecciones - Ataques'!$EN3:$EN137,'(B) - Detecciones - Ataques'!$GR$3:$GR$137,"✔",'(B) - Detecciones - Ataques'!$E$3:$E$137,DE27)</f>
        <v>0</v>
      </c>
      <c r="DF39" s="310">
        <f>SUMIFS('(B) - Detecciones - Ataques'!$EN3:$EN137,'(B) - Detecciones - Ataques'!$GR$3:$GR$137,"✔",'(B) - Detecciones - Ataques'!$E$3:$E$137,DF27)</f>
        <v>0</v>
      </c>
      <c r="DG39" s="310">
        <f>SUMIFS('(B) - Detecciones - Ataques'!$EN3:$EN137,'(B) - Detecciones - Ataques'!$GR$3:$GR$137,"✔",'(B) - Detecciones - Ataques'!$E$3:$E$137,DG27)</f>
        <v>878</v>
      </c>
      <c r="DH39" s="310">
        <f>SUMIFS('(B) - Detecciones - Ataques'!$EN3:$EN137,'(B) - Detecciones - Ataques'!$GR$3:$GR$137,"✔",'(B) - Detecciones - Ataques'!$E$3:$E$137,DH27)</f>
        <v>0</v>
      </c>
      <c r="DI39" s="311">
        <f>SUMIFS('(B) - Detecciones - Ataques'!$EN3:$EN137,'(B) - Detecciones - Ataques'!$GR$3:$GR$137,"✔",'(B) - Detecciones - Ataques'!$E$3:$E$137,DI27)</f>
        <v>16</v>
      </c>
      <c r="DJ39" s="268"/>
      <c r="DX39" s="312"/>
      <c r="DY39" s="313" t="s">
        <v>214</v>
      </c>
      <c r="DZ39" s="312">
        <v>0.0</v>
      </c>
      <c r="EA39" s="312">
        <v>0.0</v>
      </c>
      <c r="EB39" s="312">
        <v>0.0</v>
      </c>
      <c r="EC39" s="312">
        <v>0.0</v>
      </c>
      <c r="ED39" s="314">
        <v>1.0</v>
      </c>
      <c r="EF39" s="313" t="s">
        <v>214</v>
      </c>
      <c r="EG39" s="312">
        <v>0.0</v>
      </c>
      <c r="EH39" s="312">
        <v>0.0</v>
      </c>
      <c r="EI39" s="312">
        <v>0.0</v>
      </c>
      <c r="EJ39" s="312">
        <v>1.0</v>
      </c>
      <c r="EK39" s="314">
        <v>2.0</v>
      </c>
      <c r="EL39" s="312"/>
      <c r="ER39" s="328" t="s">
        <v>214</v>
      </c>
      <c r="ES39" s="321">
        <f>SUMIFS('(B) - Detecciones - Ataques'!AE$3:AE$137,'(B) - Detecciones - Ataques'!$GR$3:$GR$137,"✔",'(B) - Detecciones - Ataques'!$B$3:$B$137,$ER39,'(B) - Detecciones - Ataques'!$FJ$3:$FJ$137,"✔")</f>
        <v>3</v>
      </c>
      <c r="ET39" s="321">
        <f>SUMIFS('(B) - Detecciones - Ataques'!$BJ$3:$BJ$137,'(B) - Detecciones - Ataques'!$GR$3:$GR$137,"✔",'(B) - Detecciones - Ataques'!$B$3:$B$137,$ER39,'(B) - Detecciones - Ataques'!$FJ$3:$FJ$137,"✔")</f>
        <v>3</v>
      </c>
      <c r="EU39" s="321">
        <f>SUMIFS('(B) - Detecciones - Ataques'!CS$3:CS$137,'(B) - Detecciones - Ataques'!$GR$3:$GR$137,"✔",'(B) - Detecciones - Ataques'!$B$3:$B$137,$ER39,'(B) - Detecciones - Ataques'!$FJ$3:$FJ$137,"✔")</f>
        <v>4</v>
      </c>
      <c r="EV39" s="321">
        <f>SUMIFS('(B) - Detecciones - Ataques'!EB$3:EB$137,'(B) - Detecciones - Ataques'!$GR$3:$GR$137,"✔",'(B) - Detecciones - Ataques'!$B$3:$B$137,$ER39,'(B) - Detecciones - Ataques'!$FJ$3:$FJ$137,"✔")</f>
        <v>14</v>
      </c>
      <c r="EW39" s="329">
        <f t="shared" si="1"/>
        <v>14</v>
      </c>
      <c r="EX39" s="321"/>
      <c r="EY39" s="321"/>
      <c r="EZ39" s="321"/>
      <c r="FE39" s="328" t="s">
        <v>214</v>
      </c>
      <c r="FF39" s="322">
        <f t="shared" si="2"/>
        <v>1.5</v>
      </c>
      <c r="FG39" s="322">
        <f t="shared" si="3"/>
        <v>1.5</v>
      </c>
      <c r="FH39" s="322">
        <f t="shared" si="4"/>
        <v>2</v>
      </c>
      <c r="FI39" s="323">
        <f t="shared" si="5"/>
        <v>7</v>
      </c>
      <c r="FJ39" s="324"/>
      <c r="FK39" s="324"/>
      <c r="FL39" s="324"/>
      <c r="FM39" s="324"/>
      <c r="FN39" s="324"/>
      <c r="FO39" s="324"/>
      <c r="FP39" s="324"/>
    </row>
    <row r="40">
      <c r="B40" s="269"/>
      <c r="C40" s="268"/>
      <c r="D40" s="268"/>
      <c r="E40" s="268"/>
      <c r="F40" s="268"/>
      <c r="G40" s="270"/>
      <c r="J40" s="269"/>
      <c r="K40" s="304">
        <f>SUMIF('(B) - Detecciones - Ataques'!GR3:GR137,"✔",'(B) - Detecciones - Ataques'!AT3:AT137)</f>
        <v>633</v>
      </c>
      <c r="L40" s="305">
        <f>SUMIF('(B) - Detecciones - Ataques'!GR3:GR137,"✔",'(B) - Detecciones - Ataques'!CA3:CA137)</f>
        <v>1826</v>
      </c>
      <c r="M40" s="305">
        <f>SUMIF('(B) - Detecciones - Ataques'!GR3:GR137,"✔",'(B) - Detecciones - Ataques'!DJ3:DJ137)</f>
        <v>20905</v>
      </c>
      <c r="N40" s="306">
        <f>SUMIF('(B) - Detecciones - Ataques'!GR3:GR137,"✔",'(B) - Detecciones - Ataques'!ES3:ES137)</f>
        <v>20922</v>
      </c>
      <c r="O40" s="270"/>
      <c r="Q40" s="268"/>
      <c r="R40" s="330" t="s">
        <v>2150</v>
      </c>
      <c r="S40" s="308">
        <f>SUMIFS('(B) - Detecciones - Ataques'!$AT3:$AT137,'(B) - Detecciones - Ataques'!$GR$3:$GR$137,"✔",'(B) - Detecciones - Ataques'!$B$3:$B$137,S27) + SUMIFS('(B) - Detecciones - Ataques'!$AT3:$AT137,'(B) - Detecciones - Ataques'!$GR$3:$GR$137,"✔",'(B) - Detecciones - Ataques'!$C$3:$C$137,"*" &amp; S27 &amp; "*") </f>
        <v>1</v>
      </c>
      <c r="T40" s="308">
        <f>SUMIFS('(B) - Detecciones - Ataques'!$AT3:$AT137,'(B) - Detecciones - Ataques'!$GR$3:$GR$137,"✔",'(B) - Detecciones - Ataques'!$B$3:$B$137,T27) + SUMIFS('(B) - Detecciones - Ataques'!$AT3:$AT137,'(B) - Detecciones - Ataques'!$GR$3:$GR$137,"✔",'(B) - Detecciones - Ataques'!$C$3:$C$137,"*" &amp; T27 &amp; "*") </f>
        <v>0</v>
      </c>
      <c r="U40" s="308">
        <f>SUMIFS('(B) - Detecciones - Ataques'!$AT3:$AT137,'(B) - Detecciones - Ataques'!$GR$3:$GR$137,"✔",'(B) - Detecciones - Ataques'!$B$3:$B$137,U27) + SUMIFS('(B) - Detecciones - Ataques'!$AT3:$AT137,'(B) - Detecciones - Ataques'!$GR$3:$GR$137,"✔",'(B) - Detecciones - Ataques'!$C$3:$C$137,"*" &amp; U27 &amp; "*") </f>
        <v>1</v>
      </c>
      <c r="V40" s="308">
        <f>SUMIFS('(B) - Detecciones - Ataques'!$AT3:$AT137,'(B) - Detecciones - Ataques'!$GR$3:$GR$137,"✔",'(B) - Detecciones - Ataques'!$B$3:$B$137,V27) + SUMIFS('(B) - Detecciones - Ataques'!$AT3:$AT137,'(B) - Detecciones - Ataques'!$GR$3:$GR$137,"✔",'(B) - Detecciones - Ataques'!$C$3:$C$137,"*" &amp; V27 &amp; "*") </f>
        <v>0</v>
      </c>
      <c r="W40" s="308">
        <f>SUMIFS('(B) - Detecciones - Ataques'!$AT3:$AT137,'(B) - Detecciones - Ataques'!$GR$3:$GR$137,"✔",'(B) - Detecciones - Ataques'!$B$3:$B$137,W27) + SUMIFS('(B) - Detecciones - Ataques'!$AT3:$AT137,'(B) - Detecciones - Ataques'!$GR$3:$GR$137,"✔",'(B) - Detecciones - Ataques'!$C$3:$C$137,"*" &amp; W27 &amp; "*") </f>
        <v>0</v>
      </c>
      <c r="X40" s="308">
        <f>SUMIFS('(B) - Detecciones - Ataques'!$AT3:$AT137,'(B) - Detecciones - Ataques'!$GR$3:$GR$137,"✔",'(B) - Detecciones - Ataques'!$B$3:$B$137,X27) + SUMIFS('(B) - Detecciones - Ataques'!$AT3:$AT137,'(B) - Detecciones - Ataques'!$GR$3:$GR$137,"✔",'(B) - Detecciones - Ataques'!$C$3:$C$137,"*" &amp; X27 &amp; "*") </f>
        <v>0</v>
      </c>
      <c r="Y40" s="308">
        <f>SUMIFS('(B) - Detecciones - Ataques'!$AT3:$AT137,'(B) - Detecciones - Ataques'!$GR$3:$GR$137,"✔",'(B) - Detecciones - Ataques'!$B$3:$B$137,Y27) + SUMIFS('(B) - Detecciones - Ataques'!$AT3:$AT137,'(B) - Detecciones - Ataques'!$GR$3:$GR$137,"✔",'(B) - Detecciones - Ataques'!$C$3:$C$137,"*" &amp; Y27 &amp; "*") </f>
        <v>611</v>
      </c>
      <c r="Z40" s="308">
        <f>SUMIFS('(B) - Detecciones - Ataques'!$AT3:$AT137,'(B) - Detecciones - Ataques'!$GR$3:$GR$137,"✔",'(B) - Detecciones - Ataques'!$B$3:$B$137,Z27) + SUMIFS('(B) - Detecciones - Ataques'!$AT3:$AT137,'(B) - Detecciones - Ataques'!$GR$3:$GR$137,"✔",'(B) - Detecciones - Ataques'!$C$3:$C$137,"*" &amp; Z27 &amp; "*") </f>
        <v>0</v>
      </c>
      <c r="AA40" s="308">
        <f>SUMIFS('(B) - Detecciones - Ataques'!$AT3:$AT137,'(B) - Detecciones - Ataques'!$GR$3:$GR$137,"✔",'(B) - Detecciones - Ataques'!$B$3:$B$137,AA27) + SUMIFS('(B) - Detecciones - Ataques'!$AT3:$AT137,'(B) - Detecciones - Ataques'!$GR$3:$GR$137,"✔",'(B) - Detecciones - Ataques'!$C$3:$C$137,"*" &amp; AA27 &amp; "*") </f>
        <v>1</v>
      </c>
      <c r="AB40" s="308">
        <f>SUMIFS('(B) - Detecciones - Ataques'!$AT3:$AT137,'(B) - Detecciones - Ataques'!$GR$3:$GR$137,"✔",'(B) - Detecciones - Ataques'!$B$3:$B$137,AB27) + SUMIFS('(B) - Detecciones - Ataques'!$AT3:$AT137,'(B) - Detecciones - Ataques'!$GR$3:$GR$137,"✔",'(B) - Detecciones - Ataques'!$C$3:$C$137,"*" &amp; AB27 &amp; "*") </f>
        <v>1</v>
      </c>
      <c r="AC40" s="308">
        <f>SUMIFS('(B) - Detecciones - Ataques'!$AT3:$AT137,'(B) - Detecciones - Ataques'!$GR$3:$GR$137,"✔",'(B) - Detecciones - Ataques'!$B$3:$B$137,AC27) + SUMIFS('(B) - Detecciones - Ataques'!$AT3:$AT137,'(B) - Detecciones - Ataques'!$GR$3:$GR$137,"✔",'(B) - Detecciones - Ataques'!$C$3:$C$137,"*" &amp; AC27 &amp; "*") </f>
        <v>0</v>
      </c>
      <c r="AD40" s="308">
        <f>SUMIFS('(B) - Detecciones - Ataques'!$AT3:$AT137,'(B) - Detecciones - Ataques'!$GR$3:$GR$137,"✔",'(B) - Detecciones - Ataques'!$B$3:$B$137,AD27) + SUMIFS('(B) - Detecciones - Ataques'!$AT3:$AT137,'(B) - Detecciones - Ataques'!$GR$3:$GR$137,"✔",'(B) - Detecciones - Ataques'!$C$3:$C$137,"*" &amp; AD27 &amp; "*") </f>
        <v>0</v>
      </c>
      <c r="AE40" s="309">
        <f>SUMIFS('(B) - Detecciones - Ataques'!$AT3:$AT137,'(B) - Detecciones - Ataques'!$GR$3:$GR$137,"✔",'(B) - Detecciones - Ataques'!$B$3:$B$137,AE27) + SUMIFS('(B) - Detecciones - Ataques'!$AT3:$AT137,'(B) - Detecciones - Ataques'!$GR$3:$GR$137,"✔",'(B) - Detecciones - Ataques'!$C$3:$C$137,"*" &amp; AE27 &amp; "*") </f>
        <v>18</v>
      </c>
      <c r="AF40" s="268"/>
      <c r="AG40" s="330" t="s">
        <v>2150</v>
      </c>
      <c r="AH40" s="310">
        <f>SUMIFS('(B) - Detecciones - Ataques'!$AT3:$AT137,'(B) - Detecciones - Ataques'!$GR$3:$GR$137,"✔",'(B) - Detecciones - Ataques'!$E$3:$E$137,AH27)</f>
        <v>0</v>
      </c>
      <c r="AI40" s="310">
        <f>SUMIFS('(B) - Detecciones - Ataques'!$AT3:$AT137,'(B) - Detecciones - Ataques'!$GR$3:$GR$137,"✔",'(B) - Detecciones - Ataques'!$E$3:$E$137,AI27)</f>
        <v>1</v>
      </c>
      <c r="AJ40" s="310">
        <f>SUMIFS('(B) - Detecciones - Ataques'!$AT3:$AT137,'(B) - Detecciones - Ataques'!$GR$3:$GR$137,"✔",'(B) - Detecciones - Ataques'!$E$3:$E$137,AJ27)</f>
        <v>0</v>
      </c>
      <c r="AK40" s="310">
        <f>SUMIFS('(B) - Detecciones - Ataques'!$AT3:$AT137,'(B) - Detecciones - Ataques'!$GR$3:$GR$137,"✔",'(B) - Detecciones - Ataques'!$E$3:$E$137,AK27)</f>
        <v>0</v>
      </c>
      <c r="AL40" s="310">
        <f>SUMIFS('(B) - Detecciones - Ataques'!$AT3:$AT137,'(B) - Detecciones - Ataques'!$GR$3:$GR$137,"✔",'(B) - Detecciones - Ataques'!$E$3:$E$137,AL27)</f>
        <v>0</v>
      </c>
      <c r="AM40" s="310">
        <f>SUMIFS('(B) - Detecciones - Ataques'!$AT3:$AT137,'(B) - Detecciones - Ataques'!$GR$3:$GR$137,"✔",'(B) - Detecciones - Ataques'!$E$3:$E$137,AM27)</f>
        <v>0</v>
      </c>
      <c r="AN40" s="310">
        <f>SUMIFS('(B) - Detecciones - Ataques'!$AT3:$AT137,'(B) - Detecciones - Ataques'!$GR$3:$GR$137,"✔",'(B) - Detecciones - Ataques'!$E$3:$E$137,AN27)</f>
        <v>0</v>
      </c>
      <c r="AO40" s="310">
        <f>SUMIFS('(B) - Detecciones - Ataques'!$AT3:$AT137,'(B) - Detecciones - Ataques'!$GR$3:$GR$137,"✔",'(B) - Detecciones - Ataques'!$E$3:$E$137,AO27)</f>
        <v>0</v>
      </c>
      <c r="AP40" s="310">
        <f>SUMIFS('(B) - Detecciones - Ataques'!$AT3:$AT137,'(B) - Detecciones - Ataques'!$GR$3:$GR$137,"✔",'(B) - Detecciones - Ataques'!$E$3:$E$137,AP27)</f>
        <v>1</v>
      </c>
      <c r="AQ40" s="310">
        <f>SUMIFS('(B) - Detecciones - Ataques'!$AT3:$AT137,'(B) - Detecciones - Ataques'!$GR$3:$GR$137,"✔",'(B) - Detecciones - Ataques'!$E$3:$E$137,AQ27)</f>
        <v>0</v>
      </c>
      <c r="AR40" s="310">
        <f>SUMIFS('(B) - Detecciones - Ataques'!$AT3:$AT137,'(B) - Detecciones - Ataques'!$GR$3:$GR$137,"✔",'(B) - Detecciones - Ataques'!$E$3:$E$137,AR27)</f>
        <v>0</v>
      </c>
      <c r="AS40" s="310">
        <f>SUMIFS('(B) - Detecciones - Ataques'!$AT3:$AT137,'(B) - Detecciones - Ataques'!$GR$3:$GR$137,"✔",'(B) - Detecciones - Ataques'!$E$3:$E$137,AS27)</f>
        <v>0</v>
      </c>
      <c r="AT40" s="310">
        <f>SUMIFS('(B) - Detecciones - Ataques'!$AT3:$AT137,'(B) - Detecciones - Ataques'!$GR$3:$GR$137,"✔",'(B) - Detecciones - Ataques'!$E$3:$E$137,AT27)</f>
        <v>0</v>
      </c>
      <c r="AU40" s="310">
        <f>SUMIFS('(B) - Detecciones - Ataques'!$AT3:$AT137,'(B) - Detecciones - Ataques'!$GR$3:$GR$137,"✔",'(B) - Detecciones - Ataques'!$E$3:$E$137,AU27)</f>
        <v>0</v>
      </c>
      <c r="AV40" s="310">
        <f>SUMIFS('(B) - Detecciones - Ataques'!$AT3:$AT137,'(B) - Detecciones - Ataques'!$GR$3:$GR$137,"✔",'(B) - Detecciones - Ataques'!$E$3:$E$137,AV27)</f>
        <v>0</v>
      </c>
      <c r="AW40" s="310">
        <f>SUMIFS('(B) - Detecciones - Ataques'!$AT3:$AT137,'(B) - Detecciones - Ataques'!$GR$3:$GR$137,"✔",'(B) - Detecciones - Ataques'!$E$3:$E$137,AW27)</f>
        <v>0</v>
      </c>
      <c r="AX40" s="310">
        <f>SUMIFS('(B) - Detecciones - Ataques'!$AT3:$AT137,'(B) - Detecciones - Ataques'!$GR$3:$GR$137,"✔",'(B) - Detecciones - Ataques'!$E$3:$E$137,AX27)</f>
        <v>0</v>
      </c>
      <c r="AY40" s="310">
        <f>SUMIFS('(B) - Detecciones - Ataques'!$AT3:$AT137,'(B) - Detecciones - Ataques'!$GR$3:$GR$137,"✔",'(B) - Detecciones - Ataques'!$E$3:$E$137,AY27)</f>
        <v>0</v>
      </c>
      <c r="AZ40" s="310">
        <f>SUMIFS('(B) - Detecciones - Ataques'!$AT3:$AT137,'(B) - Detecciones - Ataques'!$GR$3:$GR$137,"✔",'(B) - Detecciones - Ataques'!$E$3:$E$137,AZ27)</f>
        <v>0</v>
      </c>
      <c r="BA40" s="310">
        <f>SUMIFS('(B) - Detecciones - Ataques'!$AT3:$AT137,'(B) - Detecciones - Ataques'!$GR$3:$GR$137,"✔",'(B) - Detecciones - Ataques'!$E$3:$E$137,BA27)</f>
        <v>0</v>
      </c>
      <c r="BB40" s="310">
        <f>SUMIFS('(B) - Detecciones - Ataques'!$AT3:$AT137,'(B) - Detecciones - Ataques'!$GR$3:$GR$137,"✔",'(B) - Detecciones - Ataques'!$E$3:$E$137,BB27)</f>
        <v>0</v>
      </c>
      <c r="BC40" s="310">
        <f>SUMIFS('(B) - Detecciones - Ataques'!$AT3:$AT137,'(B) - Detecciones - Ataques'!$GR$3:$GR$137,"✔",'(B) - Detecciones - Ataques'!$E$3:$E$137,BC27)</f>
        <v>0</v>
      </c>
      <c r="BD40" s="310">
        <f>SUMIFS('(B) - Detecciones - Ataques'!$AT3:$AT137,'(B) - Detecciones - Ataques'!$GR$3:$GR$137,"✔",'(B) - Detecciones - Ataques'!$E$3:$E$137,BD27)</f>
        <v>0</v>
      </c>
      <c r="BE40" s="310">
        <f>SUMIFS('(B) - Detecciones - Ataques'!$AT3:$AT137,'(B) - Detecciones - Ataques'!$GR$3:$GR$137,"✔",'(B) - Detecciones - Ataques'!$E$3:$E$137,BE27)</f>
        <v>0</v>
      </c>
      <c r="BF40" s="310">
        <f>SUMIFS('(B) - Detecciones - Ataques'!$AT3:$AT137,'(B) - Detecciones - Ataques'!$GR$3:$GR$137,"✔",'(B) - Detecciones - Ataques'!$E$3:$E$137,BF27)</f>
        <v>0</v>
      </c>
      <c r="BG40" s="310">
        <f>SUMIFS('(B) - Detecciones - Ataques'!$AT3:$AT137,'(B) - Detecciones - Ataques'!$GR$3:$GR$137,"✔",'(B) - Detecciones - Ataques'!$E$3:$E$137,BG27)</f>
        <v>0</v>
      </c>
      <c r="BH40" s="310">
        <f>SUMIFS('(B) - Detecciones - Ataques'!$AT3:$AT137,'(B) - Detecciones - Ataques'!$GR$3:$GR$137,"✔",'(B) - Detecciones - Ataques'!$E$3:$E$137,BH27)</f>
        <v>0</v>
      </c>
      <c r="BI40" s="310">
        <f>SUMIFS('(B) - Detecciones - Ataques'!$AT3:$AT137,'(B) - Detecciones - Ataques'!$GR$3:$GR$137,"✔",'(B) - Detecciones - Ataques'!$E$3:$E$137,BI27)</f>
        <v>0</v>
      </c>
      <c r="BJ40" s="310">
        <f>SUMIFS('(B) - Detecciones - Ataques'!$AT3:$AT137,'(B) - Detecciones - Ataques'!$GR$3:$GR$137,"✔",'(B) - Detecciones - Ataques'!$E$3:$E$137,BJ27)</f>
        <v>0</v>
      </c>
      <c r="BK40" s="310">
        <f>SUMIFS('(B) - Detecciones - Ataques'!$AT3:$AT137,'(B) - Detecciones - Ataques'!$GR$3:$GR$137,"✔",'(B) - Detecciones - Ataques'!$E$3:$E$137,BK27)</f>
        <v>0</v>
      </c>
      <c r="BL40" s="310">
        <f>SUMIFS('(B) - Detecciones - Ataques'!$AT3:$AT137,'(B) - Detecciones - Ataques'!$GR$3:$GR$137,"✔",'(B) - Detecciones - Ataques'!$E$3:$E$137,BL27)</f>
        <v>611</v>
      </c>
      <c r="BM40" s="310">
        <f>SUMIFS('(B) - Detecciones - Ataques'!$AT3:$AT137,'(B) - Detecciones - Ataques'!$GR$3:$GR$137,"✔",'(B) - Detecciones - Ataques'!$E$3:$E$137,BM27)</f>
        <v>0</v>
      </c>
      <c r="BN40" s="310">
        <f>SUMIFS('(B) - Detecciones - Ataques'!$AT3:$AT137,'(B) - Detecciones - Ataques'!$GR$3:$GR$137,"✔",'(B) - Detecciones - Ataques'!$E$3:$E$137,BN27)</f>
        <v>0</v>
      </c>
      <c r="BO40" s="310">
        <f>SUMIFS('(B) - Detecciones - Ataques'!$AT3:$AT137,'(B) - Detecciones - Ataques'!$GR$3:$GR$137,"✔",'(B) - Detecciones - Ataques'!$E$3:$E$137,BO27)</f>
        <v>0</v>
      </c>
      <c r="BP40" s="310">
        <f>SUMIFS('(B) - Detecciones - Ataques'!$AT3:$AT137,'(B) - Detecciones - Ataques'!$GR$3:$GR$137,"✔",'(B) - Detecciones - Ataques'!$E$3:$E$137,BP27)</f>
        <v>0</v>
      </c>
      <c r="BQ40" s="310">
        <f>SUMIFS('(B) - Detecciones - Ataques'!$AT3:$AT137,'(B) - Detecciones - Ataques'!$GR$3:$GR$137,"✔",'(B) - Detecciones - Ataques'!$E$3:$E$137,BQ27)</f>
        <v>0</v>
      </c>
      <c r="BR40" s="310">
        <f>SUMIFS('(B) - Detecciones - Ataques'!$AT3:$AT137,'(B) - Detecciones - Ataques'!$GR$3:$GR$137,"✔",'(B) - Detecciones - Ataques'!$E$3:$E$137,BR27)</f>
        <v>0</v>
      </c>
      <c r="BS40" s="310">
        <f>SUMIFS('(B) - Detecciones - Ataques'!$AT3:$AT137,'(B) - Detecciones - Ataques'!$GR$3:$GR$137,"✔",'(B) - Detecciones - Ataques'!$E$3:$E$137,BS27)</f>
        <v>0</v>
      </c>
      <c r="BT40" s="310">
        <f>SUMIFS('(B) - Detecciones - Ataques'!$AT3:$AT137,'(B) - Detecciones - Ataques'!$GR$3:$GR$137,"✔",'(B) - Detecciones - Ataques'!$E$3:$E$137,BT27)</f>
        <v>0</v>
      </c>
      <c r="BU40" s="310">
        <f>SUMIFS('(B) - Detecciones - Ataques'!$AT3:$AT137,'(B) - Detecciones - Ataques'!$GR$3:$GR$137,"✔",'(B) - Detecciones - Ataques'!$E$3:$E$137,BU27)</f>
        <v>0</v>
      </c>
      <c r="BV40" s="310">
        <f>SUMIFS('(B) - Detecciones - Ataques'!$AT3:$AT137,'(B) - Detecciones - Ataques'!$GR$3:$GR$137,"✔",'(B) - Detecciones - Ataques'!$E$3:$E$137,BV27)</f>
        <v>0</v>
      </c>
      <c r="BW40" s="310">
        <f>SUMIFS('(B) - Detecciones - Ataques'!$AT3:$AT137,'(B) - Detecciones - Ataques'!$GR$3:$GR$137,"✔",'(B) - Detecciones - Ataques'!$E$3:$E$137,BW27)</f>
        <v>0</v>
      </c>
      <c r="BX40" s="310">
        <f>SUMIFS('(B) - Detecciones - Ataques'!$AT3:$AT137,'(B) - Detecciones - Ataques'!$GR$3:$GR$137,"✔",'(B) - Detecciones - Ataques'!$E$3:$E$137,BX27)</f>
        <v>0</v>
      </c>
      <c r="BY40" s="310">
        <f>SUMIFS('(B) - Detecciones - Ataques'!$AT3:$AT137,'(B) - Detecciones - Ataques'!$GR$3:$GR$137,"✔",'(B) - Detecciones - Ataques'!$E$3:$E$137,BY27)</f>
        <v>0</v>
      </c>
      <c r="BZ40" s="310">
        <f>SUMIFS('(B) - Detecciones - Ataques'!$AT3:$AT137,'(B) - Detecciones - Ataques'!$GR$3:$GR$137,"✔",'(B) - Detecciones - Ataques'!$E$3:$E$137,BZ27)</f>
        <v>0</v>
      </c>
      <c r="CA40" s="310">
        <f>SUMIFS('(B) - Detecciones - Ataques'!$AT3:$AT137,'(B) - Detecciones - Ataques'!$GR$3:$GR$137,"✔",'(B) - Detecciones - Ataques'!$E$3:$E$137,CA27)</f>
        <v>0</v>
      </c>
      <c r="CB40" s="310">
        <f>SUMIFS('(B) - Detecciones - Ataques'!$AT3:$AT137,'(B) - Detecciones - Ataques'!$GR$3:$GR$137,"✔",'(B) - Detecciones - Ataques'!$E$3:$E$137,CB27)</f>
        <v>0</v>
      </c>
      <c r="CC40" s="310">
        <f>SUMIFS('(B) - Detecciones - Ataques'!$AT3:$AT137,'(B) - Detecciones - Ataques'!$GR$3:$GR$137,"✔",'(B) - Detecciones - Ataques'!$E$3:$E$137,CC27)</f>
        <v>0</v>
      </c>
      <c r="CD40" s="310">
        <f>SUMIFS('(B) - Detecciones - Ataques'!$AT3:$AT137,'(B) - Detecciones - Ataques'!$GR$3:$GR$137,"✔",'(B) - Detecciones - Ataques'!$E$3:$E$137,CD27)</f>
        <v>0</v>
      </c>
      <c r="CE40" s="310">
        <f>SUMIFS('(B) - Detecciones - Ataques'!$AT3:$AT137,'(B) - Detecciones - Ataques'!$GR$3:$GR$137,"✔",'(B) - Detecciones - Ataques'!$E$3:$E$137,CE27)</f>
        <v>0</v>
      </c>
      <c r="CF40" s="310">
        <f>SUMIFS('(B) - Detecciones - Ataques'!$AT3:$AT137,'(B) - Detecciones - Ataques'!$GR$3:$GR$137,"✔",'(B) - Detecciones - Ataques'!$E$3:$E$137,CF27)</f>
        <v>0</v>
      </c>
      <c r="CG40" s="310">
        <f>SUMIFS('(B) - Detecciones - Ataques'!$AT3:$AT137,'(B) - Detecciones - Ataques'!$GR$3:$GR$137,"✔",'(B) - Detecciones - Ataques'!$E$3:$E$137,CG27)</f>
        <v>0</v>
      </c>
      <c r="CH40" s="310">
        <f>SUMIFS('(B) - Detecciones - Ataques'!$AT3:$AT137,'(B) - Detecciones - Ataques'!$GR$3:$GR$137,"✔",'(B) - Detecciones - Ataques'!$E$3:$E$137,CH27)</f>
        <v>0</v>
      </c>
      <c r="CI40" s="310">
        <f>SUMIFS('(B) - Detecciones - Ataques'!$AT3:$AT137,'(B) - Detecciones - Ataques'!$GR$3:$GR$137,"✔",'(B) - Detecciones - Ataques'!$E$3:$E$137,CI27)</f>
        <v>0</v>
      </c>
      <c r="CJ40" s="310">
        <f>SUMIFS('(B) - Detecciones - Ataques'!$AT3:$AT137,'(B) - Detecciones - Ataques'!$GR$3:$GR$137,"✔",'(B) - Detecciones - Ataques'!$E$3:$E$137,CJ27)</f>
        <v>1</v>
      </c>
      <c r="CK40" s="310">
        <f>SUMIFS('(B) - Detecciones - Ataques'!$AT3:$AT137,'(B) - Detecciones - Ataques'!$GR$3:$GR$137,"✔",'(B) - Detecciones - Ataques'!$E$3:$E$137,CK27)</f>
        <v>0</v>
      </c>
      <c r="CL40" s="310">
        <f>SUMIFS('(B) - Detecciones - Ataques'!$AT3:$AT137,'(B) - Detecciones - Ataques'!$GR$3:$GR$137,"✔",'(B) - Detecciones - Ataques'!$E$3:$E$137,CL27)</f>
        <v>0</v>
      </c>
      <c r="CM40" s="310">
        <f>SUMIFS('(B) - Detecciones - Ataques'!$AT3:$AT137,'(B) - Detecciones - Ataques'!$GR$3:$GR$137,"✔",'(B) - Detecciones - Ataques'!$E$3:$E$137,CM27)</f>
        <v>0</v>
      </c>
      <c r="CN40" s="310">
        <f>SUMIFS('(B) - Detecciones - Ataques'!$AT3:$AT137,'(B) - Detecciones - Ataques'!$GR$3:$GR$137,"✔",'(B) - Detecciones - Ataques'!$E$3:$E$137,CN27)</f>
        <v>1</v>
      </c>
      <c r="CO40" s="310">
        <f>SUMIFS('(B) - Detecciones - Ataques'!$AT3:$AT137,'(B) - Detecciones - Ataques'!$GR$3:$GR$137,"✔",'(B) - Detecciones - Ataques'!$E$3:$E$137,CO27)</f>
        <v>0</v>
      </c>
      <c r="CP40" s="310">
        <f>SUMIFS('(B) - Detecciones - Ataques'!$AT3:$AT137,'(B) - Detecciones - Ataques'!$GR$3:$GR$137,"✔",'(B) - Detecciones - Ataques'!$E$3:$E$137,CP27)</f>
        <v>0</v>
      </c>
      <c r="CQ40" s="310">
        <f>SUMIFS('(B) - Detecciones - Ataques'!$AT3:$AT137,'(B) - Detecciones - Ataques'!$GR$3:$GR$137,"✔",'(B) - Detecciones - Ataques'!$E$3:$E$137,CQ27)</f>
        <v>0</v>
      </c>
      <c r="CR40" s="310">
        <f>SUMIFS('(B) - Detecciones - Ataques'!$AT3:$AT137,'(B) - Detecciones - Ataques'!$GR$3:$GR$137,"✔",'(B) - Detecciones - Ataques'!$E$3:$E$137,CR27)</f>
        <v>0</v>
      </c>
      <c r="CS40" s="310">
        <f>SUMIFS('(B) - Detecciones - Ataques'!$AT3:$AT137,'(B) - Detecciones - Ataques'!$GR$3:$GR$137,"✔",'(B) - Detecciones - Ataques'!$E$3:$E$137,CS27)</f>
        <v>0</v>
      </c>
      <c r="CT40" s="310">
        <f>SUMIFS('(B) - Detecciones - Ataques'!$AT3:$AT137,'(B) - Detecciones - Ataques'!$GR$3:$GR$137,"✔",'(B) - Detecciones - Ataques'!$E$3:$E$137,CT27)</f>
        <v>0</v>
      </c>
      <c r="CU40" s="310">
        <f>SUMIFS('(B) - Detecciones - Ataques'!$AT3:$AT137,'(B) - Detecciones - Ataques'!$GR$3:$GR$137,"✔",'(B) - Detecciones - Ataques'!$E$3:$E$137,CU27)</f>
        <v>0</v>
      </c>
      <c r="CV40" s="310">
        <f>SUMIFS('(B) - Detecciones - Ataques'!$AT3:$AT137,'(B) - Detecciones - Ataques'!$GR$3:$GR$137,"✔",'(B) - Detecciones - Ataques'!$E$3:$E$137,CV27)</f>
        <v>0</v>
      </c>
      <c r="CW40" s="310">
        <f>SUMIFS('(B) - Detecciones - Ataques'!$AT3:$AT137,'(B) - Detecciones - Ataques'!$GR$3:$GR$137,"✔",'(B) - Detecciones - Ataques'!$E$3:$E$137,CW27)</f>
        <v>0</v>
      </c>
      <c r="CX40" s="310">
        <f>SUMIFS('(B) - Detecciones - Ataques'!$AT3:$AT137,'(B) - Detecciones - Ataques'!$GR$3:$GR$137,"✔",'(B) - Detecciones - Ataques'!$E$3:$E$137,CX27)</f>
        <v>0</v>
      </c>
      <c r="CY40" s="310">
        <f>SUMIFS('(B) - Detecciones - Ataques'!$AT3:$AT137,'(B) - Detecciones - Ataques'!$GR$3:$GR$137,"✔",'(B) - Detecciones - Ataques'!$E$3:$E$137,CY27)</f>
        <v>0</v>
      </c>
      <c r="CZ40" s="310">
        <f>SUMIFS('(B) - Detecciones - Ataques'!$AT3:$AT137,'(B) - Detecciones - Ataques'!$GR$3:$GR$137,"✔",'(B) - Detecciones - Ataques'!$E$3:$E$137,CZ27)</f>
        <v>0</v>
      </c>
      <c r="DA40" s="310">
        <f>SUMIFS('(B) - Detecciones - Ataques'!$AT3:$AT137,'(B) - Detecciones - Ataques'!$GR$3:$GR$137,"✔",'(B) - Detecciones - Ataques'!$E$3:$E$137,DA27)</f>
        <v>0</v>
      </c>
      <c r="DB40" s="310">
        <f>SUMIFS('(B) - Detecciones - Ataques'!$AT3:$AT137,'(B) - Detecciones - Ataques'!$GR$3:$GR$137,"✔",'(B) - Detecciones - Ataques'!$E$3:$E$137,DB27)</f>
        <v>0</v>
      </c>
      <c r="DC40" s="310">
        <f>SUMIFS('(B) - Detecciones - Ataques'!$AT3:$AT137,'(B) - Detecciones - Ataques'!$GR$3:$GR$137,"✔",'(B) - Detecciones - Ataques'!$E$3:$E$137,DC27)</f>
        <v>0</v>
      </c>
      <c r="DD40" s="310">
        <f>SUMIFS('(B) - Detecciones - Ataques'!$AT3:$AT137,'(B) - Detecciones - Ataques'!$GR$3:$GR$137,"✔",'(B) - Detecciones - Ataques'!$E$3:$E$137,DD27)</f>
        <v>0</v>
      </c>
      <c r="DE40" s="310">
        <f>SUMIFS('(B) - Detecciones - Ataques'!$AT3:$AT137,'(B) - Detecciones - Ataques'!$GR$3:$GR$137,"✔",'(B) - Detecciones - Ataques'!$E$3:$E$137,DE27)</f>
        <v>0</v>
      </c>
      <c r="DF40" s="310">
        <f>SUMIFS('(B) - Detecciones - Ataques'!$AT3:$AT137,'(B) - Detecciones - Ataques'!$GR$3:$GR$137,"✔",'(B) - Detecciones - Ataques'!$E$3:$E$137,DF27)</f>
        <v>0</v>
      </c>
      <c r="DG40" s="310">
        <f>SUMIFS('(B) - Detecciones - Ataques'!$AT3:$AT137,'(B) - Detecciones - Ataques'!$GR$3:$GR$137,"✔",'(B) - Detecciones - Ataques'!$E$3:$E$137,DG27)</f>
        <v>18</v>
      </c>
      <c r="DH40" s="310">
        <f>SUMIFS('(B) - Detecciones - Ataques'!$AT3:$AT137,'(B) - Detecciones - Ataques'!$GR$3:$GR$137,"✔",'(B) - Detecciones - Ataques'!$E$3:$E$137,DH27)</f>
        <v>0</v>
      </c>
      <c r="DI40" s="311">
        <f>SUMIFS('(B) - Detecciones - Ataques'!$AT3:$AT137,'(B) - Detecciones - Ataques'!$GR$3:$GR$137,"✔",'(B) - Detecciones - Ataques'!$E$3:$E$137,DI27)</f>
        <v>0</v>
      </c>
      <c r="DJ40" s="268"/>
      <c r="DX40" s="312"/>
      <c r="DY40" s="338" t="s">
        <v>441</v>
      </c>
      <c r="DZ40" s="339">
        <v>1.0</v>
      </c>
      <c r="EA40" s="339">
        <v>2.0</v>
      </c>
      <c r="EB40" s="339">
        <v>2.0</v>
      </c>
      <c r="EC40" s="339">
        <v>2.0</v>
      </c>
      <c r="ED40" s="340">
        <v>2.0</v>
      </c>
      <c r="EF40" s="338" t="s">
        <v>441</v>
      </c>
      <c r="EG40" s="339">
        <v>1.0</v>
      </c>
      <c r="EH40" s="339">
        <v>2.0</v>
      </c>
      <c r="EI40" s="339">
        <v>2.0</v>
      </c>
      <c r="EJ40" s="339">
        <v>2.0</v>
      </c>
      <c r="EK40" s="340">
        <v>2.0</v>
      </c>
      <c r="EL40" s="312"/>
      <c r="ER40" s="341" t="s">
        <v>441</v>
      </c>
      <c r="ES40" s="342">
        <f>SUMIFS('(B) - Detecciones - Ataques'!AE$3:AE$137,'(B) - Detecciones - Ataques'!$GR$3:$GR$137,"✔",'(B) - Detecciones - Ataques'!$B$3:$B$137,$ER40,'(B) - Detecciones - Ataques'!$FJ$3:$FJ$137,"✔")</f>
        <v>2</v>
      </c>
      <c r="ET40" s="342">
        <f>SUMIFS('(B) - Detecciones - Ataques'!$BJ$3:$BJ$137,'(B) - Detecciones - Ataques'!$GR$3:$GR$137,"✔",'(B) - Detecciones - Ataques'!$B$3:$B$137,$ER40,'(B) - Detecciones - Ataques'!$FJ$3:$FJ$137,"✔")</f>
        <v>9</v>
      </c>
      <c r="EU40" s="342">
        <f>SUMIFS('(B) - Detecciones - Ataques'!CS$3:CS$137,'(B) - Detecciones - Ataques'!$GR$3:$GR$137,"✔",'(B) - Detecciones - Ataques'!$B$3:$B$137,$ER40,'(B) - Detecciones - Ataques'!$FJ$3:$FJ$137,"✔")</f>
        <v>13</v>
      </c>
      <c r="EV40" s="342">
        <f>SUMIFS('(B) - Detecciones - Ataques'!EB$3:EB$137,'(B) - Detecciones - Ataques'!$GR$3:$GR$137,"✔",'(B) - Detecciones - Ataques'!$B$3:$B$137,$ER40,'(B) - Detecciones - Ataques'!$FJ$3:$FJ$137,"✔")</f>
        <v>26</v>
      </c>
      <c r="EW40" s="343">
        <f t="shared" si="1"/>
        <v>26</v>
      </c>
      <c r="EX40" s="321"/>
      <c r="EY40" s="321"/>
      <c r="EZ40" s="321"/>
      <c r="FE40" s="341" t="s">
        <v>441</v>
      </c>
      <c r="FF40" s="322">
        <f t="shared" si="2"/>
        <v>1</v>
      </c>
      <c r="FG40" s="322">
        <f t="shared" si="3"/>
        <v>4.5</v>
      </c>
      <c r="FH40" s="322">
        <f t="shared" si="4"/>
        <v>6.5</v>
      </c>
      <c r="FI40" s="323">
        <f t="shared" si="5"/>
        <v>13</v>
      </c>
      <c r="FJ40" s="324"/>
      <c r="FK40" s="324"/>
      <c r="FL40" s="324"/>
      <c r="FM40" s="324"/>
      <c r="FN40" s="324"/>
      <c r="FO40" s="324"/>
      <c r="FP40" s="324"/>
    </row>
    <row r="41">
      <c r="B41" s="269"/>
      <c r="C41" s="268"/>
      <c r="D41" s="268"/>
      <c r="E41" s="268"/>
      <c r="F41" s="268"/>
      <c r="G41" s="270"/>
      <c r="J41" s="269"/>
      <c r="K41" s="325"/>
      <c r="L41" s="326"/>
      <c r="M41" s="326"/>
      <c r="N41" s="327"/>
      <c r="O41" s="270"/>
      <c r="Q41" s="268"/>
      <c r="R41" s="330" t="s">
        <v>2151</v>
      </c>
      <c r="S41" s="308">
        <f>SUMIFS('(B) - Detecciones - Ataques'!$CA3:$CA137,'(B) - Detecciones - Ataques'!$GR$3:$GR$137,"✔",'(B) - Detecciones - Ataques'!$B$3:$B$137,S27) + SUMIFS('(B) - Detecciones - Ataques'!$CA3:$CA137,'(B) - Detecciones - Ataques'!$GR$3:$GR$137,"✔",'(B) - Detecciones - Ataques'!$C$3:$C$137,"*" &amp; S27 &amp; "*") </f>
        <v>23</v>
      </c>
      <c r="T41" s="308">
        <f>SUMIFS('(B) - Detecciones - Ataques'!$CA3:$CA137,'(B) - Detecciones - Ataques'!$GR$3:$GR$137,"✔",'(B) - Detecciones - Ataques'!$B$3:$B$137,T27) + SUMIFS('(B) - Detecciones - Ataques'!$CA3:$CA137,'(B) - Detecciones - Ataques'!$GR$3:$GR$137,"✔",'(B) - Detecciones - Ataques'!$C$3:$C$137,"*" &amp; T27 &amp; "*") </f>
        <v>0</v>
      </c>
      <c r="U41" s="308">
        <f>SUMIFS('(B) - Detecciones - Ataques'!$CA3:$CA137,'(B) - Detecciones - Ataques'!$GR$3:$GR$137,"✔",'(B) - Detecciones - Ataques'!$B$3:$B$137,U27) + SUMIFS('(B) - Detecciones - Ataques'!$CA3:$CA137,'(B) - Detecciones - Ataques'!$GR$3:$GR$137,"✔",'(B) - Detecciones - Ataques'!$C$3:$C$137,"*" &amp; U27 &amp; "*") </f>
        <v>104</v>
      </c>
      <c r="V41" s="308">
        <f>SUMIFS('(B) - Detecciones - Ataques'!$CA3:$CA137,'(B) - Detecciones - Ataques'!$GR$3:$GR$137,"✔",'(B) - Detecciones - Ataques'!$B$3:$B$137,V27) + SUMIFS('(B) - Detecciones - Ataques'!$CA3:$CA137,'(B) - Detecciones - Ataques'!$GR$3:$GR$137,"✔",'(B) - Detecciones - Ataques'!$C$3:$C$137,"*" &amp; V27 &amp; "*") </f>
        <v>10</v>
      </c>
      <c r="W41" s="308">
        <f>SUMIFS('(B) - Detecciones - Ataques'!$CA3:$CA137,'(B) - Detecciones - Ataques'!$GR$3:$GR$137,"✔",'(B) - Detecciones - Ataques'!$B$3:$B$137,W27) + SUMIFS('(B) - Detecciones - Ataques'!$CA3:$CA137,'(B) - Detecciones - Ataques'!$GR$3:$GR$137,"✔",'(B) - Detecciones - Ataques'!$C$3:$C$137,"*" &amp; W27 &amp; "*") </f>
        <v>0</v>
      </c>
      <c r="X41" s="308">
        <f>SUMIFS('(B) - Detecciones - Ataques'!$CA3:$CA137,'(B) - Detecciones - Ataques'!$GR$3:$GR$137,"✔",'(B) - Detecciones - Ataques'!$B$3:$B$137,X27) + SUMIFS('(B) - Detecciones - Ataques'!$CA3:$CA137,'(B) - Detecciones - Ataques'!$GR$3:$GR$137,"✔",'(B) - Detecciones - Ataques'!$C$3:$C$137,"*" &amp; X27 &amp; "*") </f>
        <v>0</v>
      </c>
      <c r="Y41" s="308">
        <f>SUMIFS('(B) - Detecciones - Ataques'!$CA3:$CA137,'(B) - Detecciones - Ataques'!$GR$3:$GR$137,"✔",'(B) - Detecciones - Ataques'!$B$3:$B$137,Y27) + SUMIFS('(B) - Detecciones - Ataques'!$CA3:$CA137,'(B) - Detecciones - Ataques'!$GR$3:$GR$137,"✔",'(B) - Detecciones - Ataques'!$C$3:$C$137,"*" &amp; Y27 &amp; "*") </f>
        <v>1215</v>
      </c>
      <c r="Z41" s="308">
        <f>SUMIFS('(B) - Detecciones - Ataques'!$CA3:$CA137,'(B) - Detecciones - Ataques'!$GR$3:$GR$137,"✔",'(B) - Detecciones - Ataques'!$B$3:$B$137,Z27) + SUMIFS('(B) - Detecciones - Ataques'!$CA3:$CA137,'(B) - Detecciones - Ataques'!$GR$3:$GR$137,"✔",'(B) - Detecciones - Ataques'!$C$3:$C$137,"*" &amp; Z27 &amp; "*") </f>
        <v>5</v>
      </c>
      <c r="AA41" s="308">
        <f>SUMIFS('(B) - Detecciones - Ataques'!$CA3:$CA137,'(B) - Detecciones - Ataques'!$GR$3:$GR$137,"✔",'(B) - Detecciones - Ataques'!$B$3:$B$137,AA27) + SUMIFS('(B) - Detecciones - Ataques'!$CA3:$CA137,'(B) - Detecciones - Ataques'!$GR$3:$GR$137,"✔",'(B) - Detecciones - Ataques'!$C$3:$C$137,"*" &amp; AA27 &amp; "*") </f>
        <v>10</v>
      </c>
      <c r="AB41" s="308">
        <f>SUMIFS('(B) - Detecciones - Ataques'!$CA3:$CA137,'(B) - Detecciones - Ataques'!$GR$3:$GR$137,"✔",'(B) - Detecciones - Ataques'!$B$3:$B$137,AB27) + SUMIFS('(B) - Detecciones - Ataques'!$CA3:$CA137,'(B) - Detecciones - Ataques'!$GR$3:$GR$137,"✔",'(B) - Detecciones - Ataques'!$C$3:$C$137,"*" &amp; AB27 &amp; "*") </f>
        <v>3</v>
      </c>
      <c r="AC41" s="308">
        <f>SUMIFS('(B) - Detecciones - Ataques'!$CA3:$CA137,'(B) - Detecciones - Ataques'!$GR$3:$GR$137,"✔",'(B) - Detecciones - Ataques'!$B$3:$B$137,AC27) + SUMIFS('(B) - Detecciones - Ataques'!$CA3:$CA137,'(B) - Detecciones - Ataques'!$GR$3:$GR$137,"✔",'(B) - Detecciones - Ataques'!$C$3:$C$137,"*" &amp; AC27 &amp; "*") </f>
        <v>6</v>
      </c>
      <c r="AD41" s="308">
        <f>SUMIFS('(B) - Detecciones - Ataques'!$CA3:$CA137,'(B) - Detecciones - Ataques'!$GR$3:$GR$137,"✔",'(B) - Detecciones - Ataques'!$B$3:$B$137,AD27) + SUMIFS('(B) - Detecciones - Ataques'!$CA3:$CA137,'(B) - Detecciones - Ataques'!$GR$3:$GR$137,"✔",'(B) - Detecciones - Ataques'!$C$3:$C$137,"*" &amp; AD27 &amp; "*") </f>
        <v>0</v>
      </c>
      <c r="AE41" s="309">
        <f>SUMIFS('(B) - Detecciones - Ataques'!$CA3:$CA137,'(B) - Detecciones - Ataques'!$GR$3:$GR$137,"✔",'(B) - Detecciones - Ataques'!$B$3:$B$137,AE27) + SUMIFS('(B) - Detecciones - Ataques'!$CA3:$CA137,'(B) - Detecciones - Ataques'!$GR$3:$GR$137,"✔",'(B) - Detecciones - Ataques'!$C$3:$C$137,"*" &amp; AE27 &amp; "*") </f>
        <v>461</v>
      </c>
      <c r="AF41" s="268"/>
      <c r="AG41" s="330" t="s">
        <v>2151</v>
      </c>
      <c r="AH41" s="310">
        <f>SUMIFS('(B) - Detecciones - Ataques'!$CA3:$CA137,'(B) - Detecciones - Ataques'!$GR$3:$GR$137,"✔",'(B) - Detecciones - Ataques'!$B$3:$B$137,S27) + SUMIFS('(B) - Detecciones - Ataques'!$CA3:$CA137,'(B) - Detecciones - Ataques'!$GR$3:$GR$137,"✔",'(B) - Detecciones - Ataques'!$C$3:$C$137,"*" &amp; S27 &amp; "*") </f>
        <v>23</v>
      </c>
      <c r="AI41" s="310">
        <f>SUMIFS('(B) - Detecciones - Ataques'!$CA3:$CA137,'(B) - Detecciones - Ataques'!$GR$3:$GR$137,"✔",'(B) - Detecciones - Ataques'!$B$3:$B$137,T27) + SUMIFS('(B) - Detecciones - Ataques'!$CA3:$CA137,'(B) - Detecciones - Ataques'!$GR$3:$GR$137,"✔",'(B) - Detecciones - Ataques'!$C$3:$C$137,"*" &amp; T27 &amp; "*") </f>
        <v>0</v>
      </c>
      <c r="AJ41" s="310">
        <f>SUMIFS('(B) - Detecciones - Ataques'!$CA3:$CA137,'(B) - Detecciones - Ataques'!$GR$3:$GR$137,"✔",'(B) - Detecciones - Ataques'!$B$3:$B$137,U27) + SUMIFS('(B) - Detecciones - Ataques'!$CA3:$CA137,'(B) - Detecciones - Ataques'!$GR$3:$GR$137,"✔",'(B) - Detecciones - Ataques'!$C$3:$C$137,"*" &amp; U27 &amp; "*") </f>
        <v>104</v>
      </c>
      <c r="AK41" s="310">
        <f>SUMIFS('(B) - Detecciones - Ataques'!$CA3:$CA137,'(B) - Detecciones - Ataques'!$GR$3:$GR$137,"✔",'(B) - Detecciones - Ataques'!$B$3:$B$137,V27) + SUMIFS('(B) - Detecciones - Ataques'!$CA3:$CA137,'(B) - Detecciones - Ataques'!$GR$3:$GR$137,"✔",'(B) - Detecciones - Ataques'!$C$3:$C$137,"*" &amp; V27 &amp; "*") </f>
        <v>10</v>
      </c>
      <c r="AL41" s="310">
        <f>SUMIFS('(B) - Detecciones - Ataques'!$CA3:$CA137,'(B) - Detecciones - Ataques'!$GR$3:$GR$137,"✔",'(B) - Detecciones - Ataques'!$B$3:$B$137,W27) + SUMIFS('(B) - Detecciones - Ataques'!$CA3:$CA137,'(B) - Detecciones - Ataques'!$GR$3:$GR$137,"✔",'(B) - Detecciones - Ataques'!$C$3:$C$137,"*" &amp; W27 &amp; "*") </f>
        <v>0</v>
      </c>
      <c r="AM41" s="310">
        <f>SUMIFS('(B) - Detecciones - Ataques'!$CA3:$CA137,'(B) - Detecciones - Ataques'!$GR$3:$GR$137,"✔",'(B) - Detecciones - Ataques'!$B$3:$B$137,X27) + SUMIFS('(B) - Detecciones - Ataques'!$CA3:$CA137,'(B) - Detecciones - Ataques'!$GR$3:$GR$137,"✔",'(B) - Detecciones - Ataques'!$C$3:$C$137,"*" &amp; X27 &amp; "*") </f>
        <v>0</v>
      </c>
      <c r="AN41" s="310">
        <f>SUMIFS('(B) - Detecciones - Ataques'!$CA3:$CA137,'(B) - Detecciones - Ataques'!$GR$3:$GR$137,"✔",'(B) - Detecciones - Ataques'!$B$3:$B$137,Y27) + SUMIFS('(B) - Detecciones - Ataques'!$CA3:$CA137,'(B) - Detecciones - Ataques'!$GR$3:$GR$137,"✔",'(B) - Detecciones - Ataques'!$C$3:$C$137,"*" &amp; Y27 &amp; "*") </f>
        <v>1215</v>
      </c>
      <c r="AO41" s="310">
        <f>SUMIFS('(B) - Detecciones - Ataques'!$CA3:$CA137,'(B) - Detecciones - Ataques'!$GR$3:$GR$137,"✔",'(B) - Detecciones - Ataques'!$B$3:$B$137,Z27) + SUMIFS('(B) - Detecciones - Ataques'!$CA3:$CA137,'(B) - Detecciones - Ataques'!$GR$3:$GR$137,"✔",'(B) - Detecciones - Ataques'!$C$3:$C$137,"*" &amp; Z27 &amp; "*") </f>
        <v>5</v>
      </c>
      <c r="AP41" s="310">
        <f>SUMIFS('(B) - Detecciones - Ataques'!$CA3:$CA137,'(B) - Detecciones - Ataques'!$GR$3:$GR$137,"✔",'(B) - Detecciones - Ataques'!$B$3:$B$137,AA27) + SUMIFS('(B) - Detecciones - Ataques'!$CA3:$CA137,'(B) - Detecciones - Ataques'!$GR$3:$GR$137,"✔",'(B) - Detecciones - Ataques'!$C$3:$C$137,"*" &amp; AA27 &amp; "*") </f>
        <v>10</v>
      </c>
      <c r="AQ41" s="310">
        <f>SUMIFS('(B) - Detecciones - Ataques'!$CA3:$CA137,'(B) - Detecciones - Ataques'!$GR$3:$GR$137,"✔",'(B) - Detecciones - Ataques'!$B$3:$B$137,AB27) + SUMIFS('(B) - Detecciones - Ataques'!$CA3:$CA137,'(B) - Detecciones - Ataques'!$GR$3:$GR$137,"✔",'(B) - Detecciones - Ataques'!$C$3:$C$137,"*" &amp; AB27 &amp; "*") </f>
        <v>3</v>
      </c>
      <c r="AR41" s="310">
        <f>SUMIFS('(B) - Detecciones - Ataques'!$CA3:$CA137,'(B) - Detecciones - Ataques'!$GR$3:$GR$137,"✔",'(B) - Detecciones - Ataques'!$B$3:$B$137,AC27) + SUMIFS('(B) - Detecciones - Ataques'!$CA3:$CA137,'(B) - Detecciones - Ataques'!$GR$3:$GR$137,"✔",'(B) - Detecciones - Ataques'!$C$3:$C$137,"*" &amp; AC27 &amp; "*") </f>
        <v>6</v>
      </c>
      <c r="AS41" s="310">
        <f>SUMIFS('(B) - Detecciones - Ataques'!$CA3:$CA137,'(B) - Detecciones - Ataques'!$GR$3:$GR$137,"✔",'(B) - Detecciones - Ataques'!$B$3:$B$137,AD27) + SUMIFS('(B) - Detecciones - Ataques'!$CA3:$CA137,'(B) - Detecciones - Ataques'!$GR$3:$GR$137,"✔",'(B) - Detecciones - Ataques'!$C$3:$C$137,"*" &amp; AD27 &amp; "*") </f>
        <v>0</v>
      </c>
      <c r="AT41" s="310">
        <f>SUMIFS('(B) - Detecciones - Ataques'!$CA3:$CA137,'(B) - Detecciones - Ataques'!$GR$3:$GR$137,"✔",'(B) - Detecciones - Ataques'!$B$3:$B$137,AE27) + SUMIFS('(B) - Detecciones - Ataques'!$CA3:$CA137,'(B) - Detecciones - Ataques'!$GR$3:$GR$137,"✔",'(B) - Detecciones - Ataques'!$C$3:$C$137,"*" &amp; AE27 &amp; "*") </f>
        <v>461</v>
      </c>
      <c r="AU41" s="310">
        <f>SUMIFS('(B) - Detecciones - Ataques'!$CA3:$CA137,'(B) - Detecciones - Ataques'!$GR$3:$GR$137,"✔",'(B) - Detecciones - Ataques'!$B$3:$B$137,AF27) + SUMIFS('(B) - Detecciones - Ataques'!$CA3:$CA137,'(B) - Detecciones - Ataques'!$GR$3:$GR$137,"✔",'(B) - Detecciones - Ataques'!$C$3:$C$137,"*" &amp; AF27 &amp; "*") </f>
        <v>1826</v>
      </c>
      <c r="AV41" s="310">
        <f>SUMIFS('(B) - Detecciones - Ataques'!$CA3:$CA137,'(B) - Detecciones - Ataques'!$GR$3:$GR$137,"✔",'(B) - Detecciones - Ataques'!$B$3:$B$137,AG27) + SUMIFS('(B) - Detecciones - Ataques'!$CA3:$CA137,'(B) - Detecciones - Ataques'!$GR$3:$GR$137,"✔",'(B) - Detecciones - Ataques'!$C$3:$C$137,"*" &amp; AG27 &amp; "*") </f>
        <v>0</v>
      </c>
      <c r="AW41" s="310">
        <f>SUMIFS('(B) - Detecciones - Ataques'!$CA3:$CA137,'(B) - Detecciones - Ataques'!$GR$3:$GR$137,"✔",'(B) - Detecciones - Ataques'!$B$3:$B$137,AH27) + SUMIFS('(B) - Detecciones - Ataques'!$CA3:$CA137,'(B) - Detecciones - Ataques'!$GR$3:$GR$137,"✔",'(B) - Detecciones - Ataques'!$C$3:$C$137,"*" &amp; AH27 &amp; "*") </f>
        <v>0</v>
      </c>
      <c r="AX41" s="310">
        <f>SUMIFS('(B) - Detecciones - Ataques'!$CA3:$CA137,'(B) - Detecciones - Ataques'!$GR$3:$GR$137,"✔",'(B) - Detecciones - Ataques'!$B$3:$B$137,AI27) + SUMIFS('(B) - Detecciones - Ataques'!$CA3:$CA137,'(B) - Detecciones - Ataques'!$GR$3:$GR$137,"✔",'(B) - Detecciones - Ataques'!$C$3:$C$137,"*" &amp; AI27 &amp; "*") </f>
        <v>0</v>
      </c>
      <c r="AY41" s="310">
        <f>SUMIFS('(B) - Detecciones - Ataques'!$CA3:$CA137,'(B) - Detecciones - Ataques'!$GR$3:$GR$137,"✔",'(B) - Detecciones - Ataques'!$B$3:$B$137,AJ27) + SUMIFS('(B) - Detecciones - Ataques'!$CA3:$CA137,'(B) - Detecciones - Ataques'!$GR$3:$GR$137,"✔",'(B) - Detecciones - Ataques'!$C$3:$C$137,"*" &amp; AJ27 &amp; "*") </f>
        <v>0</v>
      </c>
      <c r="AZ41" s="310">
        <f>SUMIFS('(B) - Detecciones - Ataques'!$CA3:$CA137,'(B) - Detecciones - Ataques'!$GR$3:$GR$137,"✔",'(B) - Detecciones - Ataques'!$B$3:$B$137,AK27) + SUMIFS('(B) - Detecciones - Ataques'!$CA3:$CA137,'(B) - Detecciones - Ataques'!$GR$3:$GR$137,"✔",'(B) - Detecciones - Ataques'!$C$3:$C$137,"*" &amp; AK27 &amp; "*") </f>
        <v>0</v>
      </c>
      <c r="BA41" s="310">
        <f>SUMIFS('(B) - Detecciones - Ataques'!$CA3:$CA137,'(B) - Detecciones - Ataques'!$GR$3:$GR$137,"✔",'(B) - Detecciones - Ataques'!$B$3:$B$137,AL27) + SUMIFS('(B) - Detecciones - Ataques'!$CA3:$CA137,'(B) - Detecciones - Ataques'!$GR$3:$GR$137,"✔",'(B) - Detecciones - Ataques'!$C$3:$C$137,"*" &amp; AL27 &amp; "*") </f>
        <v>0</v>
      </c>
      <c r="BB41" s="310">
        <f>SUMIFS('(B) - Detecciones - Ataques'!$CA3:$CA137,'(B) - Detecciones - Ataques'!$GR$3:$GR$137,"✔",'(B) - Detecciones - Ataques'!$B$3:$B$137,AM27) + SUMIFS('(B) - Detecciones - Ataques'!$CA3:$CA137,'(B) - Detecciones - Ataques'!$GR$3:$GR$137,"✔",'(B) - Detecciones - Ataques'!$C$3:$C$137,"*" &amp; AM27 &amp; "*") </f>
        <v>0</v>
      </c>
      <c r="BC41" s="310">
        <f>SUMIFS('(B) - Detecciones - Ataques'!$CA3:$CA137,'(B) - Detecciones - Ataques'!$GR$3:$GR$137,"✔",'(B) - Detecciones - Ataques'!$B$3:$B$137,AN27) + SUMIFS('(B) - Detecciones - Ataques'!$CA3:$CA137,'(B) - Detecciones - Ataques'!$GR$3:$GR$137,"✔",'(B) - Detecciones - Ataques'!$C$3:$C$137,"*" &amp; AN27 &amp; "*") </f>
        <v>0</v>
      </c>
      <c r="BD41" s="310">
        <f>SUMIFS('(B) - Detecciones - Ataques'!$CA3:$CA137,'(B) - Detecciones - Ataques'!$GR$3:$GR$137,"✔",'(B) - Detecciones - Ataques'!$B$3:$B$137,AO27) + SUMIFS('(B) - Detecciones - Ataques'!$CA3:$CA137,'(B) - Detecciones - Ataques'!$GR$3:$GR$137,"✔",'(B) - Detecciones - Ataques'!$C$3:$C$137,"*" &amp; AO27 &amp; "*") </f>
        <v>0</v>
      </c>
      <c r="BE41" s="310">
        <f>SUMIFS('(B) - Detecciones - Ataques'!$CA3:$CA137,'(B) - Detecciones - Ataques'!$GR$3:$GR$137,"✔",'(B) - Detecciones - Ataques'!$B$3:$B$137,AP27) + SUMIFS('(B) - Detecciones - Ataques'!$CA3:$CA137,'(B) - Detecciones - Ataques'!$GR$3:$GR$137,"✔",'(B) - Detecciones - Ataques'!$C$3:$C$137,"*" &amp; AP27 &amp; "*") </f>
        <v>0</v>
      </c>
      <c r="BF41" s="310">
        <f>SUMIFS('(B) - Detecciones - Ataques'!$CA3:$CA137,'(B) - Detecciones - Ataques'!$GR$3:$GR$137,"✔",'(B) - Detecciones - Ataques'!$B$3:$B$137,AQ27) + SUMIFS('(B) - Detecciones - Ataques'!$CA3:$CA137,'(B) - Detecciones - Ataques'!$GR$3:$GR$137,"✔",'(B) - Detecciones - Ataques'!$C$3:$C$137,"*" &amp; AQ27 &amp; "*") </f>
        <v>0</v>
      </c>
      <c r="BG41" s="310">
        <f>SUMIFS('(B) - Detecciones - Ataques'!$CA3:$CA137,'(B) - Detecciones - Ataques'!$GR$3:$GR$137,"✔",'(B) - Detecciones - Ataques'!$B$3:$B$137,AR27) + SUMIFS('(B) - Detecciones - Ataques'!$CA3:$CA137,'(B) - Detecciones - Ataques'!$GR$3:$GR$137,"✔",'(B) - Detecciones - Ataques'!$C$3:$C$137,"*" &amp; AR27 &amp; "*") </f>
        <v>0</v>
      </c>
      <c r="BH41" s="310">
        <f>SUMIFS('(B) - Detecciones - Ataques'!$CA3:$CA137,'(B) - Detecciones - Ataques'!$GR$3:$GR$137,"✔",'(B) - Detecciones - Ataques'!$B$3:$B$137,AS27) + SUMIFS('(B) - Detecciones - Ataques'!$CA3:$CA137,'(B) - Detecciones - Ataques'!$GR$3:$GR$137,"✔",'(B) - Detecciones - Ataques'!$C$3:$C$137,"*" &amp; AS27 &amp; "*") </f>
        <v>0</v>
      </c>
      <c r="BI41" s="310">
        <f>SUMIFS('(B) - Detecciones - Ataques'!$CA3:$CA137,'(B) - Detecciones - Ataques'!$GR$3:$GR$137,"✔",'(B) - Detecciones - Ataques'!$B$3:$B$137,AT27) + SUMIFS('(B) - Detecciones - Ataques'!$CA3:$CA137,'(B) - Detecciones - Ataques'!$GR$3:$GR$137,"✔",'(B) - Detecciones - Ataques'!$C$3:$C$137,"*" &amp; AT27 &amp; "*") </f>
        <v>0</v>
      </c>
      <c r="BJ41" s="310">
        <f>SUMIFS('(B) - Detecciones - Ataques'!$CA3:$CA137,'(B) - Detecciones - Ataques'!$GR$3:$GR$137,"✔",'(B) - Detecciones - Ataques'!$B$3:$B$137,AU27) + SUMIFS('(B) - Detecciones - Ataques'!$CA3:$CA137,'(B) - Detecciones - Ataques'!$GR$3:$GR$137,"✔",'(B) - Detecciones - Ataques'!$C$3:$C$137,"*" &amp; AU27 &amp; "*") </f>
        <v>0</v>
      </c>
      <c r="BK41" s="310">
        <f>SUMIFS('(B) - Detecciones - Ataques'!$CA3:$CA137,'(B) - Detecciones - Ataques'!$GR$3:$GR$137,"✔",'(B) - Detecciones - Ataques'!$B$3:$B$137,AV27) + SUMIFS('(B) - Detecciones - Ataques'!$CA3:$CA137,'(B) - Detecciones - Ataques'!$GR$3:$GR$137,"✔",'(B) - Detecciones - Ataques'!$C$3:$C$137,"*" &amp; AV27 &amp; "*") </f>
        <v>0</v>
      </c>
      <c r="BL41" s="310">
        <f>SUMIFS('(B) - Detecciones - Ataques'!$CA3:$CA137,'(B) - Detecciones - Ataques'!$GR$3:$GR$137,"✔",'(B) - Detecciones - Ataques'!$B$3:$B$137,AW27) + SUMIFS('(B) - Detecciones - Ataques'!$CA3:$CA137,'(B) - Detecciones - Ataques'!$GR$3:$GR$137,"✔",'(B) - Detecciones - Ataques'!$C$3:$C$137,"*" &amp; AW27 &amp; "*") </f>
        <v>0</v>
      </c>
      <c r="BM41" s="310">
        <f>SUMIFS('(B) - Detecciones - Ataques'!$CA3:$CA137,'(B) - Detecciones - Ataques'!$GR$3:$GR$137,"✔",'(B) - Detecciones - Ataques'!$B$3:$B$137,AX27) + SUMIFS('(B) - Detecciones - Ataques'!$CA3:$CA137,'(B) - Detecciones - Ataques'!$GR$3:$GR$137,"✔",'(B) - Detecciones - Ataques'!$C$3:$C$137,"*" &amp; AX27 &amp; "*") </f>
        <v>0</v>
      </c>
      <c r="BN41" s="310">
        <f>SUMIFS('(B) - Detecciones - Ataques'!$CA3:$CA137,'(B) - Detecciones - Ataques'!$GR$3:$GR$137,"✔",'(B) - Detecciones - Ataques'!$B$3:$B$137,AY27) + SUMIFS('(B) - Detecciones - Ataques'!$CA3:$CA137,'(B) - Detecciones - Ataques'!$GR$3:$GR$137,"✔",'(B) - Detecciones - Ataques'!$C$3:$C$137,"*" &amp; AY27 &amp; "*") </f>
        <v>0</v>
      </c>
      <c r="BO41" s="310">
        <f>SUMIFS('(B) - Detecciones - Ataques'!$CA3:$CA137,'(B) - Detecciones - Ataques'!$GR$3:$GR$137,"✔",'(B) - Detecciones - Ataques'!$B$3:$B$137,AZ27) + SUMIFS('(B) - Detecciones - Ataques'!$CA3:$CA137,'(B) - Detecciones - Ataques'!$GR$3:$GR$137,"✔",'(B) - Detecciones - Ataques'!$C$3:$C$137,"*" &amp; AZ27 &amp; "*") </f>
        <v>0</v>
      </c>
      <c r="BP41" s="310">
        <f>SUMIFS('(B) - Detecciones - Ataques'!$CA3:$CA137,'(B) - Detecciones - Ataques'!$GR$3:$GR$137,"✔",'(B) - Detecciones - Ataques'!$B$3:$B$137,BA27) + SUMIFS('(B) - Detecciones - Ataques'!$CA3:$CA137,'(B) - Detecciones - Ataques'!$GR$3:$GR$137,"✔",'(B) - Detecciones - Ataques'!$C$3:$C$137,"*" &amp; BA27 &amp; "*") </f>
        <v>0</v>
      </c>
      <c r="BQ41" s="310">
        <f>SUMIFS('(B) - Detecciones - Ataques'!$CA3:$CA137,'(B) - Detecciones - Ataques'!$GR$3:$GR$137,"✔",'(B) - Detecciones - Ataques'!$B$3:$B$137,BB27) + SUMIFS('(B) - Detecciones - Ataques'!$CA3:$CA137,'(B) - Detecciones - Ataques'!$GR$3:$GR$137,"✔",'(B) - Detecciones - Ataques'!$C$3:$C$137,"*" &amp; BB27 &amp; "*") </f>
        <v>0</v>
      </c>
      <c r="BR41" s="310">
        <f>SUMIFS('(B) - Detecciones - Ataques'!$CA3:$CA137,'(B) - Detecciones - Ataques'!$GR$3:$GR$137,"✔",'(B) - Detecciones - Ataques'!$B$3:$B$137,BC27) + SUMIFS('(B) - Detecciones - Ataques'!$CA3:$CA137,'(B) - Detecciones - Ataques'!$GR$3:$GR$137,"✔",'(B) - Detecciones - Ataques'!$C$3:$C$137,"*" &amp; BC27 &amp; "*") </f>
        <v>0</v>
      </c>
      <c r="BS41" s="310">
        <f>SUMIFS('(B) - Detecciones - Ataques'!$CA3:$CA137,'(B) - Detecciones - Ataques'!$GR$3:$GR$137,"✔",'(B) - Detecciones - Ataques'!$B$3:$B$137,BD27) + SUMIFS('(B) - Detecciones - Ataques'!$CA3:$CA137,'(B) - Detecciones - Ataques'!$GR$3:$GR$137,"✔",'(B) - Detecciones - Ataques'!$C$3:$C$137,"*" &amp; BD27 &amp; "*") </f>
        <v>0</v>
      </c>
      <c r="BT41" s="310">
        <f>SUMIFS('(B) - Detecciones - Ataques'!$CA3:$CA137,'(B) - Detecciones - Ataques'!$GR$3:$GR$137,"✔",'(B) - Detecciones - Ataques'!$B$3:$B$137,BE27) + SUMIFS('(B) - Detecciones - Ataques'!$CA3:$CA137,'(B) - Detecciones - Ataques'!$GR$3:$GR$137,"✔",'(B) - Detecciones - Ataques'!$C$3:$C$137,"*" &amp; BE27 &amp; "*") </f>
        <v>0</v>
      </c>
      <c r="BU41" s="310">
        <f>SUMIFS('(B) - Detecciones - Ataques'!$CA3:$CA137,'(B) - Detecciones - Ataques'!$GR$3:$GR$137,"✔",'(B) - Detecciones - Ataques'!$B$3:$B$137,BF27) + SUMIFS('(B) - Detecciones - Ataques'!$CA3:$CA137,'(B) - Detecciones - Ataques'!$GR$3:$GR$137,"✔",'(B) - Detecciones - Ataques'!$C$3:$C$137,"*" &amp; BF27 &amp; "*") </f>
        <v>0</v>
      </c>
      <c r="BV41" s="310">
        <f>SUMIFS('(B) - Detecciones - Ataques'!$CA3:$CA137,'(B) - Detecciones - Ataques'!$GR$3:$GR$137,"✔",'(B) - Detecciones - Ataques'!$B$3:$B$137,BG27) + SUMIFS('(B) - Detecciones - Ataques'!$CA3:$CA137,'(B) - Detecciones - Ataques'!$GR$3:$GR$137,"✔",'(B) - Detecciones - Ataques'!$C$3:$C$137,"*" &amp; BG27 &amp; "*") </f>
        <v>0</v>
      </c>
      <c r="BW41" s="310">
        <f>SUMIFS('(B) - Detecciones - Ataques'!$CA3:$CA137,'(B) - Detecciones - Ataques'!$GR$3:$GR$137,"✔",'(B) - Detecciones - Ataques'!$B$3:$B$137,BH27) + SUMIFS('(B) - Detecciones - Ataques'!$CA3:$CA137,'(B) - Detecciones - Ataques'!$GR$3:$GR$137,"✔",'(B) - Detecciones - Ataques'!$C$3:$C$137,"*" &amp; BH27 &amp; "*") </f>
        <v>0</v>
      </c>
      <c r="BX41" s="310">
        <f>SUMIFS('(B) - Detecciones - Ataques'!$CA3:$CA137,'(B) - Detecciones - Ataques'!$GR$3:$GR$137,"✔",'(B) - Detecciones - Ataques'!$B$3:$B$137,BI27) + SUMIFS('(B) - Detecciones - Ataques'!$CA3:$CA137,'(B) - Detecciones - Ataques'!$GR$3:$GR$137,"✔",'(B) - Detecciones - Ataques'!$C$3:$C$137,"*" &amp; BI27 &amp; "*") </f>
        <v>0</v>
      </c>
      <c r="BY41" s="310">
        <f>SUMIFS('(B) - Detecciones - Ataques'!$CA3:$CA137,'(B) - Detecciones - Ataques'!$GR$3:$GR$137,"✔",'(B) - Detecciones - Ataques'!$B$3:$B$137,BJ27) + SUMIFS('(B) - Detecciones - Ataques'!$CA3:$CA137,'(B) - Detecciones - Ataques'!$GR$3:$GR$137,"✔",'(B) - Detecciones - Ataques'!$C$3:$C$137,"*" &amp; BJ27 &amp; "*") </f>
        <v>0</v>
      </c>
      <c r="BZ41" s="310">
        <f>SUMIFS('(B) - Detecciones - Ataques'!$CA3:$CA137,'(B) - Detecciones - Ataques'!$GR$3:$GR$137,"✔",'(B) - Detecciones - Ataques'!$B$3:$B$137,BK27) + SUMIFS('(B) - Detecciones - Ataques'!$CA3:$CA137,'(B) - Detecciones - Ataques'!$GR$3:$GR$137,"✔",'(B) - Detecciones - Ataques'!$C$3:$C$137,"*" &amp; BK27 &amp; "*") </f>
        <v>0</v>
      </c>
      <c r="CA41" s="310">
        <f>SUMIFS('(B) - Detecciones - Ataques'!$CA3:$CA137,'(B) - Detecciones - Ataques'!$GR$3:$GR$137,"✔",'(B) - Detecciones - Ataques'!$B$3:$B$137,BL27) + SUMIFS('(B) - Detecciones - Ataques'!$CA3:$CA137,'(B) - Detecciones - Ataques'!$GR$3:$GR$137,"✔",'(B) - Detecciones - Ataques'!$C$3:$C$137,"*" &amp; BL27 &amp; "*") </f>
        <v>0</v>
      </c>
      <c r="CB41" s="310">
        <f>SUMIFS('(B) - Detecciones - Ataques'!$CA3:$CA137,'(B) - Detecciones - Ataques'!$GR$3:$GR$137,"✔",'(B) - Detecciones - Ataques'!$B$3:$B$137,BM27) + SUMIFS('(B) - Detecciones - Ataques'!$CA3:$CA137,'(B) - Detecciones - Ataques'!$GR$3:$GR$137,"✔",'(B) - Detecciones - Ataques'!$C$3:$C$137,"*" &amp; BM27 &amp; "*") </f>
        <v>0</v>
      </c>
      <c r="CC41" s="310">
        <f>SUMIFS('(B) - Detecciones - Ataques'!$CA3:$CA137,'(B) - Detecciones - Ataques'!$GR$3:$GR$137,"✔",'(B) - Detecciones - Ataques'!$B$3:$B$137,BN27) + SUMIFS('(B) - Detecciones - Ataques'!$CA3:$CA137,'(B) - Detecciones - Ataques'!$GR$3:$GR$137,"✔",'(B) - Detecciones - Ataques'!$C$3:$C$137,"*" &amp; BN27 &amp; "*") </f>
        <v>0</v>
      </c>
      <c r="CD41" s="310">
        <f>SUMIFS('(B) - Detecciones - Ataques'!$CA3:$CA137,'(B) - Detecciones - Ataques'!$GR$3:$GR$137,"✔",'(B) - Detecciones - Ataques'!$B$3:$B$137,BO27) + SUMIFS('(B) - Detecciones - Ataques'!$CA3:$CA137,'(B) - Detecciones - Ataques'!$GR$3:$GR$137,"✔",'(B) - Detecciones - Ataques'!$C$3:$C$137,"*" &amp; BO27 &amp; "*") </f>
        <v>0</v>
      </c>
      <c r="CE41" s="310">
        <f>SUMIFS('(B) - Detecciones - Ataques'!$CA3:$CA137,'(B) - Detecciones - Ataques'!$GR$3:$GR$137,"✔",'(B) - Detecciones - Ataques'!$B$3:$B$137,BP27) + SUMIFS('(B) - Detecciones - Ataques'!$CA3:$CA137,'(B) - Detecciones - Ataques'!$GR$3:$GR$137,"✔",'(B) - Detecciones - Ataques'!$C$3:$C$137,"*" &amp; BP27 &amp; "*") </f>
        <v>0</v>
      </c>
      <c r="CF41" s="310">
        <f>SUMIFS('(B) - Detecciones - Ataques'!$CA3:$CA137,'(B) - Detecciones - Ataques'!$GR$3:$GR$137,"✔",'(B) - Detecciones - Ataques'!$B$3:$B$137,BQ27) + SUMIFS('(B) - Detecciones - Ataques'!$CA3:$CA137,'(B) - Detecciones - Ataques'!$GR$3:$GR$137,"✔",'(B) - Detecciones - Ataques'!$C$3:$C$137,"*" &amp; BQ27 &amp; "*") </f>
        <v>0</v>
      </c>
      <c r="CG41" s="310">
        <f>SUMIFS('(B) - Detecciones - Ataques'!$CA3:$CA137,'(B) - Detecciones - Ataques'!$GR$3:$GR$137,"✔",'(B) - Detecciones - Ataques'!$B$3:$B$137,BR27) + SUMIFS('(B) - Detecciones - Ataques'!$CA3:$CA137,'(B) - Detecciones - Ataques'!$GR$3:$GR$137,"✔",'(B) - Detecciones - Ataques'!$C$3:$C$137,"*" &amp; BR27 &amp; "*") </f>
        <v>0</v>
      </c>
      <c r="CH41" s="310">
        <f>SUMIFS('(B) - Detecciones - Ataques'!$CA3:$CA137,'(B) - Detecciones - Ataques'!$GR$3:$GR$137,"✔",'(B) - Detecciones - Ataques'!$B$3:$B$137,BS27) + SUMIFS('(B) - Detecciones - Ataques'!$CA3:$CA137,'(B) - Detecciones - Ataques'!$GR$3:$GR$137,"✔",'(B) - Detecciones - Ataques'!$C$3:$C$137,"*" &amp; BS27 &amp; "*") </f>
        <v>0</v>
      </c>
      <c r="CI41" s="310">
        <f>SUMIFS('(B) - Detecciones - Ataques'!$CA3:$CA137,'(B) - Detecciones - Ataques'!$GR$3:$GR$137,"✔",'(B) - Detecciones - Ataques'!$B$3:$B$137,BT27) + SUMIFS('(B) - Detecciones - Ataques'!$CA3:$CA137,'(B) - Detecciones - Ataques'!$GR$3:$GR$137,"✔",'(B) - Detecciones - Ataques'!$C$3:$C$137,"*" &amp; BT27 &amp; "*") </f>
        <v>0</v>
      </c>
      <c r="CJ41" s="310">
        <f>SUMIFS('(B) - Detecciones - Ataques'!$CA3:$CA137,'(B) - Detecciones - Ataques'!$GR$3:$GR$137,"✔",'(B) - Detecciones - Ataques'!$B$3:$B$137,BU27) + SUMIFS('(B) - Detecciones - Ataques'!$CA3:$CA137,'(B) - Detecciones - Ataques'!$GR$3:$GR$137,"✔",'(B) - Detecciones - Ataques'!$C$3:$C$137,"*" &amp; BU27 &amp; "*") </f>
        <v>0</v>
      </c>
      <c r="CK41" s="310">
        <f>SUMIFS('(B) - Detecciones - Ataques'!$CA3:$CA137,'(B) - Detecciones - Ataques'!$GR$3:$GR$137,"✔",'(B) - Detecciones - Ataques'!$B$3:$B$137,BV27) + SUMIFS('(B) - Detecciones - Ataques'!$CA3:$CA137,'(B) - Detecciones - Ataques'!$GR$3:$GR$137,"✔",'(B) - Detecciones - Ataques'!$C$3:$C$137,"*" &amp; BV27 &amp; "*") </f>
        <v>0</v>
      </c>
      <c r="CL41" s="310">
        <f>SUMIFS('(B) - Detecciones - Ataques'!$CA3:$CA137,'(B) - Detecciones - Ataques'!$GR$3:$GR$137,"✔",'(B) - Detecciones - Ataques'!$B$3:$B$137,BW27) + SUMIFS('(B) - Detecciones - Ataques'!$CA3:$CA137,'(B) - Detecciones - Ataques'!$GR$3:$GR$137,"✔",'(B) - Detecciones - Ataques'!$C$3:$C$137,"*" &amp; BW27 &amp; "*") </f>
        <v>0</v>
      </c>
      <c r="CM41" s="310">
        <f>SUMIFS('(B) - Detecciones - Ataques'!$CA3:$CA137,'(B) - Detecciones - Ataques'!$GR$3:$GR$137,"✔",'(B) - Detecciones - Ataques'!$B$3:$B$137,BX27) + SUMIFS('(B) - Detecciones - Ataques'!$CA3:$CA137,'(B) - Detecciones - Ataques'!$GR$3:$GR$137,"✔",'(B) - Detecciones - Ataques'!$C$3:$C$137,"*" &amp; BX27 &amp; "*") </f>
        <v>0</v>
      </c>
      <c r="CN41" s="310">
        <f>SUMIFS('(B) - Detecciones - Ataques'!$CA3:$CA137,'(B) - Detecciones - Ataques'!$GR$3:$GR$137,"✔",'(B) - Detecciones - Ataques'!$B$3:$B$137,BY27) + SUMIFS('(B) - Detecciones - Ataques'!$CA3:$CA137,'(B) - Detecciones - Ataques'!$GR$3:$GR$137,"✔",'(B) - Detecciones - Ataques'!$C$3:$C$137,"*" &amp; BY27 &amp; "*") </f>
        <v>0</v>
      </c>
      <c r="CO41" s="310">
        <f>SUMIFS('(B) - Detecciones - Ataques'!$CA3:$CA137,'(B) - Detecciones - Ataques'!$GR$3:$GR$137,"✔",'(B) - Detecciones - Ataques'!$B$3:$B$137,BZ27) + SUMIFS('(B) - Detecciones - Ataques'!$CA3:$CA137,'(B) - Detecciones - Ataques'!$GR$3:$GR$137,"✔",'(B) - Detecciones - Ataques'!$C$3:$C$137,"*" &amp; BZ27 &amp; "*") </f>
        <v>0</v>
      </c>
      <c r="CP41" s="310">
        <f>SUMIFS('(B) - Detecciones - Ataques'!$CA3:$CA137,'(B) - Detecciones - Ataques'!$GR$3:$GR$137,"✔",'(B) - Detecciones - Ataques'!$B$3:$B$137,CA27) + SUMIFS('(B) - Detecciones - Ataques'!$CA3:$CA137,'(B) - Detecciones - Ataques'!$GR$3:$GR$137,"✔",'(B) - Detecciones - Ataques'!$C$3:$C$137,"*" &amp; CA27 &amp; "*") </f>
        <v>0</v>
      </c>
      <c r="CQ41" s="310">
        <f>SUMIFS('(B) - Detecciones - Ataques'!$CA3:$CA137,'(B) - Detecciones - Ataques'!$GR$3:$GR$137,"✔",'(B) - Detecciones - Ataques'!$B$3:$B$137,CB27) + SUMIFS('(B) - Detecciones - Ataques'!$CA3:$CA137,'(B) - Detecciones - Ataques'!$GR$3:$GR$137,"✔",'(B) - Detecciones - Ataques'!$C$3:$C$137,"*" &amp; CB27 &amp; "*") </f>
        <v>0</v>
      </c>
      <c r="CR41" s="310">
        <f>SUMIFS('(B) - Detecciones - Ataques'!$CA3:$CA137,'(B) - Detecciones - Ataques'!$GR$3:$GR$137,"✔",'(B) - Detecciones - Ataques'!$B$3:$B$137,CC27) + SUMIFS('(B) - Detecciones - Ataques'!$CA3:$CA137,'(B) - Detecciones - Ataques'!$GR$3:$GR$137,"✔",'(B) - Detecciones - Ataques'!$C$3:$C$137,"*" &amp; CC27 &amp; "*") </f>
        <v>0</v>
      </c>
      <c r="CS41" s="310">
        <f>SUMIFS('(B) - Detecciones - Ataques'!$CA3:$CA137,'(B) - Detecciones - Ataques'!$GR$3:$GR$137,"✔",'(B) - Detecciones - Ataques'!$B$3:$B$137,CD27) + SUMIFS('(B) - Detecciones - Ataques'!$CA3:$CA137,'(B) - Detecciones - Ataques'!$GR$3:$GR$137,"✔",'(B) - Detecciones - Ataques'!$C$3:$C$137,"*" &amp; CD27 &amp; "*") </f>
        <v>0</v>
      </c>
      <c r="CT41" s="310">
        <f>SUMIFS('(B) - Detecciones - Ataques'!$CA3:$CA137,'(B) - Detecciones - Ataques'!$GR$3:$GR$137,"✔",'(B) - Detecciones - Ataques'!$B$3:$B$137,CE27) + SUMIFS('(B) - Detecciones - Ataques'!$CA3:$CA137,'(B) - Detecciones - Ataques'!$GR$3:$GR$137,"✔",'(B) - Detecciones - Ataques'!$C$3:$C$137,"*" &amp; CE27 &amp; "*") </f>
        <v>0</v>
      </c>
      <c r="CU41" s="310">
        <f>SUMIFS('(B) - Detecciones - Ataques'!$CA3:$CA137,'(B) - Detecciones - Ataques'!$GR$3:$GR$137,"✔",'(B) - Detecciones - Ataques'!$B$3:$B$137,CF27) + SUMIFS('(B) - Detecciones - Ataques'!$CA3:$CA137,'(B) - Detecciones - Ataques'!$GR$3:$GR$137,"✔",'(B) - Detecciones - Ataques'!$C$3:$C$137,"*" &amp; CF27 &amp; "*") </f>
        <v>0</v>
      </c>
      <c r="CV41" s="310">
        <f>SUMIFS('(B) - Detecciones - Ataques'!$CA3:$CA137,'(B) - Detecciones - Ataques'!$GR$3:$GR$137,"✔",'(B) - Detecciones - Ataques'!$B$3:$B$137,CG27) + SUMIFS('(B) - Detecciones - Ataques'!$CA3:$CA137,'(B) - Detecciones - Ataques'!$GR$3:$GR$137,"✔",'(B) - Detecciones - Ataques'!$C$3:$C$137,"*" &amp; CG27 &amp; "*") </f>
        <v>0</v>
      </c>
      <c r="CW41" s="310">
        <f>SUMIFS('(B) - Detecciones - Ataques'!$CA3:$CA137,'(B) - Detecciones - Ataques'!$GR$3:$GR$137,"✔",'(B) - Detecciones - Ataques'!$B$3:$B$137,CH27) + SUMIFS('(B) - Detecciones - Ataques'!$CA3:$CA137,'(B) - Detecciones - Ataques'!$GR$3:$GR$137,"✔",'(B) - Detecciones - Ataques'!$C$3:$C$137,"*" &amp; CH27 &amp; "*") </f>
        <v>0</v>
      </c>
      <c r="CX41" s="310">
        <f>SUMIFS('(B) - Detecciones - Ataques'!$CA3:$CA137,'(B) - Detecciones - Ataques'!$GR$3:$GR$137,"✔",'(B) - Detecciones - Ataques'!$B$3:$B$137,CI27) + SUMIFS('(B) - Detecciones - Ataques'!$CA3:$CA137,'(B) - Detecciones - Ataques'!$GR$3:$GR$137,"✔",'(B) - Detecciones - Ataques'!$C$3:$C$137,"*" &amp; CI27 &amp; "*") </f>
        <v>0</v>
      </c>
      <c r="CY41" s="310">
        <f>SUMIFS('(B) - Detecciones - Ataques'!$CA3:$CA137,'(B) - Detecciones - Ataques'!$GR$3:$GR$137,"✔",'(B) - Detecciones - Ataques'!$B$3:$B$137,CJ27) + SUMIFS('(B) - Detecciones - Ataques'!$CA3:$CA137,'(B) - Detecciones - Ataques'!$GR$3:$GR$137,"✔",'(B) - Detecciones - Ataques'!$C$3:$C$137,"*" &amp; CJ27 &amp; "*") </f>
        <v>0</v>
      </c>
      <c r="CZ41" s="310">
        <f>SUMIFS('(B) - Detecciones - Ataques'!$CA3:$CA137,'(B) - Detecciones - Ataques'!$GR$3:$GR$137,"✔",'(B) - Detecciones - Ataques'!$B$3:$B$137,CK27) + SUMIFS('(B) - Detecciones - Ataques'!$CA3:$CA137,'(B) - Detecciones - Ataques'!$GR$3:$GR$137,"✔",'(B) - Detecciones - Ataques'!$C$3:$C$137,"*" &amp; CK27 &amp; "*") </f>
        <v>0</v>
      </c>
      <c r="DA41" s="310">
        <f>SUMIFS('(B) - Detecciones - Ataques'!$CA3:$CA137,'(B) - Detecciones - Ataques'!$GR$3:$GR$137,"✔",'(B) - Detecciones - Ataques'!$B$3:$B$137,CL27) + SUMIFS('(B) - Detecciones - Ataques'!$CA3:$CA137,'(B) - Detecciones - Ataques'!$GR$3:$GR$137,"✔",'(B) - Detecciones - Ataques'!$C$3:$C$137,"*" &amp; CL27 &amp; "*") </f>
        <v>0</v>
      </c>
      <c r="DB41" s="310">
        <f>SUMIFS('(B) - Detecciones - Ataques'!$CA3:$CA137,'(B) - Detecciones - Ataques'!$GR$3:$GR$137,"✔",'(B) - Detecciones - Ataques'!$B$3:$B$137,CM27) + SUMIFS('(B) - Detecciones - Ataques'!$CA3:$CA137,'(B) - Detecciones - Ataques'!$GR$3:$GR$137,"✔",'(B) - Detecciones - Ataques'!$C$3:$C$137,"*" &amp; CM27 &amp; "*") </f>
        <v>0</v>
      </c>
      <c r="DC41" s="310">
        <f>SUMIFS('(B) - Detecciones - Ataques'!$CA3:$CA137,'(B) - Detecciones - Ataques'!$GR$3:$GR$137,"✔",'(B) - Detecciones - Ataques'!$B$3:$B$137,CN27) + SUMIFS('(B) - Detecciones - Ataques'!$CA3:$CA137,'(B) - Detecciones - Ataques'!$GR$3:$GR$137,"✔",'(B) - Detecciones - Ataques'!$C$3:$C$137,"*" &amp; CN27 &amp; "*") </f>
        <v>0</v>
      </c>
      <c r="DD41" s="310">
        <f>SUMIFS('(B) - Detecciones - Ataques'!$CA3:$CA137,'(B) - Detecciones - Ataques'!$GR$3:$GR$137,"✔",'(B) - Detecciones - Ataques'!$B$3:$B$137,CO27) + SUMIFS('(B) - Detecciones - Ataques'!$CA3:$CA137,'(B) - Detecciones - Ataques'!$GR$3:$GR$137,"✔",'(B) - Detecciones - Ataques'!$C$3:$C$137,"*" &amp; CO27 &amp; "*") </f>
        <v>0</v>
      </c>
      <c r="DE41" s="310">
        <f>SUMIFS('(B) - Detecciones - Ataques'!$CA3:$CA137,'(B) - Detecciones - Ataques'!$GR$3:$GR$137,"✔",'(B) - Detecciones - Ataques'!$B$3:$B$137,CP27) + SUMIFS('(B) - Detecciones - Ataques'!$CA3:$CA137,'(B) - Detecciones - Ataques'!$GR$3:$GR$137,"✔",'(B) - Detecciones - Ataques'!$C$3:$C$137,"*" &amp; CP27 &amp; "*") </f>
        <v>0</v>
      </c>
      <c r="DF41" s="310">
        <f>SUMIFS('(B) - Detecciones - Ataques'!$CA3:$CA137,'(B) - Detecciones - Ataques'!$GR$3:$GR$137,"✔",'(B) - Detecciones - Ataques'!$B$3:$B$137,CQ27) + SUMIFS('(B) - Detecciones - Ataques'!$CA3:$CA137,'(B) - Detecciones - Ataques'!$GR$3:$GR$137,"✔",'(B) - Detecciones - Ataques'!$C$3:$C$137,"*" &amp; CQ27 &amp; "*") </f>
        <v>0</v>
      </c>
      <c r="DG41" s="310">
        <f>SUMIFS('(B) - Detecciones - Ataques'!$CA3:$CA137,'(B) - Detecciones - Ataques'!$GR$3:$GR$137,"✔",'(B) - Detecciones - Ataques'!$B$3:$B$137,CR27) + SUMIFS('(B) - Detecciones - Ataques'!$CA3:$CA137,'(B) - Detecciones - Ataques'!$GR$3:$GR$137,"✔",'(B) - Detecciones - Ataques'!$C$3:$C$137,"*" &amp; CR27 &amp; "*") </f>
        <v>0</v>
      </c>
      <c r="DH41" s="310">
        <f>SUMIFS('(B) - Detecciones - Ataques'!$CA3:$CA137,'(B) - Detecciones - Ataques'!$GR$3:$GR$137,"✔",'(B) - Detecciones - Ataques'!$B$3:$B$137,CS27) + SUMIFS('(B) - Detecciones - Ataques'!$CA3:$CA137,'(B) - Detecciones - Ataques'!$GR$3:$GR$137,"✔",'(B) - Detecciones - Ataques'!$C$3:$C$137,"*" &amp; CS27 &amp; "*") </f>
        <v>0</v>
      </c>
      <c r="DI41" s="311">
        <f>SUMIFS('(B) - Detecciones - Ataques'!$CA3:$CA137,'(B) - Detecciones - Ataques'!$GR$3:$GR$137,"✔",'(B) - Detecciones - Ataques'!$B$3:$B$137,CT27) + SUMIFS('(B) - Detecciones - Ataques'!$CA3:$CA137,'(B) - Detecciones - Ataques'!$GR$3:$GR$137,"✔",'(B) - Detecciones - Ataques'!$C$3:$C$137,"*" &amp; CT27 &amp; "*") </f>
        <v>0</v>
      </c>
      <c r="DJ41" s="268"/>
      <c r="DY41" s="344"/>
      <c r="DZ41" s="344"/>
      <c r="EA41" s="344"/>
      <c r="EB41" s="344"/>
      <c r="EC41" s="344"/>
      <c r="ED41" s="344"/>
      <c r="FF41" s="324"/>
      <c r="FG41" s="324"/>
      <c r="FH41" s="324"/>
      <c r="FI41" s="324"/>
      <c r="FJ41" s="324"/>
      <c r="FK41" s="324"/>
      <c r="FL41" s="324"/>
      <c r="FM41" s="324"/>
      <c r="FN41" s="324"/>
      <c r="FO41" s="324"/>
      <c r="FP41" s="324"/>
    </row>
    <row r="42">
      <c r="B42" s="269"/>
      <c r="C42" s="268"/>
      <c r="D42" s="268"/>
      <c r="E42" s="268"/>
      <c r="F42" s="268"/>
      <c r="G42" s="270"/>
      <c r="J42" s="269"/>
      <c r="K42" s="330" t="s">
        <v>2154</v>
      </c>
      <c r="L42" s="331" t="s">
        <v>2155</v>
      </c>
      <c r="M42" s="331" t="s">
        <v>2156</v>
      </c>
      <c r="N42" s="332" t="s">
        <v>2157</v>
      </c>
      <c r="O42" s="270"/>
      <c r="Q42" s="268"/>
      <c r="R42" s="330" t="s">
        <v>2152</v>
      </c>
      <c r="S42" s="308">
        <f>SUMIFS('(B) - Detecciones - Ataques'!$DJ3:$DJ137,'(B) - Detecciones - Ataques'!$GR$3:$GR$137,"✔",'(B) - Detecciones - Ataques'!$B$3:$B$137,S27) + SUMIFS('(B) - Detecciones - Ataques'!$DJ3:$DJ137,'(B) - Detecciones - Ataques'!$GR$3:$GR$137,"✔",'(B) - Detecciones - Ataques'!$C$3:$C$137,"*" &amp; S27 &amp; "*") </f>
        <v>23</v>
      </c>
      <c r="T42" s="308">
        <f>SUMIFS('(B) - Detecciones - Ataques'!$DJ3:$DJ137,'(B) - Detecciones - Ataques'!$GR$3:$GR$137,"✔",'(B) - Detecciones - Ataques'!$B$3:$B$137,T27) + SUMIFS('(B) - Detecciones - Ataques'!$DJ3:$DJ137,'(B) - Detecciones - Ataques'!$GR$3:$GR$137,"✔",'(B) - Detecciones - Ataques'!$C$3:$C$137,"*" &amp; T27 &amp; "*") </f>
        <v>0</v>
      </c>
      <c r="U42" s="308">
        <f>SUMIFS('(B) - Detecciones - Ataques'!$DJ3:$DJ137,'(B) - Detecciones - Ataques'!$GR$3:$GR$137,"✔",'(B) - Detecciones - Ataques'!$B$3:$B$137,U27) + SUMIFS('(B) - Detecciones - Ataques'!$DJ3:$DJ137,'(B) - Detecciones - Ataques'!$GR$3:$GR$137,"✔",'(B) - Detecciones - Ataques'!$C$3:$C$137,"*" &amp; U27 &amp; "*") </f>
        <v>104</v>
      </c>
      <c r="V42" s="308">
        <f>SUMIFS('(B) - Detecciones - Ataques'!$DJ3:$DJ137,'(B) - Detecciones - Ataques'!$GR$3:$GR$137,"✔",'(B) - Detecciones - Ataques'!$B$3:$B$137,V27) + SUMIFS('(B) - Detecciones - Ataques'!$DJ3:$DJ137,'(B) - Detecciones - Ataques'!$GR$3:$GR$137,"✔",'(B) - Detecciones - Ataques'!$C$3:$C$137,"*" &amp; V27 &amp; "*") </f>
        <v>10</v>
      </c>
      <c r="W42" s="308">
        <f>SUMIFS('(B) - Detecciones - Ataques'!$DJ3:$DJ137,'(B) - Detecciones - Ataques'!$GR$3:$GR$137,"✔",'(B) - Detecciones - Ataques'!$B$3:$B$137,W27) + SUMIFS('(B) - Detecciones - Ataques'!$DJ3:$DJ137,'(B) - Detecciones - Ataques'!$GR$3:$GR$137,"✔",'(B) - Detecciones - Ataques'!$C$3:$C$137,"*" &amp; W27 &amp; "*") </f>
        <v>14119</v>
      </c>
      <c r="X42" s="308">
        <f>SUMIFS('(B) - Detecciones - Ataques'!$DJ3:$DJ137,'(B) - Detecciones - Ataques'!$GR$3:$GR$137,"✔",'(B) - Detecciones - Ataques'!$B$3:$B$137,X27) + SUMIFS('(B) - Detecciones - Ataques'!$DJ3:$DJ137,'(B) - Detecciones - Ataques'!$GR$3:$GR$137,"✔",'(B) - Detecciones - Ataques'!$C$3:$C$137,"*" &amp; X27 &amp; "*") </f>
        <v>1</v>
      </c>
      <c r="Y42" s="308">
        <f>SUMIFS('(B) - Detecciones - Ataques'!$DJ3:$DJ137,'(B) - Detecciones - Ataques'!$GR$3:$GR$137,"✔",'(B) - Detecciones - Ataques'!$B$3:$B$137,Y27) + SUMIFS('(B) - Detecciones - Ataques'!$DJ3:$DJ137,'(B) - Detecciones - Ataques'!$GR$3:$GR$137,"✔",'(B) - Detecciones - Ataques'!$C$3:$C$137,"*" &amp; Y27 &amp; "*") </f>
        <v>6037</v>
      </c>
      <c r="Z42" s="308">
        <f>SUMIFS('(B) - Detecciones - Ataques'!$DJ3:$DJ137,'(B) - Detecciones - Ataques'!$GR$3:$GR$137,"✔",'(B) - Detecciones - Ataques'!$B$3:$B$137,Z27) + SUMIFS('(B) - Detecciones - Ataques'!$DJ3:$DJ137,'(B) - Detecciones - Ataques'!$GR$3:$GR$137,"✔",'(B) - Detecciones - Ataques'!$C$3:$C$137,"*" &amp; Z27 &amp; "*") </f>
        <v>140</v>
      </c>
      <c r="AA42" s="308">
        <f>SUMIFS('(B) - Detecciones - Ataques'!$DJ3:$DJ137,'(B) - Detecciones - Ataques'!$GR$3:$GR$137,"✔",'(B) - Detecciones - Ataques'!$B$3:$B$137,AA27) + SUMIFS('(B) - Detecciones - Ataques'!$DJ3:$DJ137,'(B) - Detecciones - Ataques'!$GR$3:$GR$137,"✔",'(B) - Detecciones - Ataques'!$C$3:$C$137,"*" &amp; AA27 &amp; "*") </f>
        <v>12</v>
      </c>
      <c r="AB42" s="308">
        <f>SUMIFS('(B) - Detecciones - Ataques'!$DJ3:$DJ137,'(B) - Detecciones - Ataques'!$GR$3:$GR$137,"✔",'(B) - Detecciones - Ataques'!$B$3:$B$137,AB27) + SUMIFS('(B) - Detecciones - Ataques'!$DJ3:$DJ137,'(B) - Detecciones - Ataques'!$GR$3:$GR$137,"✔",'(B) - Detecciones - Ataques'!$C$3:$C$137,"*" &amp; AB27 &amp; "*") </f>
        <v>4</v>
      </c>
      <c r="AC42" s="308">
        <f>SUMIFS('(B) - Detecciones - Ataques'!$DJ3:$DJ137,'(B) - Detecciones - Ataques'!$GR$3:$GR$137,"✔",'(B) - Detecciones - Ataques'!$B$3:$B$137,AC27) + SUMIFS('(B) - Detecciones - Ataques'!$DJ3:$DJ137,'(B) - Detecciones - Ataques'!$GR$3:$GR$137,"✔",'(B) - Detecciones - Ataques'!$C$3:$C$137,"*" &amp; AC27 &amp; "*") </f>
        <v>6</v>
      </c>
      <c r="AD42" s="308">
        <f>SUMIFS('(B) - Detecciones - Ataques'!$DJ3:$DJ137,'(B) - Detecciones - Ataques'!$GR$3:$GR$137,"✔",'(B) - Detecciones - Ataques'!$B$3:$B$137,AD27) + SUMIFS('(B) - Detecciones - Ataques'!$DJ3:$DJ137,'(B) - Detecciones - Ataques'!$GR$3:$GR$137,"✔",'(B) - Detecciones - Ataques'!$C$3:$C$137,"*" &amp; AD27 &amp; "*") </f>
        <v>0</v>
      </c>
      <c r="AE42" s="309">
        <f>SUMIFS('(B) - Detecciones - Ataques'!$DJ3:$DJ137,'(B) - Detecciones - Ataques'!$GR$3:$GR$137,"✔",'(B) - Detecciones - Ataques'!$B$3:$B$137,AE27) + SUMIFS('(B) - Detecciones - Ataques'!$DJ3:$DJ137,'(B) - Detecciones - Ataques'!$GR$3:$GR$137,"✔",'(B) - Detecciones - Ataques'!$C$3:$C$137,"*" &amp; AE27 &amp; "*") </f>
        <v>461</v>
      </c>
      <c r="AF42" s="268"/>
      <c r="AG42" s="330" t="s">
        <v>2152</v>
      </c>
      <c r="AH42" s="310">
        <f>SUMIFS('(B) - Detecciones - Ataques'!$DJ3:$DJ137,'(B) - Detecciones - Ataques'!$GR$3:$GR$137,"✔",'(B) - Detecciones - Ataques'!$E$3:$E$137,AH27)</f>
        <v>22</v>
      </c>
      <c r="AI42" s="310">
        <f>SUMIFS('(B) - Detecciones - Ataques'!$DJ3:$DJ137,'(B) - Detecciones - Ataques'!$GR$3:$GR$137,"✔",'(B) - Detecciones - Ataques'!$E$3:$E$137,AI27)</f>
        <v>1</v>
      </c>
      <c r="AJ42" s="310">
        <f>SUMIFS('(B) - Detecciones - Ataques'!$DJ3:$DJ137,'(B) - Detecciones - Ataques'!$GR$3:$GR$137,"✔",'(B) - Detecciones - Ataques'!$E$3:$E$137,AJ27)</f>
        <v>0</v>
      </c>
      <c r="AK42" s="310">
        <f>SUMIFS('(B) - Detecciones - Ataques'!$DJ3:$DJ137,'(B) - Detecciones - Ataques'!$GR$3:$GR$137,"✔",'(B) - Detecciones - Ataques'!$E$3:$E$137,AK27)</f>
        <v>0</v>
      </c>
      <c r="AL42" s="310">
        <f>SUMIFS('(B) - Detecciones - Ataques'!$DJ3:$DJ137,'(B) - Detecciones - Ataques'!$GR$3:$GR$137,"✔",'(B) - Detecciones - Ataques'!$E$3:$E$137,AL27)</f>
        <v>0</v>
      </c>
      <c r="AM42" s="310">
        <f>SUMIFS('(B) - Detecciones - Ataques'!$DJ3:$DJ137,'(B) - Detecciones - Ataques'!$GR$3:$GR$137,"✔",'(B) - Detecciones - Ataques'!$E$3:$E$137,AM27)</f>
        <v>0</v>
      </c>
      <c r="AN42" s="310">
        <f>SUMIFS('(B) - Detecciones - Ataques'!$DJ3:$DJ137,'(B) - Detecciones - Ataques'!$GR$3:$GR$137,"✔",'(B) - Detecciones - Ataques'!$E$3:$E$137,AN27)</f>
        <v>0</v>
      </c>
      <c r="AO42" s="310">
        <f>SUMIFS('(B) - Detecciones - Ataques'!$DJ3:$DJ137,'(B) - Detecciones - Ataques'!$GR$3:$GR$137,"✔",'(B) - Detecciones - Ataques'!$E$3:$E$137,AO27)</f>
        <v>0</v>
      </c>
      <c r="AP42" s="310">
        <f>SUMIFS('(B) - Detecciones - Ataques'!$DJ3:$DJ137,'(B) - Detecciones - Ataques'!$GR$3:$GR$137,"✔",'(B) - Detecciones - Ataques'!$E$3:$E$137,AP27)</f>
        <v>101</v>
      </c>
      <c r="AQ42" s="310">
        <f>SUMIFS('(B) - Detecciones - Ataques'!$DJ3:$DJ137,'(B) - Detecciones - Ataques'!$GR$3:$GR$137,"✔",'(B) - Detecciones - Ataques'!$E$3:$E$137,AQ27)</f>
        <v>1</v>
      </c>
      <c r="AR42" s="310">
        <f>SUMIFS('(B) - Detecciones - Ataques'!$DJ3:$DJ137,'(B) - Detecciones - Ataques'!$GR$3:$GR$137,"✔",'(B) - Detecciones - Ataques'!$E$3:$E$137,AR27)</f>
        <v>0</v>
      </c>
      <c r="AS42" s="310">
        <f>SUMIFS('(B) - Detecciones - Ataques'!$DJ3:$DJ137,'(B) - Detecciones - Ataques'!$GR$3:$GR$137,"✔",'(B) - Detecciones - Ataques'!$E$3:$E$137,AS27)</f>
        <v>0</v>
      </c>
      <c r="AT42" s="310">
        <f>SUMIFS('(B) - Detecciones - Ataques'!$DJ3:$DJ137,'(B) - Detecciones - Ataques'!$GR$3:$GR$137,"✔",'(B) - Detecciones - Ataques'!$E$3:$E$137,AT27)</f>
        <v>2</v>
      </c>
      <c r="AU42" s="310">
        <f>SUMIFS('(B) - Detecciones - Ataques'!$DJ3:$DJ137,'(B) - Detecciones - Ataques'!$GR$3:$GR$137,"✔",'(B) - Detecciones - Ataques'!$E$3:$E$137,AU27)</f>
        <v>0</v>
      </c>
      <c r="AV42" s="310">
        <f>SUMIFS('(B) - Detecciones - Ataques'!$DJ3:$DJ137,'(B) - Detecciones - Ataques'!$GR$3:$GR$137,"✔",'(B) - Detecciones - Ataques'!$E$3:$E$137,AV27)</f>
        <v>0</v>
      </c>
      <c r="AW42" s="310">
        <f>SUMIFS('(B) - Detecciones - Ataques'!$DJ3:$DJ137,'(B) - Detecciones - Ataques'!$GR$3:$GR$137,"✔",'(B) - Detecciones - Ataques'!$E$3:$E$137,AW27)</f>
        <v>9</v>
      </c>
      <c r="AX42" s="310">
        <f>SUMIFS('(B) - Detecciones - Ataques'!$DJ3:$DJ137,'(B) - Detecciones - Ataques'!$GR$3:$GR$137,"✔",'(B) - Detecciones - Ataques'!$E$3:$E$137,AX27)</f>
        <v>0</v>
      </c>
      <c r="AY42" s="310">
        <f>SUMIFS('(B) - Detecciones - Ataques'!$DJ3:$DJ137,'(B) - Detecciones - Ataques'!$GR$3:$GR$137,"✔",'(B) - Detecciones - Ataques'!$E$3:$E$137,AY27)</f>
        <v>1</v>
      </c>
      <c r="AZ42" s="310">
        <f>SUMIFS('(B) - Detecciones - Ataques'!$DJ3:$DJ137,'(B) - Detecciones - Ataques'!$GR$3:$GR$137,"✔",'(B) - Detecciones - Ataques'!$E$3:$E$137,AZ27)</f>
        <v>0</v>
      </c>
      <c r="BA42" s="310">
        <f>SUMIFS('(B) - Detecciones - Ataques'!$DJ3:$DJ137,'(B) - Detecciones - Ataques'!$GR$3:$GR$137,"✔",'(B) - Detecciones - Ataques'!$E$3:$E$137,BA27)</f>
        <v>0</v>
      </c>
      <c r="BB42" s="310">
        <f>SUMIFS('(B) - Detecciones - Ataques'!$DJ3:$DJ137,'(B) - Detecciones - Ataques'!$GR$3:$GR$137,"✔",'(B) - Detecciones - Ataques'!$E$3:$E$137,BB27)</f>
        <v>14117</v>
      </c>
      <c r="BC42" s="310">
        <f>SUMIFS('(B) - Detecciones - Ataques'!$DJ3:$DJ137,'(B) - Detecciones - Ataques'!$GR$3:$GR$137,"✔",'(B) - Detecciones - Ataques'!$E$3:$E$137,BC27)</f>
        <v>0</v>
      </c>
      <c r="BD42" s="310">
        <f>SUMIFS('(B) - Detecciones - Ataques'!$DJ3:$DJ137,'(B) - Detecciones - Ataques'!$GR$3:$GR$137,"✔",'(B) - Detecciones - Ataques'!$E$3:$E$137,BD27)</f>
        <v>1</v>
      </c>
      <c r="BE42" s="310">
        <f>SUMIFS('(B) - Detecciones - Ataques'!$DJ3:$DJ137,'(B) - Detecciones - Ataques'!$GR$3:$GR$137,"✔",'(B) - Detecciones - Ataques'!$E$3:$E$137,BE27)</f>
        <v>0</v>
      </c>
      <c r="BF42" s="310">
        <f>SUMIFS('(B) - Detecciones - Ataques'!$DJ3:$DJ137,'(B) - Detecciones - Ataques'!$GR$3:$GR$137,"✔",'(B) - Detecciones - Ataques'!$E$3:$E$137,BF27)</f>
        <v>1</v>
      </c>
      <c r="BG42" s="310">
        <f>SUMIFS('(B) - Detecciones - Ataques'!$DJ3:$DJ137,'(B) - Detecciones - Ataques'!$GR$3:$GR$137,"✔",'(B) - Detecciones - Ataques'!$E$3:$E$137,BG27)</f>
        <v>0</v>
      </c>
      <c r="BH42" s="310">
        <f>SUMIFS('(B) - Detecciones - Ataques'!$DJ3:$DJ137,'(B) - Detecciones - Ataques'!$GR$3:$GR$137,"✔",'(B) - Detecciones - Ataques'!$E$3:$E$137,BH27)</f>
        <v>0</v>
      </c>
      <c r="BI42" s="310">
        <f>SUMIFS('(B) - Detecciones - Ataques'!$DJ3:$DJ137,'(B) - Detecciones - Ataques'!$GR$3:$GR$137,"✔",'(B) - Detecciones - Ataques'!$E$3:$E$137,BI27)</f>
        <v>0</v>
      </c>
      <c r="BJ42" s="310">
        <f>SUMIFS('(B) - Detecciones - Ataques'!$DJ3:$DJ137,'(B) - Detecciones - Ataques'!$GR$3:$GR$137,"✔",'(B) - Detecciones - Ataques'!$E$3:$E$137,BJ27)</f>
        <v>0</v>
      </c>
      <c r="BK42" s="310">
        <f>SUMIFS('(B) - Detecciones - Ataques'!$DJ3:$DJ137,'(B) - Detecciones - Ataques'!$GR$3:$GR$137,"✔",'(B) - Detecciones - Ataques'!$E$3:$E$137,BK27)</f>
        <v>1</v>
      </c>
      <c r="BL42" s="310">
        <f>SUMIFS('(B) - Detecciones - Ataques'!$DJ3:$DJ137,'(B) - Detecciones - Ataques'!$GR$3:$GR$137,"✔",'(B) - Detecciones - Ataques'!$E$3:$E$137,BL27)</f>
        <v>5433</v>
      </c>
      <c r="BM42" s="310">
        <f>SUMIFS('(B) - Detecciones - Ataques'!$DJ3:$DJ137,'(B) - Detecciones - Ataques'!$GR$3:$GR$137,"✔",'(B) - Detecciones - Ataques'!$E$3:$E$137,BM27)</f>
        <v>603</v>
      </c>
      <c r="BN42" s="310">
        <f>SUMIFS('(B) - Detecciones - Ataques'!$DJ3:$DJ137,'(B) - Detecciones - Ataques'!$GR$3:$GR$137,"✔",'(B) - Detecciones - Ataques'!$E$3:$E$137,BN27)</f>
        <v>0</v>
      </c>
      <c r="BO42" s="310">
        <f>SUMIFS('(B) - Detecciones - Ataques'!$DJ3:$DJ137,'(B) - Detecciones - Ataques'!$GR$3:$GR$137,"✔",'(B) - Detecciones - Ataques'!$E$3:$E$137,BO27)</f>
        <v>0</v>
      </c>
      <c r="BP42" s="310">
        <f>SUMIFS('(B) - Detecciones - Ataques'!$DJ3:$DJ137,'(B) - Detecciones - Ataques'!$GR$3:$GR$137,"✔",'(B) - Detecciones - Ataques'!$E$3:$E$137,BP27)</f>
        <v>10</v>
      </c>
      <c r="BQ42" s="310">
        <f>SUMIFS('(B) - Detecciones - Ataques'!$DJ3:$DJ137,'(B) - Detecciones - Ataques'!$GR$3:$GR$137,"✔",'(B) - Detecciones - Ataques'!$E$3:$E$137,BQ27)</f>
        <v>0</v>
      </c>
      <c r="BR42" s="310">
        <f>SUMIFS('(B) - Detecciones - Ataques'!$DJ3:$DJ137,'(B) - Detecciones - Ataques'!$GR$3:$GR$137,"✔",'(B) - Detecciones - Ataques'!$E$3:$E$137,BR27)</f>
        <v>2</v>
      </c>
      <c r="BS42" s="310">
        <f>SUMIFS('(B) - Detecciones - Ataques'!$DJ3:$DJ137,'(B) - Detecciones - Ataques'!$GR$3:$GR$137,"✔",'(B) - Detecciones - Ataques'!$E$3:$E$137,BS27)</f>
        <v>0</v>
      </c>
      <c r="BT42" s="310">
        <f>SUMIFS('(B) - Detecciones - Ataques'!$DJ3:$DJ137,'(B) - Detecciones - Ataques'!$GR$3:$GR$137,"✔",'(B) - Detecciones - Ataques'!$E$3:$E$137,BT27)</f>
        <v>0</v>
      </c>
      <c r="BU42" s="310">
        <f>SUMIFS('(B) - Detecciones - Ataques'!$DJ3:$DJ137,'(B) - Detecciones - Ataques'!$GR$3:$GR$137,"✔",'(B) - Detecciones - Ataques'!$E$3:$E$137,BU27)</f>
        <v>0</v>
      </c>
      <c r="BV42" s="310">
        <f>SUMIFS('(B) - Detecciones - Ataques'!$DJ3:$DJ137,'(B) - Detecciones - Ataques'!$GR$3:$GR$137,"✔",'(B) - Detecciones - Ataques'!$E$3:$E$137,BV27)</f>
        <v>0</v>
      </c>
      <c r="BW42" s="310">
        <f>SUMIFS('(B) - Detecciones - Ataques'!$DJ3:$DJ137,'(B) - Detecciones - Ataques'!$GR$3:$GR$137,"✔",'(B) - Detecciones - Ataques'!$E$3:$E$137,BW27)</f>
        <v>0</v>
      </c>
      <c r="BX42" s="310">
        <f>SUMIFS('(B) - Detecciones - Ataques'!$DJ3:$DJ137,'(B) - Detecciones - Ataques'!$GR$3:$GR$137,"✔",'(B) - Detecciones - Ataques'!$E$3:$E$137,BX27)</f>
        <v>1</v>
      </c>
      <c r="BY42" s="310">
        <f>SUMIFS('(B) - Detecciones - Ataques'!$DJ3:$DJ137,'(B) - Detecciones - Ataques'!$GR$3:$GR$137,"✔",'(B) - Detecciones - Ataques'!$E$3:$E$137,BY27)</f>
        <v>123</v>
      </c>
      <c r="BZ42" s="310">
        <f>SUMIFS('(B) - Detecciones - Ataques'!$DJ3:$DJ137,'(B) - Detecciones - Ataques'!$GR$3:$GR$137,"✔",'(B) - Detecciones - Ataques'!$E$3:$E$137,BZ27)</f>
        <v>0</v>
      </c>
      <c r="CA42" s="310">
        <f>SUMIFS('(B) - Detecciones - Ataques'!$DJ3:$DJ137,'(B) - Detecciones - Ataques'!$GR$3:$GR$137,"✔",'(B) - Detecciones - Ataques'!$E$3:$E$137,CA27)</f>
        <v>0</v>
      </c>
      <c r="CB42" s="310">
        <f>SUMIFS('(B) - Detecciones - Ataques'!$DJ3:$DJ137,'(B) - Detecciones - Ataques'!$GR$3:$GR$137,"✔",'(B) - Detecciones - Ataques'!$E$3:$E$137,CB27)</f>
        <v>0</v>
      </c>
      <c r="CC42" s="310">
        <f>SUMIFS('(B) - Detecciones - Ataques'!$DJ3:$DJ137,'(B) - Detecciones - Ataques'!$GR$3:$GR$137,"✔",'(B) - Detecciones - Ataques'!$E$3:$E$137,CC27)</f>
        <v>1</v>
      </c>
      <c r="CD42" s="310">
        <f>SUMIFS('(B) - Detecciones - Ataques'!$DJ3:$DJ137,'(B) - Detecciones - Ataques'!$GR$3:$GR$137,"✔",'(B) - Detecciones - Ataques'!$E$3:$E$137,CD27)</f>
        <v>0</v>
      </c>
      <c r="CE42" s="310">
        <f>SUMIFS('(B) - Detecciones - Ataques'!$DJ3:$DJ137,'(B) - Detecciones - Ataques'!$GR$3:$GR$137,"✔",'(B) - Detecciones - Ataques'!$E$3:$E$137,CE27)</f>
        <v>1</v>
      </c>
      <c r="CF42" s="310">
        <f>SUMIFS('(B) - Detecciones - Ataques'!$DJ3:$DJ137,'(B) - Detecciones - Ataques'!$GR$3:$GR$137,"✔",'(B) - Detecciones - Ataques'!$E$3:$E$137,CF27)</f>
        <v>0</v>
      </c>
      <c r="CG42" s="310">
        <f>SUMIFS('(B) - Detecciones - Ataques'!$DJ3:$DJ137,'(B) - Detecciones - Ataques'!$GR$3:$GR$137,"✔",'(B) - Detecciones - Ataques'!$E$3:$E$137,CG27)</f>
        <v>1</v>
      </c>
      <c r="CH42" s="310">
        <f>SUMIFS('(B) - Detecciones - Ataques'!$DJ3:$DJ137,'(B) - Detecciones - Ataques'!$GR$3:$GR$137,"✔",'(B) - Detecciones - Ataques'!$E$3:$E$137,CH27)</f>
        <v>1</v>
      </c>
      <c r="CI42" s="310">
        <f>SUMIFS('(B) - Detecciones - Ataques'!$DJ3:$DJ137,'(B) - Detecciones - Ataques'!$GR$3:$GR$137,"✔",'(B) - Detecciones - Ataques'!$E$3:$E$137,CI27)</f>
        <v>0</v>
      </c>
      <c r="CJ42" s="310">
        <f>SUMIFS('(B) - Detecciones - Ataques'!$DJ3:$DJ137,'(B) - Detecciones - Ataques'!$GR$3:$GR$137,"✔",'(B) - Detecciones - Ataques'!$E$3:$E$137,CJ27)</f>
        <v>1</v>
      </c>
      <c r="CK42" s="310">
        <f>SUMIFS('(B) - Detecciones - Ataques'!$DJ3:$DJ137,'(B) - Detecciones - Ataques'!$GR$3:$GR$137,"✔",'(B) - Detecciones - Ataques'!$E$3:$E$137,CK27)</f>
        <v>0</v>
      </c>
      <c r="CL42" s="310">
        <f>SUMIFS('(B) - Detecciones - Ataques'!$DJ3:$DJ137,'(B) - Detecciones - Ataques'!$GR$3:$GR$137,"✔",'(B) - Detecciones - Ataques'!$E$3:$E$137,CL27)</f>
        <v>0</v>
      </c>
      <c r="CM42" s="310">
        <f>SUMIFS('(B) - Detecciones - Ataques'!$DJ3:$DJ137,'(B) - Detecciones - Ataques'!$GR$3:$GR$137,"✔",'(B) - Detecciones - Ataques'!$E$3:$E$137,CM27)</f>
        <v>0</v>
      </c>
      <c r="CN42" s="310">
        <f>SUMIFS('(B) - Detecciones - Ataques'!$DJ3:$DJ137,'(B) - Detecciones - Ataques'!$GR$3:$GR$137,"✔",'(B) - Detecciones - Ataques'!$E$3:$E$137,CN27)</f>
        <v>3</v>
      </c>
      <c r="CO42" s="310">
        <f>SUMIFS('(B) - Detecciones - Ataques'!$DJ3:$DJ137,'(B) - Detecciones - Ataques'!$GR$3:$GR$137,"✔",'(B) - Detecciones - Ataques'!$E$3:$E$137,CO27)</f>
        <v>1</v>
      </c>
      <c r="CP42" s="310">
        <f>SUMIFS('(B) - Detecciones - Ataques'!$DJ3:$DJ137,'(B) - Detecciones - Ataques'!$GR$3:$GR$137,"✔",'(B) - Detecciones - Ataques'!$E$3:$E$137,CP27)</f>
        <v>0</v>
      </c>
      <c r="CQ42" s="310">
        <f>SUMIFS('(B) - Detecciones - Ataques'!$DJ3:$DJ137,'(B) - Detecciones - Ataques'!$GR$3:$GR$137,"✔",'(B) - Detecciones - Ataques'!$E$3:$E$137,CQ27)</f>
        <v>0</v>
      </c>
      <c r="CR42" s="310">
        <f>SUMIFS('(B) - Detecciones - Ataques'!$DJ3:$DJ137,'(B) - Detecciones - Ataques'!$GR$3:$GR$137,"✔",'(B) - Detecciones - Ataques'!$E$3:$E$137,CR27)</f>
        <v>0</v>
      </c>
      <c r="CS42" s="310">
        <f>SUMIFS('(B) - Detecciones - Ataques'!$DJ3:$DJ137,'(B) - Detecciones - Ataques'!$GR$3:$GR$137,"✔",'(B) - Detecciones - Ataques'!$E$3:$E$137,CS27)</f>
        <v>6</v>
      </c>
      <c r="CT42" s="310">
        <f>SUMIFS('(B) - Detecciones - Ataques'!$DJ3:$DJ137,'(B) - Detecciones - Ataques'!$GR$3:$GR$137,"✔",'(B) - Detecciones - Ataques'!$E$3:$E$137,CT27)</f>
        <v>0</v>
      </c>
      <c r="CU42" s="310">
        <f>SUMIFS('(B) - Detecciones - Ataques'!$DJ3:$DJ137,'(B) - Detecciones - Ataques'!$GR$3:$GR$137,"✔",'(B) - Detecciones - Ataques'!$E$3:$E$137,CU27)</f>
        <v>0</v>
      </c>
      <c r="CV42" s="310">
        <f>SUMIFS('(B) - Detecciones - Ataques'!$DJ3:$DJ137,'(B) - Detecciones - Ataques'!$GR$3:$GR$137,"✔",'(B) - Detecciones - Ataques'!$E$3:$E$137,CV27)</f>
        <v>0</v>
      </c>
      <c r="CW42" s="310">
        <f>SUMIFS('(B) - Detecciones - Ataques'!$DJ3:$DJ137,'(B) - Detecciones - Ataques'!$GR$3:$GR$137,"✔",'(B) - Detecciones - Ataques'!$E$3:$E$137,CW27)</f>
        <v>0</v>
      </c>
      <c r="CX42" s="310">
        <f>SUMIFS('(B) - Detecciones - Ataques'!$DJ3:$DJ137,'(B) - Detecciones - Ataques'!$GR$3:$GR$137,"✔",'(B) - Detecciones - Ataques'!$E$3:$E$137,CX27)</f>
        <v>0</v>
      </c>
      <c r="CY42" s="310">
        <f>SUMIFS('(B) - Detecciones - Ataques'!$DJ3:$DJ137,'(B) - Detecciones - Ataques'!$GR$3:$GR$137,"✔",'(B) - Detecciones - Ataques'!$E$3:$E$137,CY27)</f>
        <v>0</v>
      </c>
      <c r="CZ42" s="310">
        <f>SUMIFS('(B) - Detecciones - Ataques'!$DJ3:$DJ137,'(B) - Detecciones - Ataques'!$GR$3:$GR$137,"✔",'(B) - Detecciones - Ataques'!$E$3:$E$137,CZ27)</f>
        <v>0</v>
      </c>
      <c r="DA42" s="310">
        <f>SUMIFS('(B) - Detecciones - Ataques'!$DJ3:$DJ137,'(B) - Detecciones - Ataques'!$GR$3:$GR$137,"✔",'(B) - Detecciones - Ataques'!$E$3:$E$137,DA27)</f>
        <v>0</v>
      </c>
      <c r="DB42" s="310">
        <f>SUMIFS('(B) - Detecciones - Ataques'!$DJ3:$DJ137,'(B) - Detecciones - Ataques'!$GR$3:$GR$137,"✔",'(B) - Detecciones - Ataques'!$E$3:$E$137,DB27)</f>
        <v>0</v>
      </c>
      <c r="DC42" s="310">
        <f>SUMIFS('(B) - Detecciones - Ataques'!$DJ3:$DJ137,'(B) - Detecciones - Ataques'!$GR$3:$GR$137,"✔",'(B) - Detecciones - Ataques'!$E$3:$E$137,DC27)</f>
        <v>0</v>
      </c>
      <c r="DD42" s="310">
        <f>SUMIFS('(B) - Detecciones - Ataques'!$DJ3:$DJ137,'(B) - Detecciones - Ataques'!$GR$3:$GR$137,"✔",'(B) - Detecciones - Ataques'!$E$3:$E$137,DD27)</f>
        <v>0</v>
      </c>
      <c r="DE42" s="310">
        <f>SUMIFS('(B) - Detecciones - Ataques'!$DJ3:$DJ137,'(B) - Detecciones - Ataques'!$GR$3:$GR$137,"✔",'(B) - Detecciones - Ataques'!$E$3:$E$137,DE27)</f>
        <v>0</v>
      </c>
      <c r="DF42" s="310">
        <f>SUMIFS('(B) - Detecciones - Ataques'!$DJ3:$DJ137,'(B) - Detecciones - Ataques'!$GR$3:$GR$137,"✔",'(B) - Detecciones - Ataques'!$E$3:$E$137,DF27)</f>
        <v>0</v>
      </c>
      <c r="DG42" s="310">
        <f>SUMIFS('(B) - Detecciones - Ataques'!$DJ3:$DJ137,'(B) - Detecciones - Ataques'!$GR$3:$GR$137,"✔",'(B) - Detecciones - Ataques'!$E$3:$E$137,DG27)</f>
        <v>450</v>
      </c>
      <c r="DH42" s="310">
        <f>SUMIFS('(B) - Detecciones - Ataques'!$DJ3:$DJ137,'(B) - Detecciones - Ataques'!$GR$3:$GR$137,"✔",'(B) - Detecciones - Ataques'!$E$3:$E$137,DH27)</f>
        <v>0</v>
      </c>
      <c r="DI42" s="311">
        <f>SUMIFS('(B) - Detecciones - Ataques'!$DJ3:$DJ137,'(B) - Detecciones - Ataques'!$GR$3:$GR$137,"✔",'(B) - Detecciones - Ataques'!$E$3:$E$137,DI27)</f>
        <v>11</v>
      </c>
      <c r="DJ42" s="268"/>
      <c r="DX42" s="226"/>
      <c r="DY42" s="344"/>
      <c r="DZ42" s="344"/>
      <c r="EA42" s="344"/>
      <c r="EB42" s="344"/>
      <c r="EC42" s="344"/>
      <c r="ED42" s="226" t="s">
        <v>2113</v>
      </c>
      <c r="EF42" s="344"/>
      <c r="EG42" s="344"/>
      <c r="EH42" s="344"/>
      <c r="EI42" s="344"/>
      <c r="EJ42" s="344"/>
      <c r="EK42" s="226" t="s">
        <v>2113</v>
      </c>
      <c r="EL42" s="226"/>
      <c r="EW42" s="226" t="s">
        <v>2113</v>
      </c>
      <c r="EX42" s="226"/>
      <c r="EY42" s="226"/>
      <c r="EZ42" s="226"/>
      <c r="FF42" s="324"/>
      <c r="FG42" s="324"/>
      <c r="FH42" s="324"/>
      <c r="FI42" s="324"/>
      <c r="FJ42" s="324"/>
      <c r="FK42" s="324"/>
      <c r="FL42" s="324"/>
      <c r="FM42" s="324"/>
      <c r="FN42" s="324"/>
      <c r="FO42" s="324"/>
      <c r="FP42" s="324"/>
    </row>
    <row r="43">
      <c r="B43" s="269"/>
      <c r="C43" s="268"/>
      <c r="D43" s="268"/>
      <c r="E43" s="268"/>
      <c r="F43" s="268"/>
      <c r="G43" s="270"/>
      <c r="J43" s="269"/>
      <c r="K43" s="345">
        <f>SUMIF('(B) - Detecciones - Ataques'!GR3:GR137,"✔",'(B) - Detecciones - Ataques'!AW3:AW137)</f>
        <v>1430</v>
      </c>
      <c r="L43" s="308">
        <f>SUMIF('(B) - Detecciones - Ataques'!GR3:GR137,"✔",'(B) - Detecciones - Ataques'!CD3:CD137)</f>
        <v>19963</v>
      </c>
      <c r="M43" s="308">
        <f>SUMIF('(B) - Detecciones - Ataques'!GR3:GR137,"✔",'(B) - Detecciones - Ataques'!DM3:DM137)</f>
        <v>39114</v>
      </c>
      <c r="N43" s="309">
        <f>SUMIF('(B) - Detecciones - Ataques'!GR3:GR137,"✔",'(B) - Detecciones - Ataques'!EV3:EV137)</f>
        <v>162259</v>
      </c>
      <c r="O43" s="270"/>
      <c r="Q43" s="268"/>
      <c r="R43" s="330" t="s">
        <v>2153</v>
      </c>
      <c r="S43" s="308">
        <f>SUMIFS('(B) - Detecciones - Ataques'!$ES3:$ES137,'(B) - Detecciones - Ataques'!$GR$3:$GR$137,"✔",'(B) - Detecciones - Ataques'!$B$3:$B$137,S27) + SUMIFS('(B) - Detecciones - Ataques'!$ES3:$ES137,'(B) - Detecciones - Ataques'!$GR$3:$GR$137,"✔",'(B) - Detecciones - Ataques'!$C$3:$C$137,"*" &amp; S27 &amp; "*") </f>
        <v>25</v>
      </c>
      <c r="T43" s="308">
        <f>SUMIFS('(B) - Detecciones - Ataques'!$ES3:$ES137,'(B) - Detecciones - Ataques'!$GR$3:$GR$137,"✔",'(B) - Detecciones - Ataques'!$B$3:$B$137,T27) + SUMIFS('(B) - Detecciones - Ataques'!$ES3:$ES137,'(B) - Detecciones - Ataques'!$GR$3:$GR$137,"✔",'(B) - Detecciones - Ataques'!$C$3:$C$137,"*" &amp; T27 &amp; "*") </f>
        <v>0</v>
      </c>
      <c r="U43" s="308">
        <f>SUMIFS('(B) - Detecciones - Ataques'!$ES3:$ES137,'(B) - Detecciones - Ataques'!$GR$3:$GR$137,"✔",'(B) - Detecciones - Ataques'!$B$3:$B$137,U27) + SUMIFS('(B) - Detecciones - Ataques'!$ES3:$ES137,'(B) - Detecciones - Ataques'!$GR$3:$GR$137,"✔",'(B) - Detecciones - Ataques'!$C$3:$C$137,"*" &amp; U27 &amp; "*") </f>
        <v>108</v>
      </c>
      <c r="V43" s="308">
        <f>SUMIFS('(B) - Detecciones - Ataques'!$ES3:$ES137,'(B) - Detecciones - Ataques'!$GR$3:$GR$137,"✔",'(B) - Detecciones - Ataques'!$B$3:$B$137,V27) + SUMIFS('(B) - Detecciones - Ataques'!$ES3:$ES137,'(B) - Detecciones - Ataques'!$GR$3:$GR$137,"✔",'(B) - Detecciones - Ataques'!$C$3:$C$137,"*" &amp; V27 &amp; "*") </f>
        <v>10</v>
      </c>
      <c r="W43" s="308">
        <f>SUMIFS('(B) - Detecciones - Ataques'!$ES3:$ES137,'(B) - Detecciones - Ataques'!$GR$3:$GR$137,"✔",'(B) - Detecciones - Ataques'!$B$3:$B$137,W27) + SUMIFS('(B) - Detecciones - Ataques'!$ES3:$ES137,'(B) - Detecciones - Ataques'!$GR$3:$GR$137,"✔",'(B) - Detecciones - Ataques'!$C$3:$C$137,"*" &amp; W27 &amp; "*") </f>
        <v>14119</v>
      </c>
      <c r="X43" s="308">
        <f>SUMIFS('(B) - Detecciones - Ataques'!$ES3:$ES137,'(B) - Detecciones - Ataques'!$GR$3:$GR$137,"✔",'(B) - Detecciones - Ataques'!$B$3:$B$137,X27) + SUMIFS('(B) - Detecciones - Ataques'!$ES3:$ES137,'(B) - Detecciones - Ataques'!$GR$3:$GR$137,"✔",'(B) - Detecciones - Ataques'!$C$3:$C$137,"*" &amp; X27 &amp; "*") </f>
        <v>1</v>
      </c>
      <c r="Y43" s="308">
        <f>SUMIFS('(B) - Detecciones - Ataques'!$ES3:$ES137,'(B) - Detecciones - Ataques'!$GR$3:$GR$137,"✔",'(B) - Detecciones - Ataques'!$B$3:$B$137,Y27) + SUMIFS('(B) - Detecciones - Ataques'!$ES3:$ES137,'(B) - Detecciones - Ataques'!$GR$3:$GR$137,"✔",'(B) - Detecciones - Ataques'!$C$3:$C$137,"*" &amp; Y27 &amp; "*") </f>
        <v>6045</v>
      </c>
      <c r="Z43" s="308">
        <f>SUMIFS('(B) - Detecciones - Ataques'!$ES3:$ES137,'(B) - Detecciones - Ataques'!$GR$3:$GR$137,"✔",'(B) - Detecciones - Ataques'!$B$3:$B$137,Z27) + SUMIFS('(B) - Detecciones - Ataques'!$ES3:$ES137,'(B) - Detecciones - Ataques'!$GR$3:$GR$137,"✔",'(B) - Detecciones - Ataques'!$C$3:$C$137,"*" &amp; Z27 &amp; "*") </f>
        <v>141</v>
      </c>
      <c r="AA43" s="308">
        <f>SUMIFS('(B) - Detecciones - Ataques'!$ES3:$ES137,'(B) - Detecciones - Ataques'!$GR$3:$GR$137,"✔",'(B) - Detecciones - Ataques'!$B$3:$B$137,AA27) + SUMIFS('(B) - Detecciones - Ataques'!$ES3:$ES137,'(B) - Detecciones - Ataques'!$GR$3:$GR$137,"✔",'(B) - Detecciones - Ataques'!$C$3:$C$137,"*" &amp; AA27 &amp; "*") </f>
        <v>12</v>
      </c>
      <c r="AB43" s="308">
        <f>SUMIFS('(B) - Detecciones - Ataques'!$ES3:$ES137,'(B) - Detecciones - Ataques'!$GR$3:$GR$137,"✔",'(B) - Detecciones - Ataques'!$B$3:$B$137,AB27) + SUMIFS('(B) - Detecciones - Ataques'!$ES3:$ES137,'(B) - Detecciones - Ataques'!$GR$3:$GR$137,"✔",'(B) - Detecciones - Ataques'!$C$3:$C$137,"*" &amp; AB27 &amp; "*") </f>
        <v>5</v>
      </c>
      <c r="AC43" s="308">
        <f>SUMIFS('(B) - Detecciones - Ataques'!$ES3:$ES137,'(B) - Detecciones - Ataques'!$GR$3:$GR$137,"✔",'(B) - Detecciones - Ataques'!$B$3:$B$137,AC27) + SUMIFS('(B) - Detecciones - Ataques'!$ES3:$ES137,'(B) - Detecciones - Ataques'!$GR$3:$GR$137,"✔",'(B) - Detecciones - Ataques'!$C$3:$C$137,"*" &amp; AC27 &amp; "*") </f>
        <v>6</v>
      </c>
      <c r="AD43" s="308">
        <f>SUMIFS('(B) - Detecciones - Ataques'!$ES3:$ES137,'(B) - Detecciones - Ataques'!$GR$3:$GR$137,"✔",'(B) - Detecciones - Ataques'!$B$3:$B$137,AD27) + SUMIFS('(B) - Detecciones - Ataques'!$ES3:$ES137,'(B) - Detecciones - Ataques'!$GR$3:$GR$137,"✔",'(B) - Detecciones - Ataques'!$C$3:$C$137,"*" &amp; AD27 &amp; "*") </f>
        <v>1</v>
      </c>
      <c r="AE43" s="309">
        <f>SUMIFS('(B) - Detecciones - Ataques'!$ES3:$ES137,'(B) - Detecciones - Ataques'!$GR$3:$GR$137,"✔",'(B) - Detecciones - Ataques'!$B$3:$B$137,AE27) + SUMIFS('(B) - Detecciones - Ataques'!$ES3:$ES137,'(B) - Detecciones - Ataques'!$GR$3:$GR$137,"✔",'(B) - Detecciones - Ataques'!$C$3:$C$137,"*" &amp; AE27 &amp; "*") </f>
        <v>461</v>
      </c>
      <c r="AF43" s="268"/>
      <c r="AG43" s="330" t="s">
        <v>2153</v>
      </c>
      <c r="AH43" s="310">
        <f>SUMIFS('(B) - Detecciones - Ataques'!$ES3:$ES137,'(B) - Detecciones - Ataques'!$GR$3:$GR$137,"✔",'(B) - Detecciones - Ataques'!$E$3:$E$137,AH27)</f>
        <v>22</v>
      </c>
      <c r="AI43" s="310">
        <f>SUMIFS('(B) - Detecciones - Ataques'!$ES3:$ES137,'(B) - Detecciones - Ataques'!$GR$3:$GR$137,"✔",'(B) - Detecciones - Ataques'!$E$3:$E$137,AI27)</f>
        <v>1</v>
      </c>
      <c r="AJ43" s="310">
        <f>SUMIFS('(B) - Detecciones - Ataques'!$ES3:$ES137,'(B) - Detecciones - Ataques'!$GR$3:$GR$137,"✔",'(B) - Detecciones - Ataques'!$E$3:$E$137,AJ27)</f>
        <v>2</v>
      </c>
      <c r="AK43" s="310">
        <f>SUMIFS('(B) - Detecciones - Ataques'!$ES3:$ES137,'(B) - Detecciones - Ataques'!$GR$3:$GR$137,"✔",'(B) - Detecciones - Ataques'!$E$3:$E$137,AK27)</f>
        <v>0</v>
      </c>
      <c r="AL43" s="310">
        <f>SUMIFS('(B) - Detecciones - Ataques'!$ES3:$ES137,'(B) - Detecciones - Ataques'!$GR$3:$GR$137,"✔",'(B) - Detecciones - Ataques'!$E$3:$E$137,AL27)</f>
        <v>0</v>
      </c>
      <c r="AM43" s="310">
        <f>SUMIFS('(B) - Detecciones - Ataques'!$ES3:$ES137,'(B) - Detecciones - Ataques'!$GR$3:$GR$137,"✔",'(B) - Detecciones - Ataques'!$E$3:$E$137,AM27)</f>
        <v>0</v>
      </c>
      <c r="AN43" s="310">
        <f>SUMIFS('(B) - Detecciones - Ataques'!$ES3:$ES137,'(B) - Detecciones - Ataques'!$GR$3:$GR$137,"✔",'(B) - Detecciones - Ataques'!$E$3:$E$137,AN27)</f>
        <v>0</v>
      </c>
      <c r="AO43" s="310">
        <f>SUMIFS('(B) - Detecciones - Ataques'!$ES3:$ES137,'(B) - Detecciones - Ataques'!$GR$3:$GR$137,"✔",'(B) - Detecciones - Ataques'!$E$3:$E$137,AO27)</f>
        <v>0</v>
      </c>
      <c r="AP43" s="310">
        <f>SUMIFS('(B) - Detecciones - Ataques'!$ES3:$ES137,'(B) - Detecciones - Ataques'!$GR$3:$GR$137,"✔",'(B) - Detecciones - Ataques'!$E$3:$E$137,AP27)</f>
        <v>103</v>
      </c>
      <c r="AQ43" s="310">
        <f>SUMIFS('(B) - Detecciones - Ataques'!$ES3:$ES137,'(B) - Detecciones - Ataques'!$GR$3:$GR$137,"✔",'(B) - Detecciones - Ataques'!$E$3:$E$137,AQ27)</f>
        <v>1</v>
      </c>
      <c r="AR43" s="310">
        <f>SUMIFS('(B) - Detecciones - Ataques'!$ES3:$ES137,'(B) - Detecciones - Ataques'!$GR$3:$GR$137,"✔",'(B) - Detecciones - Ataques'!$E$3:$E$137,AR27)</f>
        <v>0</v>
      </c>
      <c r="AS43" s="310">
        <f>SUMIFS('(B) - Detecciones - Ataques'!$ES3:$ES137,'(B) - Detecciones - Ataques'!$GR$3:$GR$137,"✔",'(B) - Detecciones - Ataques'!$E$3:$E$137,AS27)</f>
        <v>0</v>
      </c>
      <c r="AT43" s="310">
        <f>SUMIFS('(B) - Detecciones - Ataques'!$ES3:$ES137,'(B) - Detecciones - Ataques'!$GR$3:$GR$137,"✔",'(B) - Detecciones - Ataques'!$E$3:$E$137,AT27)</f>
        <v>2</v>
      </c>
      <c r="AU43" s="310">
        <f>SUMIFS('(B) - Detecciones - Ataques'!$ES3:$ES137,'(B) - Detecciones - Ataques'!$GR$3:$GR$137,"✔",'(B) - Detecciones - Ataques'!$E$3:$E$137,AU27)</f>
        <v>2</v>
      </c>
      <c r="AV43" s="310">
        <f>SUMIFS('(B) - Detecciones - Ataques'!$ES3:$ES137,'(B) - Detecciones - Ataques'!$GR$3:$GR$137,"✔",'(B) - Detecciones - Ataques'!$E$3:$E$137,AV27)</f>
        <v>0</v>
      </c>
      <c r="AW43" s="310">
        <f>SUMIFS('(B) - Detecciones - Ataques'!$ES3:$ES137,'(B) - Detecciones - Ataques'!$GR$3:$GR$137,"✔",'(B) - Detecciones - Ataques'!$E$3:$E$137,AW27)</f>
        <v>9</v>
      </c>
      <c r="AX43" s="310">
        <f>SUMIFS('(B) - Detecciones - Ataques'!$ES3:$ES137,'(B) - Detecciones - Ataques'!$GR$3:$GR$137,"✔",'(B) - Detecciones - Ataques'!$E$3:$E$137,AX27)</f>
        <v>0</v>
      </c>
      <c r="AY43" s="310">
        <f>SUMIFS('(B) - Detecciones - Ataques'!$ES3:$ES137,'(B) - Detecciones - Ataques'!$GR$3:$GR$137,"✔",'(B) - Detecciones - Ataques'!$E$3:$E$137,AY27)</f>
        <v>1</v>
      </c>
      <c r="AZ43" s="310">
        <f>SUMIFS('(B) - Detecciones - Ataques'!$ES3:$ES137,'(B) - Detecciones - Ataques'!$GR$3:$GR$137,"✔",'(B) - Detecciones - Ataques'!$E$3:$E$137,AZ27)</f>
        <v>0</v>
      </c>
      <c r="BA43" s="310">
        <f>SUMIFS('(B) - Detecciones - Ataques'!$ES3:$ES137,'(B) - Detecciones - Ataques'!$GR$3:$GR$137,"✔",'(B) - Detecciones - Ataques'!$E$3:$E$137,BA27)</f>
        <v>0</v>
      </c>
      <c r="BB43" s="310">
        <f>SUMIFS('(B) - Detecciones - Ataques'!$ES3:$ES137,'(B) - Detecciones - Ataques'!$GR$3:$GR$137,"✔",'(B) - Detecciones - Ataques'!$E$3:$E$137,BB27)</f>
        <v>14117</v>
      </c>
      <c r="BC43" s="310">
        <f>SUMIFS('(B) - Detecciones - Ataques'!$ES3:$ES137,'(B) - Detecciones - Ataques'!$GR$3:$GR$137,"✔",'(B) - Detecciones - Ataques'!$E$3:$E$137,BC27)</f>
        <v>0</v>
      </c>
      <c r="BD43" s="310">
        <f>SUMIFS('(B) - Detecciones - Ataques'!$ES3:$ES137,'(B) - Detecciones - Ataques'!$GR$3:$GR$137,"✔",'(B) - Detecciones - Ataques'!$E$3:$E$137,BD27)</f>
        <v>1</v>
      </c>
      <c r="BE43" s="310">
        <f>SUMIFS('(B) - Detecciones - Ataques'!$ES3:$ES137,'(B) - Detecciones - Ataques'!$GR$3:$GR$137,"✔",'(B) - Detecciones - Ataques'!$E$3:$E$137,BE27)</f>
        <v>0</v>
      </c>
      <c r="BF43" s="310">
        <f>SUMIFS('(B) - Detecciones - Ataques'!$ES3:$ES137,'(B) - Detecciones - Ataques'!$GR$3:$GR$137,"✔",'(B) - Detecciones - Ataques'!$E$3:$E$137,BF27)</f>
        <v>1</v>
      </c>
      <c r="BG43" s="310">
        <f>SUMIFS('(B) - Detecciones - Ataques'!$ES3:$ES137,'(B) - Detecciones - Ataques'!$GR$3:$GR$137,"✔",'(B) - Detecciones - Ataques'!$E$3:$E$137,BG27)</f>
        <v>0</v>
      </c>
      <c r="BH43" s="310">
        <f>SUMIFS('(B) - Detecciones - Ataques'!$ES3:$ES137,'(B) - Detecciones - Ataques'!$GR$3:$GR$137,"✔",'(B) - Detecciones - Ataques'!$E$3:$E$137,BH27)</f>
        <v>0</v>
      </c>
      <c r="BI43" s="310">
        <f>SUMIFS('(B) - Detecciones - Ataques'!$ES3:$ES137,'(B) - Detecciones - Ataques'!$GR$3:$GR$137,"✔",'(B) - Detecciones - Ataques'!$E$3:$E$137,BI27)</f>
        <v>0</v>
      </c>
      <c r="BJ43" s="310">
        <f>SUMIFS('(B) - Detecciones - Ataques'!$ES3:$ES137,'(B) - Detecciones - Ataques'!$GR$3:$GR$137,"✔",'(B) - Detecciones - Ataques'!$E$3:$E$137,BJ27)</f>
        <v>0</v>
      </c>
      <c r="BK43" s="310">
        <f>SUMIFS('(B) - Detecciones - Ataques'!$ES3:$ES137,'(B) - Detecciones - Ataques'!$GR$3:$GR$137,"✔",'(B) - Detecciones - Ataques'!$E$3:$E$137,BK27)</f>
        <v>1</v>
      </c>
      <c r="BL43" s="310">
        <f>SUMIFS('(B) - Detecciones - Ataques'!$ES3:$ES137,'(B) - Detecciones - Ataques'!$GR$3:$GR$137,"✔",'(B) - Detecciones - Ataques'!$E$3:$E$137,BL27)</f>
        <v>5433</v>
      </c>
      <c r="BM43" s="310">
        <f>SUMIFS('(B) - Detecciones - Ataques'!$ES3:$ES137,'(B) - Detecciones - Ataques'!$GR$3:$GR$137,"✔",'(B) - Detecciones - Ataques'!$E$3:$E$137,BM27)</f>
        <v>611</v>
      </c>
      <c r="BN43" s="310">
        <f>SUMIFS('(B) - Detecciones - Ataques'!$ES3:$ES137,'(B) - Detecciones - Ataques'!$GR$3:$GR$137,"✔",'(B) - Detecciones - Ataques'!$E$3:$E$137,BN27)</f>
        <v>0</v>
      </c>
      <c r="BO43" s="310">
        <f>SUMIFS('(B) - Detecciones - Ataques'!$ES3:$ES137,'(B) - Detecciones - Ataques'!$GR$3:$GR$137,"✔",'(B) - Detecciones - Ataques'!$E$3:$E$137,BO27)</f>
        <v>0</v>
      </c>
      <c r="BP43" s="310">
        <f>SUMIFS('(B) - Detecciones - Ataques'!$ES3:$ES137,'(B) - Detecciones - Ataques'!$GR$3:$GR$137,"✔",'(B) - Detecciones - Ataques'!$E$3:$E$137,BP27)</f>
        <v>10</v>
      </c>
      <c r="BQ43" s="310">
        <f>SUMIFS('(B) - Detecciones - Ataques'!$ES3:$ES137,'(B) - Detecciones - Ataques'!$GR$3:$GR$137,"✔",'(B) - Detecciones - Ataques'!$E$3:$E$137,BQ27)</f>
        <v>0</v>
      </c>
      <c r="BR43" s="310">
        <f>SUMIFS('(B) - Detecciones - Ataques'!$ES3:$ES137,'(B) - Detecciones - Ataques'!$GR$3:$GR$137,"✔",'(B) - Detecciones - Ataques'!$E$3:$E$137,BR27)</f>
        <v>2</v>
      </c>
      <c r="BS43" s="310">
        <f>SUMIFS('(B) - Detecciones - Ataques'!$ES3:$ES137,'(B) - Detecciones - Ataques'!$GR$3:$GR$137,"✔",'(B) - Detecciones - Ataques'!$E$3:$E$137,BS27)</f>
        <v>0</v>
      </c>
      <c r="BT43" s="310">
        <f>SUMIFS('(B) - Detecciones - Ataques'!$ES3:$ES137,'(B) - Detecciones - Ataques'!$GR$3:$GR$137,"✔",'(B) - Detecciones - Ataques'!$E$3:$E$137,BT27)</f>
        <v>0</v>
      </c>
      <c r="BU43" s="310">
        <f>SUMIFS('(B) - Detecciones - Ataques'!$ES3:$ES137,'(B) - Detecciones - Ataques'!$GR$3:$GR$137,"✔",'(B) - Detecciones - Ataques'!$E$3:$E$137,BU27)</f>
        <v>0</v>
      </c>
      <c r="BV43" s="310">
        <f>SUMIFS('(B) - Detecciones - Ataques'!$ES3:$ES137,'(B) - Detecciones - Ataques'!$GR$3:$GR$137,"✔",'(B) - Detecciones - Ataques'!$E$3:$E$137,BV27)</f>
        <v>1</v>
      </c>
      <c r="BW43" s="310">
        <f>SUMIFS('(B) - Detecciones - Ataques'!$ES3:$ES137,'(B) - Detecciones - Ataques'!$GR$3:$GR$137,"✔",'(B) - Detecciones - Ataques'!$E$3:$E$137,BW27)</f>
        <v>0</v>
      </c>
      <c r="BX43" s="310">
        <f>SUMIFS('(B) - Detecciones - Ataques'!$ES3:$ES137,'(B) - Detecciones - Ataques'!$GR$3:$GR$137,"✔",'(B) - Detecciones - Ataques'!$E$3:$E$137,BX27)</f>
        <v>1</v>
      </c>
      <c r="BY43" s="310">
        <f>SUMIFS('(B) - Detecciones - Ataques'!$ES3:$ES137,'(B) - Detecciones - Ataques'!$GR$3:$GR$137,"✔",'(B) - Detecciones - Ataques'!$E$3:$E$137,BY27)</f>
        <v>123</v>
      </c>
      <c r="BZ43" s="310">
        <f>SUMIFS('(B) - Detecciones - Ataques'!$ES3:$ES137,'(B) - Detecciones - Ataques'!$GR$3:$GR$137,"✔",'(B) - Detecciones - Ataques'!$E$3:$E$137,BZ27)</f>
        <v>0</v>
      </c>
      <c r="CA43" s="310">
        <f>SUMIFS('(B) - Detecciones - Ataques'!$ES3:$ES137,'(B) - Detecciones - Ataques'!$GR$3:$GR$137,"✔",'(B) - Detecciones - Ataques'!$E$3:$E$137,CA27)</f>
        <v>0</v>
      </c>
      <c r="CB43" s="310">
        <f>SUMIFS('(B) - Detecciones - Ataques'!$ES3:$ES137,'(B) - Detecciones - Ataques'!$GR$3:$GR$137,"✔",'(B) - Detecciones - Ataques'!$E$3:$E$137,CB27)</f>
        <v>0</v>
      </c>
      <c r="CC43" s="310">
        <f>SUMIFS('(B) - Detecciones - Ataques'!$ES3:$ES137,'(B) - Detecciones - Ataques'!$GR$3:$GR$137,"✔",'(B) - Detecciones - Ataques'!$E$3:$E$137,CC27)</f>
        <v>1</v>
      </c>
      <c r="CD43" s="310">
        <f>SUMIFS('(B) - Detecciones - Ataques'!$ES3:$ES137,'(B) - Detecciones - Ataques'!$GR$3:$GR$137,"✔",'(B) - Detecciones - Ataques'!$E$3:$E$137,CD27)</f>
        <v>0</v>
      </c>
      <c r="CE43" s="310">
        <f>SUMIFS('(B) - Detecciones - Ataques'!$ES3:$ES137,'(B) - Detecciones - Ataques'!$GR$3:$GR$137,"✔",'(B) - Detecciones - Ataques'!$E$3:$E$137,CE27)</f>
        <v>1</v>
      </c>
      <c r="CF43" s="310">
        <f>SUMIFS('(B) - Detecciones - Ataques'!$ES3:$ES137,'(B) - Detecciones - Ataques'!$GR$3:$GR$137,"✔",'(B) - Detecciones - Ataques'!$E$3:$E$137,CF27)</f>
        <v>0</v>
      </c>
      <c r="CG43" s="310">
        <f>SUMIFS('(B) - Detecciones - Ataques'!$ES3:$ES137,'(B) - Detecciones - Ataques'!$GR$3:$GR$137,"✔",'(B) - Detecciones - Ataques'!$E$3:$E$137,CG27)</f>
        <v>1</v>
      </c>
      <c r="CH43" s="310">
        <f>SUMIFS('(B) - Detecciones - Ataques'!$ES3:$ES137,'(B) - Detecciones - Ataques'!$GR$3:$GR$137,"✔",'(B) - Detecciones - Ataques'!$E$3:$E$137,CH27)</f>
        <v>1</v>
      </c>
      <c r="CI43" s="310">
        <f>SUMIFS('(B) - Detecciones - Ataques'!$ES3:$ES137,'(B) - Detecciones - Ataques'!$GR$3:$GR$137,"✔",'(B) - Detecciones - Ataques'!$E$3:$E$137,CI27)</f>
        <v>0</v>
      </c>
      <c r="CJ43" s="310">
        <f>SUMIFS('(B) - Detecciones - Ataques'!$ES3:$ES137,'(B) - Detecciones - Ataques'!$GR$3:$GR$137,"✔",'(B) - Detecciones - Ataques'!$E$3:$E$137,CJ27)</f>
        <v>1</v>
      </c>
      <c r="CK43" s="310">
        <f>SUMIFS('(B) - Detecciones - Ataques'!$ES3:$ES137,'(B) - Detecciones - Ataques'!$GR$3:$GR$137,"✔",'(B) - Detecciones - Ataques'!$E$3:$E$137,CK27)</f>
        <v>0</v>
      </c>
      <c r="CL43" s="310">
        <f>SUMIFS('(B) - Detecciones - Ataques'!$ES3:$ES137,'(B) - Detecciones - Ataques'!$GR$3:$GR$137,"✔",'(B) - Detecciones - Ataques'!$E$3:$E$137,CL27)</f>
        <v>0</v>
      </c>
      <c r="CM43" s="310">
        <f>SUMIFS('(B) - Detecciones - Ataques'!$ES3:$ES137,'(B) - Detecciones - Ataques'!$GR$3:$GR$137,"✔",'(B) - Detecciones - Ataques'!$E$3:$E$137,CM27)</f>
        <v>0</v>
      </c>
      <c r="CN43" s="310">
        <f>SUMIFS('(B) - Detecciones - Ataques'!$ES3:$ES137,'(B) - Detecciones - Ataques'!$GR$3:$GR$137,"✔",'(B) - Detecciones - Ataques'!$E$3:$E$137,CN27)</f>
        <v>3</v>
      </c>
      <c r="CO43" s="310">
        <f>SUMIFS('(B) - Detecciones - Ataques'!$ES3:$ES137,'(B) - Detecciones - Ataques'!$GR$3:$GR$137,"✔",'(B) - Detecciones - Ataques'!$E$3:$E$137,CO27)</f>
        <v>2</v>
      </c>
      <c r="CP43" s="310">
        <f>SUMIFS('(B) - Detecciones - Ataques'!$ES3:$ES137,'(B) - Detecciones - Ataques'!$GR$3:$GR$137,"✔",'(B) - Detecciones - Ataques'!$E$3:$E$137,CP27)</f>
        <v>0</v>
      </c>
      <c r="CQ43" s="310">
        <f>SUMIFS('(B) - Detecciones - Ataques'!$ES3:$ES137,'(B) - Detecciones - Ataques'!$GR$3:$GR$137,"✔",'(B) - Detecciones - Ataques'!$E$3:$E$137,CQ27)</f>
        <v>0</v>
      </c>
      <c r="CR43" s="310">
        <f>SUMIFS('(B) - Detecciones - Ataques'!$ES3:$ES137,'(B) - Detecciones - Ataques'!$GR$3:$GR$137,"✔",'(B) - Detecciones - Ataques'!$E$3:$E$137,CR27)</f>
        <v>0</v>
      </c>
      <c r="CS43" s="310">
        <f>SUMIFS('(B) - Detecciones - Ataques'!$ES3:$ES137,'(B) - Detecciones - Ataques'!$GR$3:$GR$137,"✔",'(B) - Detecciones - Ataques'!$E$3:$E$137,CS27)</f>
        <v>6</v>
      </c>
      <c r="CT43" s="310">
        <f>SUMIFS('(B) - Detecciones - Ataques'!$ES3:$ES137,'(B) - Detecciones - Ataques'!$GR$3:$GR$137,"✔",'(B) - Detecciones - Ataques'!$E$3:$E$137,CT27)</f>
        <v>0</v>
      </c>
      <c r="CU43" s="310">
        <f>SUMIFS('(B) - Detecciones - Ataques'!$ES3:$ES137,'(B) - Detecciones - Ataques'!$GR$3:$GR$137,"✔",'(B) - Detecciones - Ataques'!$E$3:$E$137,CU27)</f>
        <v>0</v>
      </c>
      <c r="CV43" s="310">
        <f>SUMIFS('(B) - Detecciones - Ataques'!$ES3:$ES137,'(B) - Detecciones - Ataques'!$GR$3:$GR$137,"✔",'(B) - Detecciones - Ataques'!$E$3:$E$137,CV27)</f>
        <v>0</v>
      </c>
      <c r="CW43" s="310">
        <f>SUMIFS('(B) - Detecciones - Ataques'!$ES3:$ES137,'(B) - Detecciones - Ataques'!$GR$3:$GR$137,"✔",'(B) - Detecciones - Ataques'!$E$3:$E$137,CW27)</f>
        <v>0</v>
      </c>
      <c r="CX43" s="310">
        <f>SUMIFS('(B) - Detecciones - Ataques'!$ES3:$ES137,'(B) - Detecciones - Ataques'!$GR$3:$GR$137,"✔",'(B) - Detecciones - Ataques'!$E$3:$E$137,CX27)</f>
        <v>1</v>
      </c>
      <c r="CY43" s="310">
        <f>SUMIFS('(B) - Detecciones - Ataques'!$ES3:$ES137,'(B) - Detecciones - Ataques'!$GR$3:$GR$137,"✔",'(B) - Detecciones - Ataques'!$E$3:$E$137,CY27)</f>
        <v>0</v>
      </c>
      <c r="CZ43" s="310">
        <f>SUMIFS('(B) - Detecciones - Ataques'!$ES3:$ES137,'(B) - Detecciones - Ataques'!$GR$3:$GR$137,"✔",'(B) - Detecciones - Ataques'!$E$3:$E$137,CZ27)</f>
        <v>0</v>
      </c>
      <c r="DA43" s="310">
        <f>SUMIFS('(B) - Detecciones - Ataques'!$ES3:$ES137,'(B) - Detecciones - Ataques'!$GR$3:$GR$137,"✔",'(B) - Detecciones - Ataques'!$E$3:$E$137,DA27)</f>
        <v>0</v>
      </c>
      <c r="DB43" s="310">
        <f>SUMIFS('(B) - Detecciones - Ataques'!$ES3:$ES137,'(B) - Detecciones - Ataques'!$GR$3:$GR$137,"✔",'(B) - Detecciones - Ataques'!$E$3:$E$137,DB27)</f>
        <v>0</v>
      </c>
      <c r="DC43" s="310">
        <f>SUMIFS('(B) - Detecciones - Ataques'!$ES3:$ES137,'(B) - Detecciones - Ataques'!$GR$3:$GR$137,"✔",'(B) - Detecciones - Ataques'!$E$3:$E$137,DC27)</f>
        <v>0</v>
      </c>
      <c r="DD43" s="310">
        <f>SUMIFS('(B) - Detecciones - Ataques'!$ES3:$ES137,'(B) - Detecciones - Ataques'!$GR$3:$GR$137,"✔",'(B) - Detecciones - Ataques'!$E$3:$E$137,DD27)</f>
        <v>0</v>
      </c>
      <c r="DE43" s="310">
        <f>SUMIFS('(B) - Detecciones - Ataques'!$ES3:$ES137,'(B) - Detecciones - Ataques'!$GR$3:$GR$137,"✔",'(B) - Detecciones - Ataques'!$E$3:$E$137,DE27)</f>
        <v>0</v>
      </c>
      <c r="DF43" s="310">
        <f>SUMIFS('(B) - Detecciones - Ataques'!$ES3:$ES137,'(B) - Detecciones - Ataques'!$GR$3:$GR$137,"✔",'(B) - Detecciones - Ataques'!$E$3:$E$137,DF27)</f>
        <v>0</v>
      </c>
      <c r="DG43" s="310">
        <f>SUMIFS('(B) - Detecciones - Ataques'!$ES3:$ES137,'(B) - Detecciones - Ataques'!$GR$3:$GR$137,"✔",'(B) - Detecciones - Ataques'!$E$3:$E$137,DG27)</f>
        <v>450</v>
      </c>
      <c r="DH43" s="310">
        <f>SUMIFS('(B) - Detecciones - Ataques'!$ES3:$ES137,'(B) - Detecciones - Ataques'!$GR$3:$GR$137,"✔",'(B) - Detecciones - Ataques'!$E$3:$E$137,DH27)</f>
        <v>0</v>
      </c>
      <c r="DI43" s="311">
        <f>SUMIFS('(B) - Detecciones - Ataques'!$ES3:$ES137,'(B) - Detecciones - Ataques'!$GR$3:$GR$137,"✔",'(B) - Detecciones - Ataques'!$E$3:$E$137,DI27)</f>
        <v>11</v>
      </c>
      <c r="DJ43" s="268"/>
      <c r="DX43" s="321"/>
      <c r="DY43" s="346" t="s">
        <v>2158</v>
      </c>
      <c r="DZ43" s="347">
        <f t="shared" ref="DZ43:ED43" si="6">SUM(DZ28:DZ40)</f>
        <v>6</v>
      </c>
      <c r="EA43" s="347">
        <f t="shared" si="6"/>
        <v>20</v>
      </c>
      <c r="EB43" s="347">
        <f t="shared" si="6"/>
        <v>30</v>
      </c>
      <c r="EC43" s="347">
        <f t="shared" si="6"/>
        <v>32</v>
      </c>
      <c r="ED43" s="321">
        <f t="shared" si="6"/>
        <v>45</v>
      </c>
      <c r="EF43" s="346" t="s">
        <v>2159</v>
      </c>
      <c r="EG43" s="300">
        <f t="shared" ref="EG43:EK43" si="7">SUM(EG28:EG40)</f>
        <v>8</v>
      </c>
      <c r="EH43" s="300">
        <f t="shared" si="7"/>
        <v>24</v>
      </c>
      <c r="EI43" s="300">
        <f t="shared" si="7"/>
        <v>38</v>
      </c>
      <c r="EJ43" s="300">
        <f t="shared" si="7"/>
        <v>41</v>
      </c>
      <c r="EK43" s="321">
        <f t="shared" si="7"/>
        <v>73</v>
      </c>
      <c r="EL43" s="321"/>
      <c r="ER43" s="346" t="s">
        <v>2160</v>
      </c>
      <c r="ES43" s="348">
        <f t="shared" ref="ES43:EW43" si="8">SUM(ES28:ES40)</f>
        <v>45</v>
      </c>
      <c r="ET43" s="348">
        <f t="shared" si="8"/>
        <v>155</v>
      </c>
      <c r="EU43" s="348">
        <f t="shared" si="8"/>
        <v>245</v>
      </c>
      <c r="EV43" s="348">
        <f t="shared" si="8"/>
        <v>536</v>
      </c>
      <c r="EW43" s="348">
        <f t="shared" si="8"/>
        <v>536</v>
      </c>
      <c r="EX43" s="348"/>
      <c r="EY43" s="348"/>
      <c r="EZ43" s="348"/>
      <c r="FF43" s="324"/>
      <c r="FG43" s="324"/>
      <c r="FH43" s="324"/>
      <c r="FI43" s="324"/>
      <c r="FJ43" s="324"/>
      <c r="FK43" s="324"/>
      <c r="FL43" s="324"/>
      <c r="FM43" s="324"/>
      <c r="FN43" s="324"/>
      <c r="FO43" s="324"/>
      <c r="FP43" s="324"/>
    </row>
    <row r="44">
      <c r="B44" s="269"/>
      <c r="C44" s="268"/>
      <c r="D44" s="268"/>
      <c r="E44" s="268"/>
      <c r="F44" s="268"/>
      <c r="G44" s="270"/>
      <c r="J44" s="269"/>
      <c r="K44" s="345"/>
      <c r="L44" s="308"/>
      <c r="M44" s="308"/>
      <c r="N44" s="309"/>
      <c r="O44" s="270"/>
      <c r="Q44" s="268"/>
      <c r="R44" s="330" t="s">
        <v>2154</v>
      </c>
      <c r="S44" s="308">
        <f>SUMIFS('(B) - Detecciones - Ataques'!$AW3:$AW137,'(B) - Detecciones - Ataques'!$GR$3:$GR$137,"✔",'(B) - Detecciones - Ataques'!$B$3:$B$137,S27) + SUMIFS('(B) - Detecciones - Ataques'!$AW3:$AW137,'(B) - Detecciones - Ataques'!$GR$3:$GR$137,"✔",'(B) - Detecciones - Ataques'!$C$3:$C$137,"*" &amp; S27 &amp; "*") </f>
        <v>4</v>
      </c>
      <c r="T44" s="308">
        <f>SUMIFS('(B) - Detecciones - Ataques'!$AW3:$AW137,'(B) - Detecciones - Ataques'!$GR$3:$GR$137,"✔",'(B) - Detecciones - Ataques'!$B$3:$B$137,T27) + SUMIFS('(B) - Detecciones - Ataques'!$AW3:$AW137,'(B) - Detecciones - Ataques'!$GR$3:$GR$137,"✔",'(B) - Detecciones - Ataques'!$C$3:$C$137,"*" &amp; T27 &amp; "*") </f>
        <v>0</v>
      </c>
      <c r="U44" s="308">
        <f>SUMIFS('(B) - Detecciones - Ataques'!$AW3:$AW137,'(B) - Detecciones - Ataques'!$GR$3:$GR$137,"✔",'(B) - Detecciones - Ataques'!$B$3:$B$137,U27) + SUMIFS('(B) - Detecciones - Ataques'!$AW3:$AW137,'(B) - Detecciones - Ataques'!$GR$3:$GR$137,"✔",'(B) - Detecciones - Ataques'!$C$3:$C$137,"*" &amp; U27 &amp; "*") </f>
        <v>6</v>
      </c>
      <c r="V44" s="308">
        <f>SUMIFS('(B) - Detecciones - Ataques'!$AW3:$AW137,'(B) - Detecciones - Ataques'!$GR$3:$GR$137,"✔",'(B) - Detecciones - Ataques'!$B$3:$B$137,V27) + SUMIFS('(B) - Detecciones - Ataques'!$AW3:$AW137,'(B) - Detecciones - Ataques'!$GR$3:$GR$137,"✔",'(B) - Detecciones - Ataques'!$C$3:$C$137,"*" &amp; V27 &amp; "*") </f>
        <v>2</v>
      </c>
      <c r="W44" s="308">
        <f>SUMIFS('(B) - Detecciones - Ataques'!$AW3:$AW137,'(B) - Detecciones - Ataques'!$GR$3:$GR$137,"✔",'(B) - Detecciones - Ataques'!$B$3:$B$137,W27) + SUMIFS('(B) - Detecciones - Ataques'!$AW3:$AW137,'(B) - Detecciones - Ataques'!$GR$3:$GR$137,"✔",'(B) - Detecciones - Ataques'!$C$3:$C$137,"*" &amp; W27 &amp; "*") </f>
        <v>1</v>
      </c>
      <c r="X44" s="308">
        <f>SUMIFS('(B) - Detecciones - Ataques'!$AW3:$AW137,'(B) - Detecciones - Ataques'!$GR$3:$GR$137,"✔",'(B) - Detecciones - Ataques'!$B$3:$B$137,X27) + SUMIFS('(B) - Detecciones - Ataques'!$AW3:$AW137,'(B) - Detecciones - Ataques'!$GR$3:$GR$137,"✔",'(B) - Detecciones - Ataques'!$C$3:$C$137,"*" &amp; X27 &amp; "*") </f>
        <v>1</v>
      </c>
      <c r="Y44" s="308">
        <f>SUMIFS('(B) - Detecciones - Ataques'!$AW3:$AW137,'(B) - Detecciones - Ataques'!$GR$3:$GR$137,"✔",'(B) - Detecciones - Ataques'!$B$3:$B$137,Y27) + SUMIFS('(B) - Detecciones - Ataques'!$AW3:$AW137,'(B) - Detecciones - Ataques'!$GR$3:$GR$137,"✔",'(B) - Detecciones - Ataques'!$C$3:$C$137,"*" &amp; Y27 &amp; "*") </f>
        <v>1356</v>
      </c>
      <c r="Z44" s="308">
        <f>SUMIFS('(B) - Detecciones - Ataques'!$AW3:$AW137,'(B) - Detecciones - Ataques'!$GR$3:$GR$137,"✔",'(B) - Detecciones - Ataques'!$B$3:$B$137,Z27) + SUMIFS('(B) - Detecciones - Ataques'!$AW3:$AW137,'(B) - Detecciones - Ataques'!$GR$3:$GR$137,"✔",'(B) - Detecciones - Ataques'!$C$3:$C$137,"*" &amp; Z27 &amp; "*") </f>
        <v>2</v>
      </c>
      <c r="AA44" s="308">
        <f>SUMIFS('(B) - Detecciones - Ataques'!$AW3:$AW137,'(B) - Detecciones - Ataques'!$GR$3:$GR$137,"✔",'(B) - Detecciones - Ataques'!$B$3:$B$137,AA27) + SUMIFS('(B) - Detecciones - Ataques'!$AW3:$AW137,'(B) - Detecciones - Ataques'!$GR$3:$GR$137,"✔",'(B) - Detecciones - Ataques'!$C$3:$C$137,"*" &amp; AA27 &amp; "*") </f>
        <v>8</v>
      </c>
      <c r="AB44" s="308">
        <f>SUMIFS('(B) - Detecciones - Ataques'!$AW3:$AW137,'(B) - Detecciones - Ataques'!$GR$3:$GR$137,"✔",'(B) - Detecciones - Ataques'!$B$3:$B$137,AB27) + SUMIFS('(B) - Detecciones - Ataques'!$AW3:$AW137,'(B) - Detecciones - Ataques'!$GR$3:$GR$137,"✔",'(B) - Detecciones - Ataques'!$C$3:$C$137,"*" &amp; AB27 &amp; "*") </f>
        <v>18</v>
      </c>
      <c r="AC44" s="308">
        <f>SUMIFS('(B) - Detecciones - Ataques'!$AW3:$AW137,'(B) - Detecciones - Ataques'!$GR$3:$GR$137,"✔",'(B) - Detecciones - Ataques'!$B$3:$B$137,AC27) + SUMIFS('(B) - Detecciones - Ataques'!$AW3:$AW137,'(B) - Detecciones - Ataques'!$GR$3:$GR$137,"✔",'(B) - Detecciones - Ataques'!$C$3:$C$137,"*" &amp; AC27 &amp; "*") </f>
        <v>17</v>
      </c>
      <c r="AD44" s="308">
        <f>SUMIFS('(B) - Detecciones - Ataques'!$AW3:$AW137,'(B) - Detecciones - Ataques'!$GR$3:$GR$137,"✔",'(B) - Detecciones - Ataques'!$B$3:$B$137,AD27) + SUMIFS('(B) - Detecciones - Ataques'!$AW3:$AW137,'(B) - Detecciones - Ataques'!$GR$3:$GR$137,"✔",'(B) - Detecciones - Ataques'!$C$3:$C$137,"*" &amp; AD27 &amp; "*") </f>
        <v>0</v>
      </c>
      <c r="AE44" s="309">
        <f>SUMIFS('(B) - Detecciones - Ataques'!$AW3:$AW137,'(B) - Detecciones - Ataques'!$GR$3:$GR$137,"✔",'(B) - Detecciones - Ataques'!$B$3:$B$137,AE27) + SUMIFS('(B) - Detecciones - Ataques'!$AW3:$AW137,'(B) - Detecciones - Ataques'!$GR$3:$GR$137,"✔",'(B) - Detecciones - Ataques'!$C$3:$C$137,"*" &amp; AE27 &amp; "*") </f>
        <v>18</v>
      </c>
      <c r="AF44" s="268"/>
      <c r="AG44" s="330" t="s">
        <v>2154</v>
      </c>
      <c r="AH44" s="310">
        <f>SUMIFS('(B) - Detecciones - Ataques'!$AW3:$AW137,'(B) - Detecciones - Ataques'!$GR$3:$GR$137,"✔",'(B) - Detecciones - Ataques'!$E$3:$E$137,AH27)</f>
        <v>4</v>
      </c>
      <c r="AI44" s="310">
        <f>SUMIFS('(B) - Detecciones - Ataques'!$AW3:$AW137,'(B) - Detecciones - Ataques'!$GR$3:$GR$137,"✔",'(B) - Detecciones - Ataques'!$E$3:$E$137,AI27)</f>
        <v>0</v>
      </c>
      <c r="AJ44" s="310">
        <f>SUMIFS('(B) - Detecciones - Ataques'!$AW3:$AW137,'(B) - Detecciones - Ataques'!$GR$3:$GR$137,"✔",'(B) - Detecciones - Ataques'!$E$3:$E$137,AJ27)</f>
        <v>0</v>
      </c>
      <c r="AK44" s="310">
        <f>SUMIFS('(B) - Detecciones - Ataques'!$AW3:$AW137,'(B) - Detecciones - Ataques'!$GR$3:$GR$137,"✔",'(B) - Detecciones - Ataques'!$E$3:$E$137,AK27)</f>
        <v>0</v>
      </c>
      <c r="AL44" s="310">
        <f>SUMIFS('(B) - Detecciones - Ataques'!$AW3:$AW137,'(B) - Detecciones - Ataques'!$GR$3:$GR$137,"✔",'(B) - Detecciones - Ataques'!$E$3:$E$137,AL27)</f>
        <v>0</v>
      </c>
      <c r="AM44" s="310">
        <f>SUMIFS('(B) - Detecciones - Ataques'!$AW3:$AW137,'(B) - Detecciones - Ataques'!$GR$3:$GR$137,"✔",'(B) - Detecciones - Ataques'!$E$3:$E$137,AM27)</f>
        <v>0</v>
      </c>
      <c r="AN44" s="310">
        <f>SUMIFS('(B) - Detecciones - Ataques'!$AW3:$AW137,'(B) - Detecciones - Ataques'!$GR$3:$GR$137,"✔",'(B) - Detecciones - Ataques'!$E$3:$E$137,AN27)</f>
        <v>0</v>
      </c>
      <c r="AO44" s="310">
        <f>SUMIFS('(B) - Detecciones - Ataques'!$AW3:$AW137,'(B) - Detecciones - Ataques'!$GR$3:$GR$137,"✔",'(B) - Detecciones - Ataques'!$E$3:$E$137,AO27)</f>
        <v>0</v>
      </c>
      <c r="AP44" s="310">
        <f>SUMIFS('(B) - Detecciones - Ataques'!$AW3:$AW137,'(B) - Detecciones - Ataques'!$GR$3:$GR$137,"✔",'(B) - Detecciones - Ataques'!$E$3:$E$137,AP27)</f>
        <v>1</v>
      </c>
      <c r="AQ44" s="310">
        <f>SUMIFS('(B) - Detecciones - Ataques'!$AW3:$AW137,'(B) - Detecciones - Ataques'!$GR$3:$GR$137,"✔",'(B) - Detecciones - Ataques'!$E$3:$E$137,AQ27)</f>
        <v>1</v>
      </c>
      <c r="AR44" s="310">
        <f>SUMIFS('(B) - Detecciones - Ataques'!$AW3:$AW137,'(B) - Detecciones - Ataques'!$GR$3:$GR$137,"✔",'(B) - Detecciones - Ataques'!$E$3:$E$137,AR27)</f>
        <v>0</v>
      </c>
      <c r="AS44" s="310">
        <f>SUMIFS('(B) - Detecciones - Ataques'!$AW3:$AW137,'(B) - Detecciones - Ataques'!$GR$3:$GR$137,"✔",'(B) - Detecciones - Ataques'!$E$3:$E$137,AS27)</f>
        <v>1</v>
      </c>
      <c r="AT44" s="310">
        <f>SUMIFS('(B) - Detecciones - Ataques'!$AW3:$AW137,'(B) - Detecciones - Ataques'!$GR$3:$GR$137,"✔",'(B) - Detecciones - Ataques'!$E$3:$E$137,AT27)</f>
        <v>1</v>
      </c>
      <c r="AU44" s="310">
        <f>SUMIFS('(B) - Detecciones - Ataques'!$AW3:$AW137,'(B) - Detecciones - Ataques'!$GR$3:$GR$137,"✔",'(B) - Detecciones - Ataques'!$E$3:$E$137,AU27)</f>
        <v>2</v>
      </c>
      <c r="AV44" s="310">
        <f>SUMIFS('(B) - Detecciones - Ataques'!$AW3:$AW137,'(B) - Detecciones - Ataques'!$GR$3:$GR$137,"✔",'(B) - Detecciones - Ataques'!$E$3:$E$137,AV27)</f>
        <v>0</v>
      </c>
      <c r="AW44" s="310">
        <f>SUMIFS('(B) - Detecciones - Ataques'!$AW3:$AW137,'(B) - Detecciones - Ataques'!$GR$3:$GR$137,"✔",'(B) - Detecciones - Ataques'!$E$3:$E$137,AW27)</f>
        <v>2</v>
      </c>
      <c r="AX44" s="310">
        <f>SUMIFS('(B) - Detecciones - Ataques'!$AW3:$AW137,'(B) - Detecciones - Ataques'!$GR$3:$GR$137,"✔",'(B) - Detecciones - Ataques'!$E$3:$E$137,AX27)</f>
        <v>0</v>
      </c>
      <c r="AY44" s="310">
        <f>SUMIFS('(B) - Detecciones - Ataques'!$AW3:$AW137,'(B) - Detecciones - Ataques'!$GR$3:$GR$137,"✔",'(B) - Detecciones - Ataques'!$E$3:$E$137,AY27)</f>
        <v>0</v>
      </c>
      <c r="AZ44" s="310">
        <f>SUMIFS('(B) - Detecciones - Ataques'!$AW3:$AW137,'(B) - Detecciones - Ataques'!$GR$3:$GR$137,"✔",'(B) - Detecciones - Ataques'!$E$3:$E$137,AZ27)</f>
        <v>0</v>
      </c>
      <c r="BA44" s="310">
        <f>SUMIFS('(B) - Detecciones - Ataques'!$AW3:$AW137,'(B) - Detecciones - Ataques'!$GR$3:$GR$137,"✔",'(B) - Detecciones - Ataques'!$E$3:$E$137,BA27)</f>
        <v>0</v>
      </c>
      <c r="BB44" s="310">
        <f>SUMIFS('(B) - Detecciones - Ataques'!$AW3:$AW137,'(B) - Detecciones - Ataques'!$GR$3:$GR$137,"✔",'(B) - Detecciones - Ataques'!$E$3:$E$137,BB27)</f>
        <v>1</v>
      </c>
      <c r="BC44" s="310">
        <f>SUMIFS('(B) - Detecciones - Ataques'!$AW3:$AW137,'(B) - Detecciones - Ataques'!$GR$3:$GR$137,"✔",'(B) - Detecciones - Ataques'!$E$3:$E$137,BC27)</f>
        <v>0</v>
      </c>
      <c r="BD44" s="310">
        <f>SUMIFS('(B) - Detecciones - Ataques'!$AW3:$AW137,'(B) - Detecciones - Ataques'!$GR$3:$GR$137,"✔",'(B) - Detecciones - Ataques'!$E$3:$E$137,BD27)</f>
        <v>0</v>
      </c>
      <c r="BE44" s="310">
        <f>SUMIFS('(B) - Detecciones - Ataques'!$AW3:$AW137,'(B) - Detecciones - Ataques'!$GR$3:$GR$137,"✔",'(B) - Detecciones - Ataques'!$E$3:$E$137,BE27)</f>
        <v>0</v>
      </c>
      <c r="BF44" s="310">
        <f>SUMIFS('(B) - Detecciones - Ataques'!$AW3:$AW137,'(B) - Detecciones - Ataques'!$GR$3:$GR$137,"✔",'(B) - Detecciones - Ataques'!$E$3:$E$137,BF27)</f>
        <v>0</v>
      </c>
      <c r="BG44" s="310">
        <f>SUMIFS('(B) - Detecciones - Ataques'!$AW3:$AW137,'(B) - Detecciones - Ataques'!$GR$3:$GR$137,"✔",'(B) - Detecciones - Ataques'!$E$3:$E$137,BG27)</f>
        <v>1</v>
      </c>
      <c r="BH44" s="310">
        <f>SUMIFS('(B) - Detecciones - Ataques'!$AW3:$AW137,'(B) - Detecciones - Ataques'!$GR$3:$GR$137,"✔",'(B) - Detecciones - Ataques'!$E$3:$E$137,BH27)</f>
        <v>0</v>
      </c>
      <c r="BI44" s="310">
        <f>SUMIFS('(B) - Detecciones - Ataques'!$AW3:$AW137,'(B) - Detecciones - Ataques'!$GR$3:$GR$137,"✔",'(B) - Detecciones - Ataques'!$E$3:$E$137,BI27)</f>
        <v>0</v>
      </c>
      <c r="BJ44" s="310">
        <f>SUMIFS('(B) - Detecciones - Ataques'!$AW3:$AW137,'(B) - Detecciones - Ataques'!$GR$3:$GR$137,"✔",'(B) - Detecciones - Ataques'!$E$3:$E$137,BJ27)</f>
        <v>0</v>
      </c>
      <c r="BK44" s="310">
        <f>SUMIFS('(B) - Detecciones - Ataques'!$AW3:$AW137,'(B) - Detecciones - Ataques'!$GR$3:$GR$137,"✔",'(B) - Detecciones - Ataques'!$E$3:$E$137,BK27)</f>
        <v>0</v>
      </c>
      <c r="BL44" s="310">
        <f>SUMIFS('(B) - Detecciones - Ataques'!$AW3:$AW137,'(B) - Detecciones - Ataques'!$GR$3:$GR$137,"✔",'(B) - Detecciones - Ataques'!$E$3:$E$137,BL27)</f>
        <v>611</v>
      </c>
      <c r="BM44" s="310">
        <f>SUMIFS('(B) - Detecciones - Ataques'!$AW3:$AW137,'(B) - Detecciones - Ataques'!$GR$3:$GR$137,"✔",'(B) - Detecciones - Ataques'!$E$3:$E$137,BM27)</f>
        <v>745</v>
      </c>
      <c r="BN44" s="310">
        <f>SUMIFS('(B) - Detecciones - Ataques'!$AW3:$AW137,'(B) - Detecciones - Ataques'!$GR$3:$GR$137,"✔",'(B) - Detecciones - Ataques'!$E$3:$E$137,BN27)</f>
        <v>0</v>
      </c>
      <c r="BO44" s="310">
        <f>SUMIFS('(B) - Detecciones - Ataques'!$AW3:$AW137,'(B) - Detecciones - Ataques'!$GR$3:$GR$137,"✔",'(B) - Detecciones - Ataques'!$E$3:$E$137,BO27)</f>
        <v>0</v>
      </c>
      <c r="BP44" s="310">
        <f>SUMIFS('(B) - Detecciones - Ataques'!$AW3:$AW137,'(B) - Detecciones - Ataques'!$GR$3:$GR$137,"✔",'(B) - Detecciones - Ataques'!$E$3:$E$137,BP27)</f>
        <v>0</v>
      </c>
      <c r="BQ44" s="310">
        <f>SUMIFS('(B) - Detecciones - Ataques'!$AW3:$AW137,'(B) - Detecciones - Ataques'!$GR$3:$GR$137,"✔",'(B) - Detecciones - Ataques'!$E$3:$E$137,BQ27)</f>
        <v>0</v>
      </c>
      <c r="BR44" s="310">
        <f>SUMIFS('(B) - Detecciones - Ataques'!$AW3:$AW137,'(B) - Detecciones - Ataques'!$GR$3:$GR$137,"✔",'(B) - Detecciones - Ataques'!$E$3:$E$137,BR27)</f>
        <v>0</v>
      </c>
      <c r="BS44" s="310">
        <f>SUMIFS('(B) - Detecciones - Ataques'!$AW3:$AW137,'(B) - Detecciones - Ataques'!$GR$3:$GR$137,"✔",'(B) - Detecciones - Ataques'!$E$3:$E$137,BS27)</f>
        <v>0</v>
      </c>
      <c r="BT44" s="310">
        <f>SUMIFS('(B) - Detecciones - Ataques'!$AW3:$AW137,'(B) - Detecciones - Ataques'!$GR$3:$GR$137,"✔",'(B) - Detecciones - Ataques'!$E$3:$E$137,BT27)</f>
        <v>0</v>
      </c>
      <c r="BU44" s="310">
        <f>SUMIFS('(B) - Detecciones - Ataques'!$AW3:$AW137,'(B) - Detecciones - Ataques'!$GR$3:$GR$137,"✔",'(B) - Detecciones - Ataques'!$E$3:$E$137,BU27)</f>
        <v>0</v>
      </c>
      <c r="BV44" s="310">
        <f>SUMIFS('(B) - Detecciones - Ataques'!$AW3:$AW137,'(B) - Detecciones - Ataques'!$GR$3:$GR$137,"✔",'(B) - Detecciones - Ataques'!$E$3:$E$137,BV27)</f>
        <v>0</v>
      </c>
      <c r="BW44" s="310">
        <f>SUMIFS('(B) - Detecciones - Ataques'!$AW3:$AW137,'(B) - Detecciones - Ataques'!$GR$3:$GR$137,"✔",'(B) - Detecciones - Ataques'!$E$3:$E$137,BW27)</f>
        <v>0</v>
      </c>
      <c r="BX44" s="310">
        <f>SUMIFS('(B) - Detecciones - Ataques'!$AW3:$AW137,'(B) - Detecciones - Ataques'!$GR$3:$GR$137,"✔",'(B) - Detecciones - Ataques'!$E$3:$E$137,BX27)</f>
        <v>1</v>
      </c>
      <c r="BY44" s="310">
        <f>SUMIFS('(B) - Detecciones - Ataques'!$AW3:$AW137,'(B) - Detecciones - Ataques'!$GR$3:$GR$137,"✔",'(B) - Detecciones - Ataques'!$E$3:$E$137,BY27)</f>
        <v>0</v>
      </c>
      <c r="BZ44" s="310">
        <f>SUMIFS('(B) - Detecciones - Ataques'!$AW3:$AW137,'(B) - Detecciones - Ataques'!$GR$3:$GR$137,"✔",'(B) - Detecciones - Ataques'!$E$3:$E$137,BZ27)</f>
        <v>0</v>
      </c>
      <c r="CA44" s="310">
        <f>SUMIFS('(B) - Detecciones - Ataques'!$AW3:$AW137,'(B) - Detecciones - Ataques'!$GR$3:$GR$137,"✔",'(B) - Detecciones - Ataques'!$E$3:$E$137,CA27)</f>
        <v>0</v>
      </c>
      <c r="CB44" s="310">
        <f>SUMIFS('(B) - Detecciones - Ataques'!$AW3:$AW137,'(B) - Detecciones - Ataques'!$GR$3:$GR$137,"✔",'(B) - Detecciones - Ataques'!$E$3:$E$137,CB27)</f>
        <v>0</v>
      </c>
      <c r="CC44" s="310">
        <f>SUMIFS('(B) - Detecciones - Ataques'!$AW3:$AW137,'(B) - Detecciones - Ataques'!$GR$3:$GR$137,"✔",'(B) - Detecciones - Ataques'!$E$3:$E$137,CC27)</f>
        <v>0</v>
      </c>
      <c r="CD44" s="310">
        <f>SUMIFS('(B) - Detecciones - Ataques'!$AW3:$AW137,'(B) - Detecciones - Ataques'!$GR$3:$GR$137,"✔",'(B) - Detecciones - Ataques'!$E$3:$E$137,CD27)</f>
        <v>0</v>
      </c>
      <c r="CE44" s="310">
        <f>SUMIFS('(B) - Detecciones - Ataques'!$AW3:$AW137,'(B) - Detecciones - Ataques'!$GR$3:$GR$137,"✔",'(B) - Detecciones - Ataques'!$E$3:$E$137,CE27)</f>
        <v>0</v>
      </c>
      <c r="CF44" s="310">
        <f>SUMIFS('(B) - Detecciones - Ataques'!$AW3:$AW137,'(B) - Detecciones - Ataques'!$GR$3:$GR$137,"✔",'(B) - Detecciones - Ataques'!$E$3:$E$137,CF27)</f>
        <v>0</v>
      </c>
      <c r="CG44" s="310">
        <f>SUMIFS('(B) - Detecciones - Ataques'!$AW3:$AW137,'(B) - Detecciones - Ataques'!$GR$3:$GR$137,"✔",'(B) - Detecciones - Ataques'!$E$3:$E$137,CG27)</f>
        <v>1</v>
      </c>
      <c r="CH44" s="310">
        <f>SUMIFS('(B) - Detecciones - Ataques'!$AW3:$AW137,'(B) - Detecciones - Ataques'!$GR$3:$GR$137,"✔",'(B) - Detecciones - Ataques'!$E$3:$E$137,CH27)</f>
        <v>0</v>
      </c>
      <c r="CI44" s="310">
        <f>SUMIFS('(B) - Detecciones - Ataques'!$AW3:$AW137,'(B) - Detecciones - Ataques'!$GR$3:$GR$137,"✔",'(B) - Detecciones - Ataques'!$E$3:$E$137,CI27)</f>
        <v>0</v>
      </c>
      <c r="CJ44" s="310">
        <f>SUMIFS('(B) - Detecciones - Ataques'!$AW3:$AW137,'(B) - Detecciones - Ataques'!$GR$3:$GR$137,"✔",'(B) - Detecciones - Ataques'!$E$3:$E$137,CJ27)</f>
        <v>2</v>
      </c>
      <c r="CK44" s="310">
        <f>SUMIFS('(B) - Detecciones - Ataques'!$AW3:$AW137,'(B) - Detecciones - Ataques'!$GR$3:$GR$137,"✔",'(B) - Detecciones - Ataques'!$E$3:$E$137,CK27)</f>
        <v>0</v>
      </c>
      <c r="CL44" s="310">
        <f>SUMIFS('(B) - Detecciones - Ataques'!$AW3:$AW137,'(B) - Detecciones - Ataques'!$GR$3:$GR$137,"✔",'(B) - Detecciones - Ataques'!$E$3:$E$137,CL27)</f>
        <v>3</v>
      </c>
      <c r="CM44" s="310">
        <f>SUMIFS('(B) - Detecciones - Ataques'!$AW3:$AW137,'(B) - Detecciones - Ataques'!$GR$3:$GR$137,"✔",'(B) - Detecciones - Ataques'!$E$3:$E$137,CM27)</f>
        <v>0</v>
      </c>
      <c r="CN44" s="310">
        <f>SUMIFS('(B) - Detecciones - Ataques'!$AW3:$AW137,'(B) - Detecciones - Ataques'!$GR$3:$GR$137,"✔",'(B) - Detecciones - Ataques'!$E$3:$E$137,CN27)</f>
        <v>0</v>
      </c>
      <c r="CO44" s="310">
        <f>SUMIFS('(B) - Detecciones - Ataques'!$AW3:$AW137,'(B) - Detecciones - Ataques'!$GR$3:$GR$137,"✔",'(B) - Detecciones - Ataques'!$E$3:$E$137,CO27)</f>
        <v>18</v>
      </c>
      <c r="CP44" s="310">
        <f>SUMIFS('(B) - Detecciones - Ataques'!$AW3:$AW137,'(B) - Detecciones - Ataques'!$GR$3:$GR$137,"✔",'(B) - Detecciones - Ataques'!$E$3:$E$137,CP27)</f>
        <v>0</v>
      </c>
      <c r="CQ44" s="310">
        <f>SUMIFS('(B) - Detecciones - Ataques'!$AW3:$AW137,'(B) - Detecciones - Ataques'!$GR$3:$GR$137,"✔",'(B) - Detecciones - Ataques'!$E$3:$E$137,CQ27)</f>
        <v>0</v>
      </c>
      <c r="CR44" s="310">
        <f>SUMIFS('(B) - Detecciones - Ataques'!$AW3:$AW137,'(B) - Detecciones - Ataques'!$GR$3:$GR$137,"✔",'(B) - Detecciones - Ataques'!$E$3:$E$137,CR27)</f>
        <v>15</v>
      </c>
      <c r="CS44" s="310">
        <f>SUMIFS('(B) - Detecciones - Ataques'!$AW3:$AW137,'(B) - Detecciones - Ataques'!$GR$3:$GR$137,"✔",'(B) - Detecciones - Ataques'!$E$3:$E$137,CS27)</f>
        <v>2</v>
      </c>
      <c r="CT44" s="310">
        <f>SUMIFS('(B) - Detecciones - Ataques'!$AW3:$AW137,'(B) - Detecciones - Ataques'!$GR$3:$GR$137,"✔",'(B) - Detecciones - Ataques'!$E$3:$E$137,CT27)</f>
        <v>0</v>
      </c>
      <c r="CU44" s="310">
        <f>SUMIFS('(B) - Detecciones - Ataques'!$AW3:$AW137,'(B) - Detecciones - Ataques'!$GR$3:$GR$137,"✔",'(B) - Detecciones - Ataques'!$E$3:$E$137,CU27)</f>
        <v>0</v>
      </c>
      <c r="CV44" s="310">
        <f>SUMIFS('(B) - Detecciones - Ataques'!$AW3:$AW137,'(B) - Detecciones - Ataques'!$GR$3:$GR$137,"✔",'(B) - Detecciones - Ataques'!$E$3:$E$137,CV27)</f>
        <v>0</v>
      </c>
      <c r="CW44" s="310">
        <f>SUMIFS('(B) - Detecciones - Ataques'!$AW3:$AW137,'(B) - Detecciones - Ataques'!$GR$3:$GR$137,"✔",'(B) - Detecciones - Ataques'!$E$3:$E$137,CW27)</f>
        <v>0</v>
      </c>
      <c r="CX44" s="310">
        <f>SUMIFS('(B) - Detecciones - Ataques'!$AW3:$AW137,'(B) - Detecciones - Ataques'!$GR$3:$GR$137,"✔",'(B) - Detecciones - Ataques'!$E$3:$E$137,CX27)</f>
        <v>0</v>
      </c>
      <c r="CY44" s="310">
        <f>SUMIFS('(B) - Detecciones - Ataques'!$AW3:$AW137,'(B) - Detecciones - Ataques'!$GR$3:$GR$137,"✔",'(B) - Detecciones - Ataques'!$E$3:$E$137,CY27)</f>
        <v>0</v>
      </c>
      <c r="CZ44" s="310">
        <f>SUMIFS('(B) - Detecciones - Ataques'!$AW3:$AW137,'(B) - Detecciones - Ataques'!$GR$3:$GR$137,"✔",'(B) - Detecciones - Ataques'!$E$3:$E$137,CZ27)</f>
        <v>0</v>
      </c>
      <c r="DA44" s="310">
        <f>SUMIFS('(B) - Detecciones - Ataques'!$AW3:$AW137,'(B) - Detecciones - Ataques'!$GR$3:$GR$137,"✔",'(B) - Detecciones - Ataques'!$E$3:$E$137,DA27)</f>
        <v>0</v>
      </c>
      <c r="DB44" s="310">
        <f>SUMIFS('(B) - Detecciones - Ataques'!$AW3:$AW137,'(B) - Detecciones - Ataques'!$GR$3:$GR$137,"✔",'(B) - Detecciones - Ataques'!$E$3:$E$137,DB27)</f>
        <v>0</v>
      </c>
      <c r="DC44" s="310">
        <f>SUMIFS('(B) - Detecciones - Ataques'!$AW3:$AW137,'(B) - Detecciones - Ataques'!$GR$3:$GR$137,"✔",'(B) - Detecciones - Ataques'!$E$3:$E$137,DC27)</f>
        <v>0</v>
      </c>
      <c r="DD44" s="310">
        <f>SUMIFS('(B) - Detecciones - Ataques'!$AW3:$AW137,'(B) - Detecciones - Ataques'!$GR$3:$GR$137,"✔",'(B) - Detecciones - Ataques'!$E$3:$E$137,DD27)</f>
        <v>0</v>
      </c>
      <c r="DE44" s="310">
        <f>SUMIFS('(B) - Detecciones - Ataques'!$AW3:$AW137,'(B) - Detecciones - Ataques'!$GR$3:$GR$137,"✔",'(B) - Detecciones - Ataques'!$E$3:$E$137,DE27)</f>
        <v>0</v>
      </c>
      <c r="DF44" s="310">
        <f>SUMIFS('(B) - Detecciones - Ataques'!$AW3:$AW137,'(B) - Detecciones - Ataques'!$GR$3:$GR$137,"✔",'(B) - Detecciones - Ataques'!$E$3:$E$137,DF27)</f>
        <v>0</v>
      </c>
      <c r="DG44" s="310">
        <f>SUMIFS('(B) - Detecciones - Ataques'!$AW3:$AW137,'(B) - Detecciones - Ataques'!$GR$3:$GR$137,"✔",'(B) - Detecciones - Ataques'!$E$3:$E$137,DG27)</f>
        <v>18</v>
      </c>
      <c r="DH44" s="310">
        <f>SUMIFS('(B) - Detecciones - Ataques'!$AW3:$AW137,'(B) - Detecciones - Ataques'!$GR$3:$GR$137,"✔",'(B) - Detecciones - Ataques'!$E$3:$E$137,DH27)</f>
        <v>0</v>
      </c>
      <c r="DI44" s="311">
        <f>SUMIFS('(B) - Detecciones - Ataques'!$AW3:$AW137,'(B) - Detecciones - Ataques'!$GR$3:$GR$137,"✔",'(B) - Detecciones - Ataques'!$E$3:$E$137,DI27)</f>
        <v>0</v>
      </c>
      <c r="DJ44" s="268"/>
      <c r="DX44" s="348"/>
      <c r="DY44" s="346" t="s">
        <v>2161</v>
      </c>
      <c r="DZ44" s="344">
        <f>ED43-DZ43</f>
        <v>39</v>
      </c>
      <c r="EA44" s="344">
        <f>ED43-EA43</f>
        <v>25</v>
      </c>
      <c r="EB44" s="344">
        <f>ED43-EB43</f>
        <v>15</v>
      </c>
      <c r="EC44" s="344">
        <f>ED43-EC43</f>
        <v>13</v>
      </c>
      <c r="EF44" s="346" t="s">
        <v>2162</v>
      </c>
      <c r="EG44" s="349">
        <f>EK43-EG43</f>
        <v>65</v>
      </c>
      <c r="EH44" s="349">
        <f>EK43-EH43</f>
        <v>49</v>
      </c>
      <c r="EI44" s="349">
        <f>EK43-EI43</f>
        <v>35</v>
      </c>
      <c r="EJ44" s="349">
        <f>EK43-EJ43</f>
        <v>32</v>
      </c>
      <c r="EK44" s="348"/>
      <c r="EL44" s="348"/>
      <c r="ER44" s="346" t="s">
        <v>2163</v>
      </c>
      <c r="ES44" s="350">
        <f>ES43/EW43</f>
        <v>0.08395522388</v>
      </c>
      <c r="ET44" s="350">
        <f>ET43/EW43</f>
        <v>0.2891791045</v>
      </c>
      <c r="EU44" s="350">
        <f>EU43/EW43</f>
        <v>0.4570895522</v>
      </c>
      <c r="EV44" s="350">
        <f>EV43/EW43</f>
        <v>1</v>
      </c>
      <c r="EW44" s="348"/>
      <c r="EX44" s="348"/>
      <c r="EY44" s="348"/>
      <c r="EZ44" s="348"/>
      <c r="FF44" s="324"/>
      <c r="FG44" s="324"/>
      <c r="FH44" s="324"/>
      <c r="FI44" s="324"/>
      <c r="FJ44" s="324"/>
      <c r="FK44" s="324"/>
      <c r="FL44" s="324"/>
      <c r="FM44" s="324"/>
      <c r="FN44" s="324"/>
      <c r="FO44" s="324"/>
      <c r="FP44" s="324"/>
    </row>
    <row r="45">
      <c r="B45" s="269"/>
      <c r="C45" s="268"/>
      <c r="D45" s="268"/>
      <c r="E45" s="268"/>
      <c r="F45" s="268"/>
      <c r="G45" s="270"/>
      <c r="J45" s="269"/>
      <c r="K45" s="307" t="s">
        <v>2164</v>
      </c>
      <c r="L45" s="333" t="s">
        <v>2165</v>
      </c>
      <c r="M45" s="333" t="s">
        <v>2166</v>
      </c>
      <c r="N45" s="334" t="s">
        <v>2167</v>
      </c>
      <c r="O45" s="270"/>
      <c r="Q45" s="268"/>
      <c r="R45" s="330" t="s">
        <v>2155</v>
      </c>
      <c r="S45" s="308">
        <f>SUMIFS('(B) - Detecciones - Ataques'!$CD3:$CD137,'(B) - Detecciones - Ataques'!$GR$3:$GR$137,"✔",'(B) - Detecciones - Ataques'!$B$3:$B$137,S27) + SUMIFS('(B) - Detecciones - Ataques'!$CD3:$CD137,'(B) - Detecciones - Ataques'!$GR$3:$GR$137,"✔",'(B) - Detecciones - Ataques'!$C$3:$C$137,"*" &amp; S27 &amp; "*") </f>
        <v>42</v>
      </c>
      <c r="T45" s="308">
        <f>SUMIFS('(B) - Detecciones - Ataques'!$CD3:$CD137,'(B) - Detecciones - Ataques'!$GR$3:$GR$137,"✔",'(B) - Detecciones - Ataques'!$B$3:$B$137,T27) + SUMIFS('(B) - Detecciones - Ataques'!$CD3:$CD137,'(B) - Detecciones - Ataques'!$GR$3:$GR$137,"✔",'(B) - Detecciones - Ataques'!$C$3:$C$137,"*" &amp; T27 &amp; "*") </f>
        <v>1253</v>
      </c>
      <c r="U45" s="308">
        <f>SUMIFS('(B) - Detecciones - Ataques'!$CD3:$CD137,'(B) - Detecciones - Ataques'!$GR$3:$GR$137,"✔",'(B) - Detecciones - Ataques'!$B$3:$B$137,U27) + SUMIFS('(B) - Detecciones - Ataques'!$CD3:$CD137,'(B) - Detecciones - Ataques'!$GR$3:$GR$137,"✔",'(B) - Detecciones - Ataques'!$C$3:$C$137,"*" &amp; U27 &amp; "*") </f>
        <v>113</v>
      </c>
      <c r="V45" s="308">
        <f>SUMIFS('(B) - Detecciones - Ataques'!$CD3:$CD137,'(B) - Detecciones - Ataques'!$GR$3:$GR$137,"✔",'(B) - Detecciones - Ataques'!$B$3:$B$137,V27) + SUMIFS('(B) - Detecciones - Ataques'!$CD3:$CD137,'(B) - Detecciones - Ataques'!$GR$3:$GR$137,"✔",'(B) - Detecciones - Ataques'!$C$3:$C$137,"*" &amp; V27 &amp; "*") </f>
        <v>13</v>
      </c>
      <c r="W45" s="308">
        <f>SUMIFS('(B) - Detecciones - Ataques'!$CD3:$CD137,'(B) - Detecciones - Ataques'!$GR$3:$GR$137,"✔",'(B) - Detecciones - Ataques'!$B$3:$B$137,W27) + SUMIFS('(B) - Detecciones - Ataques'!$CD3:$CD137,'(B) - Detecciones - Ataques'!$GR$3:$GR$137,"✔",'(B) - Detecciones - Ataques'!$C$3:$C$137,"*" &amp; W27 &amp; "*") </f>
        <v>1</v>
      </c>
      <c r="X45" s="308">
        <f>SUMIFS('(B) - Detecciones - Ataques'!$CD3:$CD137,'(B) - Detecciones - Ataques'!$GR$3:$GR$137,"✔",'(B) - Detecciones - Ataques'!$B$3:$B$137,X27) + SUMIFS('(B) - Detecciones - Ataques'!$CD3:$CD137,'(B) - Detecciones - Ataques'!$GR$3:$GR$137,"✔",'(B) - Detecciones - Ataques'!$C$3:$C$137,"*" &amp; X27 &amp; "*") </f>
        <v>1</v>
      </c>
      <c r="Y45" s="308">
        <f>SUMIFS('(B) - Detecciones - Ataques'!$CD3:$CD137,'(B) - Detecciones - Ataques'!$GR$3:$GR$137,"✔",'(B) - Detecciones - Ataques'!$B$3:$B$137,Y27) + SUMIFS('(B) - Detecciones - Ataques'!$CD3:$CD137,'(B) - Detecciones - Ataques'!$GR$3:$GR$137,"✔",'(B) - Detecciones - Ataques'!$C$3:$C$137,"*" &amp; Y27 &amp; "*") </f>
        <v>17893</v>
      </c>
      <c r="Z45" s="308">
        <f>SUMIFS('(B) - Detecciones - Ataques'!$CD3:$CD137,'(B) - Detecciones - Ataques'!$GR$3:$GR$137,"✔",'(B) - Detecciones - Ataques'!$B$3:$B$137,Z27) + SUMIFS('(B) - Detecciones - Ataques'!$CD3:$CD137,'(B) - Detecciones - Ataques'!$GR$3:$GR$137,"✔",'(B) - Detecciones - Ataques'!$C$3:$C$137,"*" &amp; Z27 &amp; "*") </f>
        <v>15</v>
      </c>
      <c r="AA45" s="308">
        <f>SUMIFS('(B) - Detecciones - Ataques'!$CD3:$CD137,'(B) - Detecciones - Ataques'!$GR$3:$GR$137,"✔",'(B) - Detecciones - Ataques'!$B$3:$B$137,AA27) + SUMIFS('(B) - Detecciones - Ataques'!$CD3:$CD137,'(B) - Detecciones - Ataques'!$GR$3:$GR$137,"✔",'(B) - Detecciones - Ataques'!$C$3:$C$137,"*" &amp; AA27 &amp; "*") </f>
        <v>34</v>
      </c>
      <c r="AB45" s="308">
        <f>SUMIFS('(B) - Detecciones - Ataques'!$CD3:$CD137,'(B) - Detecciones - Ataques'!$GR$3:$GR$137,"✔",'(B) - Detecciones - Ataques'!$B$3:$B$137,AB27) + SUMIFS('(B) - Detecciones - Ataques'!$CD3:$CD137,'(B) - Detecciones - Ataques'!$GR$3:$GR$137,"✔",'(B) - Detecciones - Ataques'!$C$3:$C$137,"*" &amp; AB27 &amp; "*") </f>
        <v>23</v>
      </c>
      <c r="AC45" s="308">
        <f>SUMIFS('(B) - Detecciones - Ataques'!$CD3:$CD137,'(B) - Detecciones - Ataques'!$GR$3:$GR$137,"✔",'(B) - Detecciones - Ataques'!$B$3:$B$137,AC27) + SUMIFS('(B) - Detecciones - Ataques'!$CD3:$CD137,'(B) - Detecciones - Ataques'!$GR$3:$GR$137,"✔",'(B) - Detecciones - Ataques'!$C$3:$C$137,"*" &amp; AC27 &amp; "*") </f>
        <v>128</v>
      </c>
      <c r="AD45" s="308">
        <f>SUMIFS('(B) - Detecciones - Ataques'!$CD3:$CD137,'(B) - Detecciones - Ataques'!$GR$3:$GR$137,"✔",'(B) - Detecciones - Ataques'!$B$3:$B$137,AD27) + SUMIFS('(B) - Detecciones - Ataques'!$CD3:$CD137,'(B) - Detecciones - Ataques'!$GR$3:$GR$137,"✔",'(B) - Detecciones - Ataques'!$C$3:$C$137,"*" &amp; AD27 &amp; "*") </f>
        <v>0</v>
      </c>
      <c r="AE45" s="309">
        <f>SUMIFS('(B) - Detecciones - Ataques'!$CD3:$CD137,'(B) - Detecciones - Ataques'!$GR$3:$GR$137,"✔",'(B) - Detecciones - Ataques'!$B$3:$B$137,AE27) + SUMIFS('(B) - Detecciones - Ataques'!$CD3:$CD137,'(B) - Detecciones - Ataques'!$GR$3:$GR$137,"✔",'(B) - Detecciones - Ataques'!$C$3:$C$137,"*" &amp; AE27 &amp; "*") </f>
        <v>462</v>
      </c>
      <c r="AF45" s="268"/>
      <c r="AG45" s="330" t="s">
        <v>2155</v>
      </c>
      <c r="AH45" s="310">
        <f>SUMIFS('(B) - Detecciones - Ataques'!$CD3:$CD137,'(B) - Detecciones - Ataques'!$GR$3:$GR$137,"✔",'(B) - Detecciones - Ataques'!$E$3:$E$137,AH27)</f>
        <v>37</v>
      </c>
      <c r="AI45" s="310">
        <f>SUMIFS('(B) - Detecciones - Ataques'!$CD3:$CD137,'(B) - Detecciones - Ataques'!$GR$3:$GR$137,"✔",'(B) - Detecciones - Ataques'!$E$3:$E$137,AI27)</f>
        <v>0</v>
      </c>
      <c r="AJ45" s="310">
        <f>SUMIFS('(B) - Detecciones - Ataques'!$CD3:$CD137,'(B) - Detecciones - Ataques'!$GR$3:$GR$137,"✔",'(B) - Detecciones - Ataques'!$E$3:$E$137,AJ27)</f>
        <v>5</v>
      </c>
      <c r="AK45" s="310">
        <f>SUMIFS('(B) - Detecciones - Ataques'!$CD3:$CD137,'(B) - Detecciones - Ataques'!$GR$3:$GR$137,"✔",'(B) - Detecciones - Ataques'!$E$3:$E$137,AK27)</f>
        <v>0</v>
      </c>
      <c r="AL45" s="310">
        <f>SUMIFS('(B) - Detecciones - Ataques'!$CD3:$CD137,'(B) - Detecciones - Ataques'!$GR$3:$GR$137,"✔",'(B) - Detecciones - Ataques'!$E$3:$E$137,AL27)</f>
        <v>1253</v>
      </c>
      <c r="AM45" s="310">
        <f>SUMIFS('(B) - Detecciones - Ataques'!$CD3:$CD137,'(B) - Detecciones - Ataques'!$GR$3:$GR$137,"✔",'(B) - Detecciones - Ataques'!$E$3:$E$137,AM27)</f>
        <v>0</v>
      </c>
      <c r="AN45" s="310">
        <f>SUMIFS('(B) - Detecciones - Ataques'!$CD3:$CD137,'(B) - Detecciones - Ataques'!$GR$3:$GR$137,"✔",'(B) - Detecciones - Ataques'!$E$3:$E$137,AN27)</f>
        <v>0</v>
      </c>
      <c r="AO45" s="310">
        <f>SUMIFS('(B) - Detecciones - Ataques'!$CD3:$CD137,'(B) - Detecciones - Ataques'!$GR$3:$GR$137,"✔",'(B) - Detecciones - Ataques'!$E$3:$E$137,AO27)</f>
        <v>0</v>
      </c>
      <c r="AP45" s="310">
        <f>SUMIFS('(B) - Detecciones - Ataques'!$CD3:$CD137,'(B) - Detecciones - Ataques'!$GR$3:$GR$137,"✔",'(B) - Detecciones - Ataques'!$E$3:$E$137,AP27)</f>
        <v>103</v>
      </c>
      <c r="AQ45" s="310">
        <f>SUMIFS('(B) - Detecciones - Ataques'!$CD3:$CD137,'(B) - Detecciones - Ataques'!$GR$3:$GR$137,"✔",'(B) - Detecciones - Ataques'!$E$3:$E$137,AQ27)</f>
        <v>2</v>
      </c>
      <c r="AR45" s="310">
        <f>SUMIFS('(B) - Detecciones - Ataques'!$CD3:$CD137,'(B) - Detecciones - Ataques'!$GR$3:$GR$137,"✔",'(B) - Detecciones - Ataques'!$E$3:$E$137,AR27)</f>
        <v>0</v>
      </c>
      <c r="AS45" s="310">
        <f>SUMIFS('(B) - Detecciones - Ataques'!$CD3:$CD137,'(B) - Detecciones - Ataques'!$GR$3:$GR$137,"✔",'(B) - Detecciones - Ataques'!$E$3:$E$137,AS27)</f>
        <v>1</v>
      </c>
      <c r="AT45" s="310">
        <f>SUMIFS('(B) - Detecciones - Ataques'!$CD3:$CD137,'(B) - Detecciones - Ataques'!$GR$3:$GR$137,"✔",'(B) - Detecciones - Ataques'!$E$3:$E$137,AT27)</f>
        <v>3</v>
      </c>
      <c r="AU45" s="310">
        <f>SUMIFS('(B) - Detecciones - Ataques'!$CD3:$CD137,'(B) - Detecciones - Ataques'!$GR$3:$GR$137,"✔",'(B) - Detecciones - Ataques'!$E$3:$E$137,AU27)</f>
        <v>4</v>
      </c>
      <c r="AV45" s="310">
        <f>SUMIFS('(B) - Detecciones - Ataques'!$CD3:$CD137,'(B) - Detecciones - Ataques'!$GR$3:$GR$137,"✔",'(B) - Detecciones - Ataques'!$E$3:$E$137,AV27)</f>
        <v>0</v>
      </c>
      <c r="AW45" s="310">
        <f>SUMIFS('(B) - Detecciones - Ataques'!$CD3:$CD137,'(B) - Detecciones - Ataques'!$GR$3:$GR$137,"✔",'(B) - Detecciones - Ataques'!$E$3:$E$137,AW27)</f>
        <v>12</v>
      </c>
      <c r="AX45" s="310">
        <f>SUMIFS('(B) - Detecciones - Ataques'!$CD3:$CD137,'(B) - Detecciones - Ataques'!$GR$3:$GR$137,"✔",'(B) - Detecciones - Ataques'!$E$3:$E$137,AX27)</f>
        <v>0</v>
      </c>
      <c r="AY45" s="310">
        <f>SUMIFS('(B) - Detecciones - Ataques'!$CD3:$CD137,'(B) - Detecciones - Ataques'!$GR$3:$GR$137,"✔",'(B) - Detecciones - Ataques'!$E$3:$E$137,AY27)</f>
        <v>1</v>
      </c>
      <c r="AZ45" s="310">
        <f>SUMIFS('(B) - Detecciones - Ataques'!$CD3:$CD137,'(B) - Detecciones - Ataques'!$GR$3:$GR$137,"✔",'(B) - Detecciones - Ataques'!$E$3:$E$137,AZ27)</f>
        <v>0</v>
      </c>
      <c r="BA45" s="310">
        <f>SUMIFS('(B) - Detecciones - Ataques'!$CD3:$CD137,'(B) - Detecciones - Ataques'!$GR$3:$GR$137,"✔",'(B) - Detecciones - Ataques'!$E$3:$E$137,BA27)</f>
        <v>0</v>
      </c>
      <c r="BB45" s="310">
        <f>SUMIFS('(B) - Detecciones - Ataques'!$CD3:$CD137,'(B) - Detecciones - Ataques'!$GR$3:$GR$137,"✔",'(B) - Detecciones - Ataques'!$E$3:$E$137,BB27)</f>
        <v>1</v>
      </c>
      <c r="BC45" s="310">
        <f>SUMIFS('(B) - Detecciones - Ataques'!$CD3:$CD137,'(B) - Detecciones - Ataques'!$GR$3:$GR$137,"✔",'(B) - Detecciones - Ataques'!$E$3:$E$137,BC27)</f>
        <v>0</v>
      </c>
      <c r="BD45" s="310">
        <f>SUMIFS('(B) - Detecciones - Ataques'!$CD3:$CD137,'(B) - Detecciones - Ataques'!$GR$3:$GR$137,"✔",'(B) - Detecciones - Ataques'!$E$3:$E$137,BD27)</f>
        <v>0</v>
      </c>
      <c r="BE45" s="310">
        <f>SUMIFS('(B) - Detecciones - Ataques'!$CD3:$CD137,'(B) - Detecciones - Ataques'!$GR$3:$GR$137,"✔",'(B) - Detecciones - Ataques'!$E$3:$E$137,BE27)</f>
        <v>0</v>
      </c>
      <c r="BF45" s="310">
        <f>SUMIFS('(B) - Detecciones - Ataques'!$CD3:$CD137,'(B) - Detecciones - Ataques'!$GR$3:$GR$137,"✔",'(B) - Detecciones - Ataques'!$E$3:$E$137,BF27)</f>
        <v>0</v>
      </c>
      <c r="BG45" s="310">
        <f>SUMIFS('(B) - Detecciones - Ataques'!$CD3:$CD137,'(B) - Detecciones - Ataques'!$GR$3:$GR$137,"✔",'(B) - Detecciones - Ataques'!$E$3:$E$137,BG27)</f>
        <v>1</v>
      </c>
      <c r="BH45" s="310">
        <f>SUMIFS('(B) - Detecciones - Ataques'!$CD3:$CD137,'(B) - Detecciones - Ataques'!$GR$3:$GR$137,"✔",'(B) - Detecciones - Ataques'!$E$3:$E$137,BH27)</f>
        <v>0</v>
      </c>
      <c r="BI45" s="310">
        <f>SUMIFS('(B) - Detecciones - Ataques'!$CD3:$CD137,'(B) - Detecciones - Ataques'!$GR$3:$GR$137,"✔",'(B) - Detecciones - Ataques'!$E$3:$E$137,BI27)</f>
        <v>0</v>
      </c>
      <c r="BJ45" s="310">
        <f>SUMIFS('(B) - Detecciones - Ataques'!$CD3:$CD137,'(B) - Detecciones - Ataques'!$GR$3:$GR$137,"✔",'(B) - Detecciones - Ataques'!$E$3:$E$137,BJ27)</f>
        <v>0</v>
      </c>
      <c r="BK45" s="310">
        <f>SUMIFS('(B) - Detecciones - Ataques'!$CD3:$CD137,'(B) - Detecciones - Ataques'!$GR$3:$GR$137,"✔",'(B) - Detecciones - Ataques'!$E$3:$E$137,BK27)</f>
        <v>1</v>
      </c>
      <c r="BL45" s="310">
        <f>SUMIFS('(B) - Detecciones - Ataques'!$CD3:$CD137,'(B) - Detecciones - Ataques'!$GR$3:$GR$137,"✔",'(B) - Detecciones - Ataques'!$E$3:$E$137,BL27)</f>
        <v>14784</v>
      </c>
      <c r="BM45" s="310">
        <f>SUMIFS('(B) - Detecciones - Ataques'!$CD3:$CD137,'(B) - Detecciones - Ataques'!$GR$3:$GR$137,"✔",'(B) - Detecciones - Ataques'!$E$3:$E$137,BM27)</f>
        <v>3108</v>
      </c>
      <c r="BN45" s="310">
        <f>SUMIFS('(B) - Detecciones - Ataques'!$CD3:$CD137,'(B) - Detecciones - Ataques'!$GR$3:$GR$137,"✔",'(B) - Detecciones - Ataques'!$E$3:$E$137,BN27)</f>
        <v>0</v>
      </c>
      <c r="BO45" s="310">
        <f>SUMIFS('(B) - Detecciones - Ataques'!$CD3:$CD137,'(B) - Detecciones - Ataques'!$GR$3:$GR$137,"✔",'(B) - Detecciones - Ataques'!$E$3:$E$137,BO27)</f>
        <v>0</v>
      </c>
      <c r="BP45" s="310">
        <f>SUMIFS('(B) - Detecciones - Ataques'!$CD3:$CD137,'(B) - Detecciones - Ataques'!$GR$3:$GR$137,"✔",'(B) - Detecciones - Ataques'!$E$3:$E$137,BP27)</f>
        <v>0</v>
      </c>
      <c r="BQ45" s="310">
        <f>SUMIFS('(B) - Detecciones - Ataques'!$CD3:$CD137,'(B) - Detecciones - Ataques'!$GR$3:$GR$137,"✔",'(B) - Detecciones - Ataques'!$E$3:$E$137,BQ27)</f>
        <v>0</v>
      </c>
      <c r="BR45" s="310">
        <f>SUMIFS('(B) - Detecciones - Ataques'!$CD3:$CD137,'(B) - Detecciones - Ataques'!$GR$3:$GR$137,"✔",'(B) - Detecciones - Ataques'!$E$3:$E$137,BR27)</f>
        <v>4</v>
      </c>
      <c r="BS45" s="310">
        <f>SUMIFS('(B) - Detecciones - Ataques'!$CD3:$CD137,'(B) - Detecciones - Ataques'!$GR$3:$GR$137,"✔",'(B) - Detecciones - Ataques'!$E$3:$E$137,BS27)</f>
        <v>0</v>
      </c>
      <c r="BT45" s="310">
        <f>SUMIFS('(B) - Detecciones - Ataques'!$CD3:$CD137,'(B) - Detecciones - Ataques'!$GR$3:$GR$137,"✔",'(B) - Detecciones - Ataques'!$E$3:$E$137,BT27)</f>
        <v>0</v>
      </c>
      <c r="BU45" s="310">
        <f>SUMIFS('(B) - Detecciones - Ataques'!$CD3:$CD137,'(B) - Detecciones - Ataques'!$GR$3:$GR$137,"✔",'(B) - Detecciones - Ataques'!$E$3:$E$137,BU27)</f>
        <v>0</v>
      </c>
      <c r="BV45" s="310">
        <f>SUMIFS('(B) - Detecciones - Ataques'!$CD3:$CD137,'(B) - Detecciones - Ataques'!$GR$3:$GR$137,"✔",'(B) - Detecciones - Ataques'!$E$3:$E$137,BV27)</f>
        <v>4</v>
      </c>
      <c r="BW45" s="310">
        <f>SUMIFS('(B) - Detecciones - Ataques'!$CD3:$CD137,'(B) - Detecciones - Ataques'!$GR$3:$GR$137,"✔",'(B) - Detecciones - Ataques'!$E$3:$E$137,BW27)</f>
        <v>0</v>
      </c>
      <c r="BX45" s="310">
        <f>SUMIFS('(B) - Detecciones - Ataques'!$CD3:$CD137,'(B) - Detecciones - Ataques'!$GR$3:$GR$137,"✔",'(B) - Detecciones - Ataques'!$E$3:$E$137,BX27)</f>
        <v>1</v>
      </c>
      <c r="BY45" s="310">
        <f>SUMIFS('(B) - Detecciones - Ataques'!$CD3:$CD137,'(B) - Detecciones - Ataques'!$GR$3:$GR$137,"✔",'(B) - Detecciones - Ataques'!$E$3:$E$137,BY27)</f>
        <v>0</v>
      </c>
      <c r="BZ45" s="310">
        <f>SUMIFS('(B) - Detecciones - Ataques'!$CD3:$CD137,'(B) - Detecciones - Ataques'!$GR$3:$GR$137,"✔",'(B) - Detecciones - Ataques'!$E$3:$E$137,BZ27)</f>
        <v>0</v>
      </c>
      <c r="CA45" s="310">
        <f>SUMIFS('(B) - Detecciones - Ataques'!$CD3:$CD137,'(B) - Detecciones - Ataques'!$GR$3:$GR$137,"✔",'(B) - Detecciones - Ataques'!$E$3:$E$137,CA27)</f>
        <v>1</v>
      </c>
      <c r="CB45" s="310">
        <f>SUMIFS('(B) - Detecciones - Ataques'!$CD3:$CD137,'(B) - Detecciones - Ataques'!$GR$3:$GR$137,"✔",'(B) - Detecciones - Ataques'!$E$3:$E$137,CB27)</f>
        <v>0</v>
      </c>
      <c r="CC45" s="310">
        <f>SUMIFS('(B) - Detecciones - Ataques'!$CD3:$CD137,'(B) - Detecciones - Ataques'!$GR$3:$GR$137,"✔",'(B) - Detecciones - Ataques'!$E$3:$E$137,CC27)</f>
        <v>0</v>
      </c>
      <c r="CD45" s="310">
        <f>SUMIFS('(B) - Detecciones - Ataques'!$CD3:$CD137,'(B) - Detecciones - Ataques'!$GR$3:$GR$137,"✔",'(B) - Detecciones - Ataques'!$E$3:$E$137,CD27)</f>
        <v>0</v>
      </c>
      <c r="CE45" s="310">
        <f>SUMIFS('(B) - Detecciones - Ataques'!$CD3:$CD137,'(B) - Detecciones - Ataques'!$GR$3:$GR$137,"✔",'(B) - Detecciones - Ataques'!$E$3:$E$137,CE27)</f>
        <v>2</v>
      </c>
      <c r="CF45" s="310">
        <f>SUMIFS('(B) - Detecciones - Ataques'!$CD3:$CD137,'(B) - Detecciones - Ataques'!$GR$3:$GR$137,"✔",'(B) - Detecciones - Ataques'!$E$3:$E$137,CF27)</f>
        <v>0</v>
      </c>
      <c r="CG45" s="310">
        <f>SUMIFS('(B) - Detecciones - Ataques'!$CD3:$CD137,'(B) - Detecciones - Ataques'!$GR$3:$GR$137,"✔",'(B) - Detecciones - Ataques'!$E$3:$E$137,CG27)</f>
        <v>1</v>
      </c>
      <c r="CH45" s="310">
        <f>SUMIFS('(B) - Detecciones - Ataques'!$CD3:$CD137,'(B) - Detecciones - Ataques'!$GR$3:$GR$137,"✔",'(B) - Detecciones - Ataques'!$E$3:$E$137,CH27)</f>
        <v>0</v>
      </c>
      <c r="CI45" s="310">
        <f>SUMIFS('(B) - Detecciones - Ataques'!$CD3:$CD137,'(B) - Detecciones - Ataques'!$GR$3:$GR$137,"✔",'(B) - Detecciones - Ataques'!$E$3:$E$137,CI27)</f>
        <v>0</v>
      </c>
      <c r="CJ45" s="310">
        <f>SUMIFS('(B) - Detecciones - Ataques'!$CD3:$CD137,'(B) - Detecciones - Ataques'!$GR$3:$GR$137,"✔",'(B) - Detecciones - Ataques'!$E$3:$E$137,CJ27)</f>
        <v>6</v>
      </c>
      <c r="CK45" s="310">
        <f>SUMIFS('(B) - Detecciones - Ataques'!$CD3:$CD137,'(B) - Detecciones - Ataques'!$GR$3:$GR$137,"✔",'(B) - Detecciones - Ataques'!$E$3:$E$137,CK27)</f>
        <v>0</v>
      </c>
      <c r="CL45" s="310">
        <f>SUMIFS('(B) - Detecciones - Ataques'!$CD3:$CD137,'(B) - Detecciones - Ataques'!$GR$3:$GR$137,"✔",'(B) - Detecciones - Ataques'!$E$3:$E$137,CL27)</f>
        <v>15</v>
      </c>
      <c r="CM45" s="310">
        <f>SUMIFS('(B) - Detecciones - Ataques'!$CD3:$CD137,'(B) - Detecciones - Ataques'!$GR$3:$GR$137,"✔",'(B) - Detecciones - Ataques'!$E$3:$E$137,CM27)</f>
        <v>0</v>
      </c>
      <c r="CN45" s="310">
        <f>SUMIFS('(B) - Detecciones - Ataques'!$CD3:$CD137,'(B) - Detecciones - Ataques'!$GR$3:$GR$137,"✔",'(B) - Detecciones - Ataques'!$E$3:$E$137,CN27)</f>
        <v>3</v>
      </c>
      <c r="CO45" s="310">
        <f>SUMIFS('(B) - Detecciones - Ataques'!$CD3:$CD137,'(B) - Detecciones - Ataques'!$GR$3:$GR$137,"✔",'(B) - Detecciones - Ataques'!$E$3:$E$137,CO27)</f>
        <v>18</v>
      </c>
      <c r="CP45" s="310">
        <f>SUMIFS('(B) - Detecciones - Ataques'!$CD3:$CD137,'(B) - Detecciones - Ataques'!$GR$3:$GR$137,"✔",'(B) - Detecciones - Ataques'!$E$3:$E$137,CP27)</f>
        <v>2</v>
      </c>
      <c r="CQ45" s="310">
        <f>SUMIFS('(B) - Detecciones - Ataques'!$CD3:$CD137,'(B) - Detecciones - Ataques'!$GR$3:$GR$137,"✔",'(B) - Detecciones - Ataques'!$E$3:$E$137,CQ27)</f>
        <v>0</v>
      </c>
      <c r="CR45" s="310">
        <f>SUMIFS('(B) - Detecciones - Ataques'!$CD3:$CD137,'(B) - Detecciones - Ataques'!$GR$3:$GR$137,"✔",'(B) - Detecciones - Ataques'!$E$3:$E$137,CR27)</f>
        <v>122</v>
      </c>
      <c r="CS45" s="310">
        <f>SUMIFS('(B) - Detecciones - Ataques'!$CD3:$CD137,'(B) - Detecciones - Ataques'!$GR$3:$GR$137,"✔",'(B) - Detecciones - Ataques'!$E$3:$E$137,CS27)</f>
        <v>4</v>
      </c>
      <c r="CT45" s="310">
        <f>SUMIFS('(B) - Detecciones - Ataques'!$CD3:$CD137,'(B) - Detecciones - Ataques'!$GR$3:$GR$137,"✔",'(B) - Detecciones - Ataques'!$E$3:$E$137,CT27)</f>
        <v>0</v>
      </c>
      <c r="CU45" s="310">
        <f>SUMIFS('(B) - Detecciones - Ataques'!$CD3:$CD137,'(B) - Detecciones - Ataques'!$GR$3:$GR$137,"✔",'(B) - Detecciones - Ataques'!$E$3:$E$137,CU27)</f>
        <v>0</v>
      </c>
      <c r="CV45" s="310">
        <f>SUMIFS('(B) - Detecciones - Ataques'!$CD3:$CD137,'(B) - Detecciones - Ataques'!$GR$3:$GR$137,"✔",'(B) - Detecciones - Ataques'!$E$3:$E$137,CV27)</f>
        <v>0</v>
      </c>
      <c r="CW45" s="310">
        <f>SUMIFS('(B) - Detecciones - Ataques'!$CD3:$CD137,'(B) - Detecciones - Ataques'!$GR$3:$GR$137,"✔",'(B) - Detecciones - Ataques'!$E$3:$E$137,CW27)</f>
        <v>2</v>
      </c>
      <c r="CX45" s="310">
        <f>SUMIFS('(B) - Detecciones - Ataques'!$CD3:$CD137,'(B) - Detecciones - Ataques'!$GR$3:$GR$137,"✔",'(B) - Detecciones - Ataques'!$E$3:$E$137,CX27)</f>
        <v>0</v>
      </c>
      <c r="CY45" s="310">
        <f>SUMIFS('(B) - Detecciones - Ataques'!$CD3:$CD137,'(B) - Detecciones - Ataques'!$GR$3:$GR$137,"✔",'(B) - Detecciones - Ataques'!$E$3:$E$137,CY27)</f>
        <v>0</v>
      </c>
      <c r="CZ45" s="310">
        <f>SUMIFS('(B) - Detecciones - Ataques'!$CD3:$CD137,'(B) - Detecciones - Ataques'!$GR$3:$GR$137,"✔",'(B) - Detecciones - Ataques'!$E$3:$E$137,CZ27)</f>
        <v>0</v>
      </c>
      <c r="DA45" s="310">
        <f>SUMIFS('(B) - Detecciones - Ataques'!$CD3:$CD137,'(B) - Detecciones - Ataques'!$GR$3:$GR$137,"✔",'(B) - Detecciones - Ataques'!$E$3:$E$137,DA27)</f>
        <v>0</v>
      </c>
      <c r="DB45" s="310">
        <f>SUMIFS('(B) - Detecciones - Ataques'!$CD3:$CD137,'(B) - Detecciones - Ataques'!$GR$3:$GR$137,"✔",'(B) - Detecciones - Ataques'!$E$3:$E$137,DB27)</f>
        <v>0</v>
      </c>
      <c r="DC45" s="310">
        <f>SUMIFS('(B) - Detecciones - Ataques'!$CD3:$CD137,'(B) - Detecciones - Ataques'!$GR$3:$GR$137,"✔",'(B) - Detecciones - Ataques'!$E$3:$E$137,DC27)</f>
        <v>0</v>
      </c>
      <c r="DD45" s="310">
        <f>SUMIFS('(B) - Detecciones - Ataques'!$CD3:$CD137,'(B) - Detecciones - Ataques'!$GR$3:$GR$137,"✔",'(B) - Detecciones - Ataques'!$E$3:$E$137,DD27)</f>
        <v>0</v>
      </c>
      <c r="DE45" s="310">
        <f>SUMIFS('(B) - Detecciones - Ataques'!$CD3:$CD137,'(B) - Detecciones - Ataques'!$GR$3:$GR$137,"✔",'(B) - Detecciones - Ataques'!$E$3:$E$137,DE27)</f>
        <v>0</v>
      </c>
      <c r="DF45" s="310">
        <f>SUMIFS('(B) - Detecciones - Ataques'!$CD3:$CD137,'(B) - Detecciones - Ataques'!$GR$3:$GR$137,"✔",'(B) - Detecciones - Ataques'!$E$3:$E$137,DF27)</f>
        <v>0</v>
      </c>
      <c r="DG45" s="310">
        <f>SUMIFS('(B) - Detecciones - Ataques'!$CD3:$CD137,'(B) - Detecciones - Ataques'!$GR$3:$GR$137,"✔",'(B) - Detecciones - Ataques'!$E$3:$E$137,DG27)</f>
        <v>450</v>
      </c>
      <c r="DH45" s="310">
        <f>SUMIFS('(B) - Detecciones - Ataques'!$CD3:$CD137,'(B) - Detecciones - Ataques'!$GR$3:$GR$137,"✔",'(B) - Detecciones - Ataques'!$E$3:$E$137,DH27)</f>
        <v>0</v>
      </c>
      <c r="DI45" s="311">
        <f>SUMIFS('(B) - Detecciones - Ataques'!$CD3:$CD137,'(B) - Detecciones - Ataques'!$GR$3:$GR$137,"✔",'(B) - Detecciones - Ataques'!$E$3:$E$137,DI27)</f>
        <v>12</v>
      </c>
      <c r="DJ45" s="268"/>
      <c r="DX45" s="348"/>
      <c r="DY45" s="346" t="s">
        <v>2168</v>
      </c>
      <c r="DZ45" s="351">
        <f t="shared" ref="DZ45:EC45" si="9">DZ43/(DZ43+DZ44)</f>
        <v>0.1333333333</v>
      </c>
      <c r="EA45" s="351">
        <f t="shared" si="9"/>
        <v>0.4444444444</v>
      </c>
      <c r="EB45" s="351">
        <f t="shared" si="9"/>
        <v>0.6666666667</v>
      </c>
      <c r="EC45" s="351">
        <f t="shared" si="9"/>
        <v>0.7111111111</v>
      </c>
      <c r="EF45" s="346" t="s">
        <v>2169</v>
      </c>
      <c r="EG45" s="350">
        <f t="shared" ref="EG45:EJ45" si="10">EG43/(EG43+EG44)</f>
        <v>0.1095890411</v>
      </c>
      <c r="EH45" s="350">
        <f t="shared" si="10"/>
        <v>0.3287671233</v>
      </c>
      <c r="EI45" s="350">
        <f t="shared" si="10"/>
        <v>0.5205479452</v>
      </c>
      <c r="EJ45" s="350">
        <f t="shared" si="10"/>
        <v>0.5616438356</v>
      </c>
      <c r="EK45" s="348"/>
      <c r="EL45" s="348"/>
      <c r="FF45" s="324"/>
      <c r="FG45" s="324"/>
      <c r="FH45" s="324"/>
      <c r="FI45" s="324"/>
      <c r="FJ45" s="324"/>
      <c r="FK45" s="324"/>
      <c r="FL45" s="324"/>
      <c r="FM45" s="324"/>
      <c r="FN45" s="324"/>
      <c r="FO45" s="324"/>
      <c r="FP45" s="324"/>
    </row>
    <row r="46">
      <c r="B46" s="269"/>
      <c r="C46" s="268"/>
      <c r="D46" s="268"/>
      <c r="E46" s="268"/>
      <c r="F46" s="268"/>
      <c r="G46" s="270"/>
      <c r="J46" s="269"/>
      <c r="K46" s="345">
        <f>SUMIF('(B) - Detecciones - Ataques'!GR3:GR137,"✔",'(B) - Detecciones - Ataques'!AR3:AR137)</f>
        <v>8016</v>
      </c>
      <c r="L46" s="308">
        <f>SUMIF('(B) - Detecciones - Ataques'!GR3:GR137,"✔",'(B) - Detecciones - Ataques'!BW3:BW137)</f>
        <v>218385</v>
      </c>
      <c r="M46" s="308">
        <f>SUMIF('(B) - Detecciones - Ataques'!GR3:GR137,"✔",'(B) - Detecciones - Ataques'!DF3:DF137)</f>
        <v>223695</v>
      </c>
      <c r="N46" s="309">
        <f>SUMIF('(B) - Detecciones - Ataques'!GR3:GR137,"✔",'(B) - Detecciones - Ataques'!EO3:EO137)</f>
        <v>532121</v>
      </c>
      <c r="O46" s="270"/>
      <c r="Q46" s="268"/>
      <c r="R46" s="330" t="s">
        <v>2156</v>
      </c>
      <c r="S46" s="308">
        <f>SUMIFS('(B) - Detecciones - Ataques'!$DM3:$DM137,'(B) - Detecciones - Ataques'!$GR$3:$GR$137,"✔",'(B) - Detecciones - Ataques'!$B$3:$B$137,S27) + SUMIFS('(B) - Detecciones - Ataques'!$DM3:$DM137,'(B) - Detecciones - Ataques'!$GR$3:$GR$137,"✔",'(B) - Detecciones - Ataques'!$C$3:$C$137,"*" &amp; S27 &amp; "*") </f>
        <v>45</v>
      </c>
      <c r="T46" s="308">
        <f>SUMIFS('(B) - Detecciones - Ataques'!$DM3:$DM137,'(B) - Detecciones - Ataques'!$GR$3:$GR$137,"✔",'(B) - Detecciones - Ataques'!$B$3:$B$137,T27) + SUMIFS('(B) - Detecciones - Ataques'!$DM3:$DM137,'(B) - Detecciones - Ataques'!$GR$3:$GR$137,"✔",'(B) - Detecciones - Ataques'!$C$3:$C$137,"*" &amp; T27 &amp; "*") </f>
        <v>1253</v>
      </c>
      <c r="U46" s="308">
        <f>SUMIFS('(B) - Detecciones - Ataques'!$DM3:$DM137,'(B) - Detecciones - Ataques'!$GR$3:$GR$137,"✔",'(B) - Detecciones - Ataques'!$B$3:$B$137,U27) + SUMIFS('(B) - Detecciones - Ataques'!$DM3:$DM137,'(B) - Detecciones - Ataques'!$GR$3:$GR$137,"✔",'(B) - Detecciones - Ataques'!$C$3:$C$137,"*" &amp; U27 &amp; "*") </f>
        <v>117</v>
      </c>
      <c r="V46" s="308">
        <f>SUMIFS('(B) - Detecciones - Ataques'!$DM3:$DM137,'(B) - Detecciones - Ataques'!$GR$3:$GR$137,"✔",'(B) - Detecciones - Ataques'!$B$3:$B$137,V27) + SUMIFS('(B) - Detecciones - Ataques'!$DM3:$DM137,'(B) - Detecciones - Ataques'!$GR$3:$GR$137,"✔",'(B) - Detecciones - Ataques'!$C$3:$C$137,"*" &amp; V27 &amp; "*") </f>
        <v>13</v>
      </c>
      <c r="W46" s="308">
        <f>SUMIFS('(B) - Detecciones - Ataques'!$DM3:$DM137,'(B) - Detecciones - Ataques'!$GR$3:$GR$137,"✔",'(B) - Detecciones - Ataques'!$B$3:$B$137,W27) + SUMIFS('(B) - Detecciones - Ataques'!$DM3:$DM137,'(B) - Detecciones - Ataques'!$GR$3:$GR$137,"✔",'(B) - Detecciones - Ataques'!$C$3:$C$137,"*" &amp; W27 &amp; "*") </f>
        <v>14120</v>
      </c>
      <c r="X46" s="308">
        <f>SUMIFS('(B) - Detecciones - Ataques'!$DM3:$DM137,'(B) - Detecciones - Ataques'!$GR$3:$GR$137,"✔",'(B) - Detecciones - Ataques'!$B$3:$B$137,X27) + SUMIFS('(B) - Detecciones - Ataques'!$DM3:$DM137,'(B) - Detecciones - Ataques'!$GR$3:$GR$137,"✔",'(B) - Detecciones - Ataques'!$C$3:$C$137,"*" &amp; X27 &amp; "*") </f>
        <v>2</v>
      </c>
      <c r="Y46" s="308">
        <f>SUMIFS('(B) - Detecciones - Ataques'!$DM3:$DM137,'(B) - Detecciones - Ataques'!$GR$3:$GR$137,"✔",'(B) - Detecciones - Ataques'!$B$3:$B$137,Y27) + SUMIFS('(B) - Detecciones - Ataques'!$DM3:$DM137,'(B) - Detecciones - Ataques'!$GR$3:$GR$137,"✔",'(B) - Detecciones - Ataques'!$C$3:$C$137,"*" &amp; Y27 &amp; "*") </f>
        <v>22716</v>
      </c>
      <c r="Z46" s="308">
        <f>SUMIFS('(B) - Detecciones - Ataques'!$DM3:$DM137,'(B) - Detecciones - Ataques'!$GR$3:$GR$137,"✔",'(B) - Detecciones - Ataques'!$B$3:$B$137,Z27) + SUMIFS('(B) - Detecciones - Ataques'!$DM3:$DM137,'(B) - Detecciones - Ataques'!$GR$3:$GR$137,"✔",'(B) - Detecciones - Ataques'!$C$3:$C$137,"*" &amp; Z27 &amp; "*") </f>
        <v>183</v>
      </c>
      <c r="AA46" s="308">
        <f>SUMIFS('(B) - Detecciones - Ataques'!$DM3:$DM137,'(B) - Detecciones - Ataques'!$GR$3:$GR$137,"✔",'(B) - Detecciones - Ataques'!$B$3:$B$137,AA27) + SUMIFS('(B) - Detecciones - Ataques'!$DM3:$DM137,'(B) - Detecciones - Ataques'!$GR$3:$GR$137,"✔",'(B) - Detecciones - Ataques'!$C$3:$C$137,"*" &amp; AA27 &amp; "*") </f>
        <v>65</v>
      </c>
      <c r="AB46" s="308">
        <f>SUMIFS('(B) - Detecciones - Ataques'!$DM3:$DM137,'(B) - Detecciones - Ataques'!$GR$3:$GR$137,"✔",'(B) - Detecciones - Ataques'!$B$3:$B$137,AB27) + SUMIFS('(B) - Detecciones - Ataques'!$DM3:$DM137,'(B) - Detecciones - Ataques'!$GR$3:$GR$137,"✔",'(B) - Detecciones - Ataques'!$C$3:$C$137,"*" &amp; AB27 &amp; "*") </f>
        <v>27</v>
      </c>
      <c r="AC46" s="308">
        <f>SUMIFS('(B) - Detecciones - Ataques'!$DM3:$DM137,'(B) - Detecciones - Ataques'!$GR$3:$GR$137,"✔",'(B) - Detecciones - Ataques'!$B$3:$B$137,AC27) + SUMIFS('(B) - Detecciones - Ataques'!$DM3:$DM137,'(B) - Detecciones - Ataques'!$GR$3:$GR$137,"✔",'(B) - Detecciones - Ataques'!$C$3:$C$137,"*" &amp; AC27 &amp; "*") </f>
        <v>130</v>
      </c>
      <c r="AD46" s="308">
        <f>SUMIFS('(B) - Detecciones - Ataques'!$DM3:$DM137,'(B) - Detecciones - Ataques'!$GR$3:$GR$137,"✔",'(B) - Detecciones - Ataques'!$B$3:$B$137,AD27) + SUMIFS('(B) - Detecciones - Ataques'!$DM3:$DM137,'(B) - Detecciones - Ataques'!$GR$3:$GR$137,"✔",'(B) - Detecciones - Ataques'!$C$3:$C$137,"*" &amp; AD27 &amp; "*") </f>
        <v>0</v>
      </c>
      <c r="AE46" s="309">
        <f>SUMIFS('(B) - Detecciones - Ataques'!$DM3:$DM137,'(B) - Detecciones - Ataques'!$GR$3:$GR$137,"✔",'(B) - Detecciones - Ataques'!$B$3:$B$137,AE27) + SUMIFS('(B) - Detecciones - Ataques'!$DM3:$DM137,'(B) - Detecciones - Ataques'!$GR$3:$GR$137,"✔",'(B) - Detecciones - Ataques'!$C$3:$C$137,"*" &amp; AE27 &amp; "*") </f>
        <v>463</v>
      </c>
      <c r="AF46" s="268"/>
      <c r="AG46" s="330" t="s">
        <v>2156</v>
      </c>
      <c r="AH46" s="310">
        <f>SUMIFS('(B) - Detecciones - Ataques'!$DM3:$DM137,'(B) - Detecciones - Ataques'!$GR$3:$GR$137,"✔",'(B) - Detecciones - Ataques'!$E$3:$E$137,AH27)</f>
        <v>39</v>
      </c>
      <c r="AI46" s="310">
        <f>SUMIFS('(B) - Detecciones - Ataques'!$DM3:$DM137,'(B) - Detecciones - Ataques'!$GR$3:$GR$137,"✔",'(B) - Detecciones - Ataques'!$E$3:$E$137,AI27)</f>
        <v>0</v>
      </c>
      <c r="AJ46" s="310">
        <f>SUMIFS('(B) - Detecciones - Ataques'!$DM3:$DM137,'(B) - Detecciones - Ataques'!$GR$3:$GR$137,"✔",'(B) - Detecciones - Ataques'!$E$3:$E$137,AJ27)</f>
        <v>6</v>
      </c>
      <c r="AK46" s="310">
        <f>SUMIFS('(B) - Detecciones - Ataques'!$DM3:$DM137,'(B) - Detecciones - Ataques'!$GR$3:$GR$137,"✔",'(B) - Detecciones - Ataques'!$E$3:$E$137,AK27)</f>
        <v>0</v>
      </c>
      <c r="AL46" s="310">
        <f>SUMIFS('(B) - Detecciones - Ataques'!$DM3:$DM137,'(B) - Detecciones - Ataques'!$GR$3:$GR$137,"✔",'(B) - Detecciones - Ataques'!$E$3:$E$137,AL27)</f>
        <v>1253</v>
      </c>
      <c r="AM46" s="310">
        <f>SUMIFS('(B) - Detecciones - Ataques'!$DM3:$DM137,'(B) - Detecciones - Ataques'!$GR$3:$GR$137,"✔",'(B) - Detecciones - Ataques'!$E$3:$E$137,AM27)</f>
        <v>0</v>
      </c>
      <c r="AN46" s="310">
        <f>SUMIFS('(B) - Detecciones - Ataques'!$DM3:$DM137,'(B) - Detecciones - Ataques'!$GR$3:$GR$137,"✔",'(B) - Detecciones - Ataques'!$E$3:$E$137,AN27)</f>
        <v>0</v>
      </c>
      <c r="AO46" s="310">
        <f>SUMIFS('(B) - Detecciones - Ataques'!$DM3:$DM137,'(B) - Detecciones - Ataques'!$GR$3:$GR$137,"✔",'(B) - Detecciones - Ataques'!$E$3:$E$137,AO27)</f>
        <v>0</v>
      </c>
      <c r="AP46" s="310">
        <f>SUMIFS('(B) - Detecciones - Ataques'!$DM3:$DM137,'(B) - Detecciones - Ataques'!$GR$3:$GR$137,"✔",'(B) - Detecciones - Ataques'!$E$3:$E$137,AP27)</f>
        <v>103</v>
      </c>
      <c r="AQ46" s="310">
        <f>SUMIFS('(B) - Detecciones - Ataques'!$DM3:$DM137,'(B) - Detecciones - Ataques'!$GR$3:$GR$137,"✔",'(B) - Detecciones - Ataques'!$E$3:$E$137,AQ27)</f>
        <v>2</v>
      </c>
      <c r="AR46" s="310">
        <f>SUMIFS('(B) - Detecciones - Ataques'!$DM3:$DM137,'(B) - Detecciones - Ataques'!$GR$3:$GR$137,"✔",'(B) - Detecciones - Ataques'!$E$3:$E$137,AR27)</f>
        <v>0</v>
      </c>
      <c r="AS46" s="310">
        <f>SUMIFS('(B) - Detecciones - Ataques'!$DM3:$DM137,'(B) - Detecciones - Ataques'!$GR$3:$GR$137,"✔",'(B) - Detecciones - Ataques'!$E$3:$E$137,AS27)</f>
        <v>1</v>
      </c>
      <c r="AT46" s="310">
        <f>SUMIFS('(B) - Detecciones - Ataques'!$DM3:$DM137,'(B) - Detecciones - Ataques'!$GR$3:$GR$137,"✔",'(B) - Detecciones - Ataques'!$E$3:$E$137,AT27)</f>
        <v>7</v>
      </c>
      <c r="AU46" s="310">
        <f>SUMIFS('(B) - Detecciones - Ataques'!$DM3:$DM137,'(B) - Detecciones - Ataques'!$GR$3:$GR$137,"✔",'(B) - Detecciones - Ataques'!$E$3:$E$137,AU27)</f>
        <v>4</v>
      </c>
      <c r="AV46" s="310">
        <f>SUMIFS('(B) - Detecciones - Ataques'!$DM3:$DM137,'(B) - Detecciones - Ataques'!$GR$3:$GR$137,"✔",'(B) - Detecciones - Ataques'!$E$3:$E$137,AV27)</f>
        <v>0</v>
      </c>
      <c r="AW46" s="310">
        <f>SUMIFS('(B) - Detecciones - Ataques'!$DM3:$DM137,'(B) - Detecciones - Ataques'!$GR$3:$GR$137,"✔",'(B) - Detecciones - Ataques'!$E$3:$E$137,AW27)</f>
        <v>12</v>
      </c>
      <c r="AX46" s="310">
        <f>SUMIFS('(B) - Detecciones - Ataques'!$DM3:$DM137,'(B) - Detecciones - Ataques'!$GR$3:$GR$137,"✔",'(B) - Detecciones - Ataques'!$E$3:$E$137,AX27)</f>
        <v>0</v>
      </c>
      <c r="AY46" s="310">
        <f>SUMIFS('(B) - Detecciones - Ataques'!$DM3:$DM137,'(B) - Detecciones - Ataques'!$GR$3:$GR$137,"✔",'(B) - Detecciones - Ataques'!$E$3:$E$137,AY27)</f>
        <v>1</v>
      </c>
      <c r="AZ46" s="310">
        <f>SUMIFS('(B) - Detecciones - Ataques'!$DM3:$DM137,'(B) - Detecciones - Ataques'!$GR$3:$GR$137,"✔",'(B) - Detecciones - Ataques'!$E$3:$E$137,AZ27)</f>
        <v>0</v>
      </c>
      <c r="BA46" s="310">
        <f>SUMIFS('(B) - Detecciones - Ataques'!$DM3:$DM137,'(B) - Detecciones - Ataques'!$GR$3:$GR$137,"✔",'(B) - Detecciones - Ataques'!$E$3:$E$137,BA27)</f>
        <v>0</v>
      </c>
      <c r="BB46" s="310">
        <f>SUMIFS('(B) - Detecciones - Ataques'!$DM3:$DM137,'(B) - Detecciones - Ataques'!$GR$3:$GR$137,"✔",'(B) - Detecciones - Ataques'!$E$3:$E$137,BB27)</f>
        <v>14116</v>
      </c>
      <c r="BC46" s="310">
        <f>SUMIFS('(B) - Detecciones - Ataques'!$DM3:$DM137,'(B) - Detecciones - Ataques'!$GR$3:$GR$137,"✔",'(B) - Detecciones - Ataques'!$E$3:$E$137,BC27)</f>
        <v>0</v>
      </c>
      <c r="BD46" s="310">
        <f>SUMIFS('(B) - Detecciones - Ataques'!$DM3:$DM137,'(B) - Detecciones - Ataques'!$GR$3:$GR$137,"✔",'(B) - Detecciones - Ataques'!$E$3:$E$137,BD27)</f>
        <v>1</v>
      </c>
      <c r="BE46" s="310">
        <f>SUMIFS('(B) - Detecciones - Ataques'!$DM3:$DM137,'(B) - Detecciones - Ataques'!$GR$3:$GR$137,"✔",'(B) - Detecciones - Ataques'!$E$3:$E$137,BE27)</f>
        <v>3</v>
      </c>
      <c r="BF46" s="310">
        <f>SUMIFS('(B) - Detecciones - Ataques'!$DM3:$DM137,'(B) - Detecciones - Ataques'!$GR$3:$GR$137,"✔",'(B) - Detecciones - Ataques'!$E$3:$E$137,BF27)</f>
        <v>0</v>
      </c>
      <c r="BG46" s="310">
        <f>SUMIFS('(B) - Detecciones - Ataques'!$DM3:$DM137,'(B) - Detecciones - Ataques'!$GR$3:$GR$137,"✔",'(B) - Detecciones - Ataques'!$E$3:$E$137,BG27)</f>
        <v>1</v>
      </c>
      <c r="BH46" s="310">
        <f>SUMIFS('(B) - Detecciones - Ataques'!$DM3:$DM137,'(B) - Detecciones - Ataques'!$GR$3:$GR$137,"✔",'(B) - Detecciones - Ataques'!$E$3:$E$137,BH27)</f>
        <v>0</v>
      </c>
      <c r="BI46" s="310">
        <f>SUMIFS('(B) - Detecciones - Ataques'!$DM3:$DM137,'(B) - Detecciones - Ataques'!$GR$3:$GR$137,"✔",'(B) - Detecciones - Ataques'!$E$3:$E$137,BI27)</f>
        <v>0</v>
      </c>
      <c r="BJ46" s="310">
        <f>SUMIFS('(B) - Detecciones - Ataques'!$DM3:$DM137,'(B) - Detecciones - Ataques'!$GR$3:$GR$137,"✔",'(B) - Detecciones - Ataques'!$E$3:$E$137,BJ27)</f>
        <v>0</v>
      </c>
      <c r="BK46" s="310">
        <f>SUMIFS('(B) - Detecciones - Ataques'!$DM3:$DM137,'(B) - Detecciones - Ataques'!$GR$3:$GR$137,"✔",'(B) - Detecciones - Ataques'!$E$3:$E$137,BK27)</f>
        <v>1</v>
      </c>
      <c r="BL46" s="310">
        <f>SUMIFS('(B) - Detecciones - Ataques'!$DM3:$DM137,'(B) - Detecciones - Ataques'!$GR$3:$GR$137,"✔",'(B) - Detecciones - Ataques'!$E$3:$E$137,BL27)</f>
        <v>19607</v>
      </c>
      <c r="BM46" s="310">
        <f>SUMIFS('(B) - Detecciones - Ataques'!$DM3:$DM137,'(B) - Detecciones - Ataques'!$GR$3:$GR$137,"✔",'(B) - Detecciones - Ataques'!$E$3:$E$137,BM27)</f>
        <v>3108</v>
      </c>
      <c r="BN46" s="310">
        <f>SUMIFS('(B) - Detecciones - Ataques'!$DM3:$DM137,'(B) - Detecciones - Ataques'!$GR$3:$GR$137,"✔",'(B) - Detecciones - Ataques'!$E$3:$E$137,BN27)</f>
        <v>0</v>
      </c>
      <c r="BO46" s="310">
        <f>SUMIFS('(B) - Detecciones - Ataques'!$DM3:$DM137,'(B) - Detecciones - Ataques'!$GR$3:$GR$137,"✔",'(B) - Detecciones - Ataques'!$E$3:$E$137,BO27)</f>
        <v>0</v>
      </c>
      <c r="BP46" s="310">
        <f>SUMIFS('(B) - Detecciones - Ataques'!$DM3:$DM137,'(B) - Detecciones - Ataques'!$GR$3:$GR$137,"✔",'(B) - Detecciones - Ataques'!$E$3:$E$137,BP27)</f>
        <v>11</v>
      </c>
      <c r="BQ46" s="310">
        <f>SUMIFS('(B) - Detecciones - Ataques'!$DM3:$DM137,'(B) - Detecciones - Ataques'!$GR$3:$GR$137,"✔",'(B) - Detecciones - Ataques'!$E$3:$E$137,BQ27)</f>
        <v>0</v>
      </c>
      <c r="BR46" s="310">
        <f>SUMIFS('(B) - Detecciones - Ataques'!$DM3:$DM137,'(B) - Detecciones - Ataques'!$GR$3:$GR$137,"✔",'(B) - Detecciones - Ataques'!$E$3:$E$137,BR27)</f>
        <v>5</v>
      </c>
      <c r="BS46" s="310">
        <f>SUMIFS('(B) - Detecciones - Ataques'!$DM3:$DM137,'(B) - Detecciones - Ataques'!$GR$3:$GR$137,"✔",'(B) - Detecciones - Ataques'!$E$3:$E$137,BS27)</f>
        <v>0</v>
      </c>
      <c r="BT46" s="310">
        <f>SUMIFS('(B) - Detecciones - Ataques'!$DM3:$DM137,'(B) - Detecciones - Ataques'!$GR$3:$GR$137,"✔",'(B) - Detecciones - Ataques'!$E$3:$E$137,BT27)</f>
        <v>0</v>
      </c>
      <c r="BU46" s="310">
        <f>SUMIFS('(B) - Detecciones - Ataques'!$DM3:$DM137,'(B) - Detecciones - Ataques'!$GR$3:$GR$137,"✔",'(B) - Detecciones - Ataques'!$E$3:$E$137,BU27)</f>
        <v>0</v>
      </c>
      <c r="BV46" s="310">
        <f>SUMIFS('(B) - Detecciones - Ataques'!$DM3:$DM137,'(B) - Detecciones - Ataques'!$GR$3:$GR$137,"✔",'(B) - Detecciones - Ataques'!$E$3:$E$137,BV27)</f>
        <v>4</v>
      </c>
      <c r="BW46" s="310">
        <f>SUMIFS('(B) - Detecciones - Ataques'!$DM3:$DM137,'(B) - Detecciones - Ataques'!$GR$3:$GR$137,"✔",'(B) - Detecciones - Ataques'!$E$3:$E$137,BW27)</f>
        <v>0</v>
      </c>
      <c r="BX46" s="310">
        <f>SUMIFS('(B) - Detecciones - Ataques'!$DM3:$DM137,'(B) - Detecciones - Ataques'!$GR$3:$GR$137,"✔",'(B) - Detecciones - Ataques'!$E$3:$E$137,BX27)</f>
        <v>30</v>
      </c>
      <c r="BY46" s="310">
        <f>SUMIFS('(B) - Detecciones - Ataques'!$DM3:$DM137,'(B) - Detecciones - Ataques'!$GR$3:$GR$137,"✔",'(B) - Detecciones - Ataques'!$E$3:$E$137,BY27)</f>
        <v>123</v>
      </c>
      <c r="BZ46" s="310">
        <f>SUMIFS('(B) - Detecciones - Ataques'!$DM3:$DM137,'(B) - Detecciones - Ataques'!$GR$3:$GR$137,"✔",'(B) - Detecciones - Ataques'!$E$3:$E$137,BZ27)</f>
        <v>0</v>
      </c>
      <c r="CA46" s="310">
        <f>SUMIFS('(B) - Detecciones - Ataques'!$DM3:$DM137,'(B) - Detecciones - Ataques'!$GR$3:$GR$137,"✔",'(B) - Detecciones - Ataques'!$E$3:$E$137,CA27)</f>
        <v>1</v>
      </c>
      <c r="CB46" s="310">
        <f>SUMIFS('(B) - Detecciones - Ataques'!$DM3:$DM137,'(B) - Detecciones - Ataques'!$GR$3:$GR$137,"✔",'(B) - Detecciones - Ataques'!$E$3:$E$137,CB27)</f>
        <v>0</v>
      </c>
      <c r="CC46" s="310">
        <f>SUMIFS('(B) - Detecciones - Ataques'!$DM3:$DM137,'(B) - Detecciones - Ataques'!$GR$3:$GR$137,"✔",'(B) - Detecciones - Ataques'!$E$3:$E$137,CC27)</f>
        <v>0</v>
      </c>
      <c r="CD46" s="310">
        <f>SUMIFS('(B) - Detecciones - Ataques'!$DM3:$DM137,'(B) - Detecciones - Ataques'!$GR$3:$GR$137,"✔",'(B) - Detecciones - Ataques'!$E$3:$E$137,CD27)</f>
        <v>0</v>
      </c>
      <c r="CE46" s="310">
        <f>SUMIFS('(B) - Detecciones - Ataques'!$DM3:$DM137,'(B) - Detecciones - Ataques'!$GR$3:$GR$137,"✔",'(B) - Detecciones - Ataques'!$E$3:$E$137,CE27)</f>
        <v>2</v>
      </c>
      <c r="CF46" s="310">
        <f>SUMIFS('(B) - Detecciones - Ataques'!$DM3:$DM137,'(B) - Detecciones - Ataques'!$GR$3:$GR$137,"✔",'(B) - Detecciones - Ataques'!$E$3:$E$137,CF27)</f>
        <v>0</v>
      </c>
      <c r="CG46" s="310">
        <f>SUMIFS('(B) - Detecciones - Ataques'!$DM3:$DM137,'(B) - Detecciones - Ataques'!$GR$3:$GR$137,"✔",'(B) - Detecciones - Ataques'!$E$3:$E$137,CG27)</f>
        <v>2</v>
      </c>
      <c r="CH46" s="310">
        <f>SUMIFS('(B) - Detecciones - Ataques'!$DM3:$DM137,'(B) - Detecciones - Ataques'!$GR$3:$GR$137,"✔",'(B) - Detecciones - Ataques'!$E$3:$E$137,CH27)</f>
        <v>22</v>
      </c>
      <c r="CI46" s="310">
        <f>SUMIFS('(B) - Detecciones - Ataques'!$DM3:$DM137,'(B) - Detecciones - Ataques'!$GR$3:$GR$137,"✔",'(B) - Detecciones - Ataques'!$E$3:$E$137,CI27)</f>
        <v>0</v>
      </c>
      <c r="CJ46" s="310">
        <f>SUMIFS('(B) - Detecciones - Ataques'!$DM3:$DM137,'(B) - Detecciones - Ataques'!$GR$3:$GR$137,"✔",'(B) - Detecciones - Ataques'!$E$3:$E$137,CJ27)</f>
        <v>6</v>
      </c>
      <c r="CK46" s="310">
        <f>SUMIFS('(B) - Detecciones - Ataques'!$DM3:$DM137,'(B) - Detecciones - Ataques'!$GR$3:$GR$137,"✔",'(B) - Detecciones - Ataques'!$E$3:$E$137,CK27)</f>
        <v>0</v>
      </c>
      <c r="CL46" s="310">
        <f>SUMIFS('(B) - Detecciones - Ataques'!$DM3:$DM137,'(B) - Detecciones - Ataques'!$GR$3:$GR$137,"✔",'(B) - Detecciones - Ataques'!$E$3:$E$137,CL27)</f>
        <v>23</v>
      </c>
      <c r="CM46" s="310">
        <f>SUMIFS('(B) - Detecciones - Ataques'!$DM3:$DM137,'(B) - Detecciones - Ataques'!$GR$3:$GR$137,"✔",'(B) - Detecciones - Ataques'!$E$3:$E$137,CM27)</f>
        <v>0</v>
      </c>
      <c r="CN46" s="310">
        <f>SUMIFS('(B) - Detecciones - Ataques'!$DM3:$DM137,'(B) - Detecciones - Ataques'!$GR$3:$GR$137,"✔",'(B) - Detecciones - Ataques'!$E$3:$E$137,CN27)</f>
        <v>5</v>
      </c>
      <c r="CO46" s="310">
        <f>SUMIFS('(B) - Detecciones - Ataques'!$DM3:$DM137,'(B) - Detecciones - Ataques'!$GR$3:$GR$137,"✔",'(B) - Detecciones - Ataques'!$E$3:$E$137,CO27)</f>
        <v>20</v>
      </c>
      <c r="CP46" s="310">
        <f>SUMIFS('(B) - Detecciones - Ataques'!$DM3:$DM137,'(B) - Detecciones - Ataques'!$GR$3:$GR$137,"✔",'(B) - Detecciones - Ataques'!$E$3:$E$137,CP27)</f>
        <v>2</v>
      </c>
      <c r="CQ46" s="310">
        <f>SUMIFS('(B) - Detecciones - Ataques'!$DM3:$DM137,'(B) - Detecciones - Ataques'!$GR$3:$GR$137,"✔",'(B) - Detecciones - Ataques'!$E$3:$E$137,CQ27)</f>
        <v>0</v>
      </c>
      <c r="CR46" s="310">
        <f>SUMIFS('(B) - Detecciones - Ataques'!$DM3:$DM137,'(B) - Detecciones - Ataques'!$GR$3:$GR$137,"✔",'(B) - Detecciones - Ataques'!$E$3:$E$137,CR27)</f>
        <v>123</v>
      </c>
      <c r="CS46" s="310">
        <f>SUMIFS('(B) - Detecciones - Ataques'!$DM3:$DM137,'(B) - Detecciones - Ataques'!$GR$3:$GR$137,"✔",'(B) - Detecciones - Ataques'!$E$3:$E$137,CS27)</f>
        <v>4</v>
      </c>
      <c r="CT46" s="310">
        <f>SUMIFS('(B) - Detecciones - Ataques'!$DM3:$DM137,'(B) - Detecciones - Ataques'!$GR$3:$GR$137,"✔",'(B) - Detecciones - Ataques'!$E$3:$E$137,CT27)</f>
        <v>0</v>
      </c>
      <c r="CU46" s="310">
        <f>SUMIFS('(B) - Detecciones - Ataques'!$DM3:$DM137,'(B) - Detecciones - Ataques'!$GR$3:$GR$137,"✔",'(B) - Detecciones - Ataques'!$E$3:$E$137,CU27)</f>
        <v>1</v>
      </c>
      <c r="CV46" s="310">
        <f>SUMIFS('(B) - Detecciones - Ataques'!$DM3:$DM137,'(B) - Detecciones - Ataques'!$GR$3:$GR$137,"✔",'(B) - Detecciones - Ataques'!$E$3:$E$137,CV27)</f>
        <v>0</v>
      </c>
      <c r="CW46" s="310">
        <f>SUMIFS('(B) - Detecciones - Ataques'!$DM3:$DM137,'(B) - Detecciones - Ataques'!$GR$3:$GR$137,"✔",'(B) - Detecciones - Ataques'!$E$3:$E$137,CW27)</f>
        <v>2</v>
      </c>
      <c r="CX46" s="310">
        <f>SUMIFS('(B) - Detecciones - Ataques'!$DM3:$DM137,'(B) - Detecciones - Ataques'!$GR$3:$GR$137,"✔",'(B) - Detecciones - Ataques'!$E$3:$E$137,CX27)</f>
        <v>0</v>
      </c>
      <c r="CY46" s="310">
        <f>SUMIFS('(B) - Detecciones - Ataques'!$DM3:$DM137,'(B) - Detecciones - Ataques'!$GR$3:$GR$137,"✔",'(B) - Detecciones - Ataques'!$E$3:$E$137,CY27)</f>
        <v>0</v>
      </c>
      <c r="CZ46" s="310">
        <f>SUMIFS('(B) - Detecciones - Ataques'!$DM3:$DM137,'(B) - Detecciones - Ataques'!$GR$3:$GR$137,"✔",'(B) - Detecciones - Ataques'!$E$3:$E$137,CZ27)</f>
        <v>0</v>
      </c>
      <c r="DA46" s="310">
        <f>SUMIFS('(B) - Detecciones - Ataques'!$DM3:$DM137,'(B) - Detecciones - Ataques'!$GR$3:$GR$137,"✔",'(B) - Detecciones - Ataques'!$E$3:$E$137,DA27)</f>
        <v>0</v>
      </c>
      <c r="DB46" s="310">
        <f>SUMIFS('(B) - Detecciones - Ataques'!$DM3:$DM137,'(B) - Detecciones - Ataques'!$GR$3:$GR$137,"✔",'(B) - Detecciones - Ataques'!$E$3:$E$137,DB27)</f>
        <v>0</v>
      </c>
      <c r="DC46" s="310">
        <f>SUMIFS('(B) - Detecciones - Ataques'!$DM3:$DM137,'(B) - Detecciones - Ataques'!$GR$3:$GR$137,"✔",'(B) - Detecciones - Ataques'!$E$3:$E$137,DC27)</f>
        <v>0</v>
      </c>
      <c r="DD46" s="310">
        <f>SUMIFS('(B) - Detecciones - Ataques'!$DM3:$DM137,'(B) - Detecciones - Ataques'!$GR$3:$GR$137,"✔",'(B) - Detecciones - Ataques'!$E$3:$E$137,DD27)</f>
        <v>0</v>
      </c>
      <c r="DE46" s="310">
        <f>SUMIFS('(B) - Detecciones - Ataques'!$DM3:$DM137,'(B) - Detecciones - Ataques'!$GR$3:$GR$137,"✔",'(B) - Detecciones - Ataques'!$E$3:$E$137,DE27)</f>
        <v>0</v>
      </c>
      <c r="DF46" s="310">
        <f>SUMIFS('(B) - Detecciones - Ataques'!$DM3:$DM137,'(B) - Detecciones - Ataques'!$GR$3:$GR$137,"✔",'(B) - Detecciones - Ataques'!$E$3:$E$137,DF27)</f>
        <v>0</v>
      </c>
      <c r="DG46" s="310">
        <f>SUMIFS('(B) - Detecciones - Ataques'!$DM3:$DM137,'(B) - Detecciones - Ataques'!$GR$3:$GR$137,"✔",'(B) - Detecciones - Ataques'!$E$3:$E$137,DG27)</f>
        <v>450</v>
      </c>
      <c r="DH46" s="310">
        <f>SUMIFS('(B) - Detecciones - Ataques'!$DM3:$DM137,'(B) - Detecciones - Ataques'!$GR$3:$GR$137,"✔",'(B) - Detecciones - Ataques'!$E$3:$E$137,DH27)</f>
        <v>0</v>
      </c>
      <c r="DI46" s="311">
        <f>SUMIFS('(B) - Detecciones - Ataques'!$DM3:$DM137,'(B) - Detecciones - Ataques'!$GR$3:$GR$137,"✔",'(B) - Detecciones - Ataques'!$E$3:$E$137,DI27)</f>
        <v>13</v>
      </c>
      <c r="DJ46" s="268"/>
      <c r="DX46" s="348"/>
      <c r="DY46" s="346" t="s">
        <v>2170</v>
      </c>
      <c r="DZ46" s="351">
        <f t="shared" ref="DZ46:EC46" si="11">1-DZ45</f>
        <v>0.8666666667</v>
      </c>
      <c r="EA46" s="351">
        <f t="shared" si="11"/>
        <v>0.5555555556</v>
      </c>
      <c r="EB46" s="351">
        <f t="shared" si="11"/>
        <v>0.3333333333</v>
      </c>
      <c r="EC46" s="351">
        <f t="shared" si="11"/>
        <v>0.2888888889</v>
      </c>
      <c r="EF46" s="346" t="s">
        <v>2171</v>
      </c>
      <c r="EG46" s="350">
        <f t="shared" ref="EG46:EJ46" si="12">1-EG45</f>
        <v>0.8904109589</v>
      </c>
      <c r="EH46" s="350">
        <f t="shared" si="12"/>
        <v>0.6712328767</v>
      </c>
      <c r="EI46" s="350">
        <f t="shared" si="12"/>
        <v>0.4794520548</v>
      </c>
      <c r="EJ46" s="350">
        <f t="shared" si="12"/>
        <v>0.4383561644</v>
      </c>
      <c r="EK46" s="348"/>
      <c r="EL46" s="348"/>
      <c r="EM46" s="348"/>
      <c r="EN46" s="348"/>
      <c r="EO46" s="348"/>
      <c r="EP46" s="348"/>
      <c r="EQ46" s="348"/>
      <c r="EX46" s="1" t="s">
        <v>12</v>
      </c>
      <c r="FF46" s="324"/>
      <c r="FG46" s="324"/>
      <c r="FH46" s="324"/>
      <c r="FI46" s="324"/>
      <c r="FJ46" s="324"/>
      <c r="FK46" s="324"/>
      <c r="FL46" s="324"/>
      <c r="FM46" s="324"/>
      <c r="FN46" s="324"/>
      <c r="FO46" s="324"/>
      <c r="FP46" s="324"/>
    </row>
    <row r="47">
      <c r="B47" s="269"/>
      <c r="C47" s="268"/>
      <c r="D47" s="268"/>
      <c r="E47" s="268"/>
      <c r="F47" s="268"/>
      <c r="G47" s="270"/>
      <c r="J47" s="269"/>
      <c r="K47" s="345"/>
      <c r="L47" s="308"/>
      <c r="M47" s="308"/>
      <c r="N47" s="309"/>
      <c r="O47" s="270"/>
      <c r="Q47" s="268"/>
      <c r="R47" s="330" t="s">
        <v>2157</v>
      </c>
      <c r="S47" s="308">
        <f>SUMIFS('(B) - Detecciones - Ataques'!$EV3:$EV137,'(B) - Detecciones - Ataques'!$GR$3:$GR$137,"✔",'(B) - Detecciones - Ataques'!$B$3:$B$137,S27) + SUMIFS('(B) - Detecciones - Ataques'!$EV3:$EV137,'(B) - Detecciones - Ataques'!$GR$3:$GR$137,"✔",'(B) - Detecciones - Ataques'!$C$3:$C$137,"*" &amp; S27 &amp; "*") </f>
        <v>183</v>
      </c>
      <c r="T47" s="308">
        <f>SUMIFS('(B) - Detecciones - Ataques'!$EV3:$EV137,'(B) - Detecciones - Ataques'!$GR$3:$GR$137,"✔",'(B) - Detecciones - Ataques'!$B$3:$B$137,T27) + SUMIFS('(B) - Detecciones - Ataques'!$EV3:$EV137,'(B) - Detecciones - Ataques'!$GR$3:$GR$137,"✔",'(B) - Detecciones - Ataques'!$C$3:$C$137,"*" &amp; T27 &amp; "*") </f>
        <v>6950</v>
      </c>
      <c r="U47" s="308">
        <f>SUMIFS('(B) - Detecciones - Ataques'!$EV3:$EV137,'(B) - Detecciones - Ataques'!$GR$3:$GR$137,"✔",'(B) - Detecciones - Ataques'!$B$3:$B$137,U27) + SUMIFS('(B) - Detecciones - Ataques'!$EV3:$EV137,'(B) - Detecciones - Ataques'!$GR$3:$GR$137,"✔",'(B) - Detecciones - Ataques'!$C$3:$C$137,"*" &amp; U27 &amp; "*") </f>
        <v>120</v>
      </c>
      <c r="V47" s="308">
        <f>SUMIFS('(B) - Detecciones - Ataques'!$EV3:$EV137,'(B) - Detecciones - Ataques'!$GR$3:$GR$137,"✔",'(B) - Detecciones - Ataques'!$B$3:$B$137,V27) + SUMIFS('(B) - Detecciones - Ataques'!$EV3:$EV137,'(B) - Detecciones - Ataques'!$GR$3:$GR$137,"✔",'(B) - Detecciones - Ataques'!$C$3:$C$137,"*" &amp; V27 &amp; "*") </f>
        <v>14</v>
      </c>
      <c r="W47" s="308">
        <f>SUMIFS('(B) - Detecciones - Ataques'!$EV3:$EV137,'(B) - Detecciones - Ataques'!$GR$3:$GR$137,"✔",'(B) - Detecciones - Ataques'!$B$3:$B$137,W27) + SUMIFS('(B) - Detecciones - Ataques'!$EV3:$EV137,'(B) - Detecciones - Ataques'!$GR$3:$GR$137,"✔",'(B) - Detecciones - Ataques'!$C$3:$C$137,"*" &amp; W27 &amp; "*") </f>
        <v>14120</v>
      </c>
      <c r="X47" s="308">
        <f>SUMIFS('(B) - Detecciones - Ataques'!$EV3:$EV137,'(B) - Detecciones - Ataques'!$GR$3:$GR$137,"✔",'(B) - Detecciones - Ataques'!$B$3:$B$137,X27) + SUMIFS('(B) - Detecciones - Ataques'!$EV3:$EV137,'(B) - Detecciones - Ataques'!$GR$3:$GR$137,"✔",'(B) - Detecciones - Ataques'!$C$3:$C$137,"*" &amp; X27 &amp; "*") </f>
        <v>2</v>
      </c>
      <c r="Y47" s="308">
        <f>SUMIFS('(B) - Detecciones - Ataques'!$EV3:$EV137,'(B) - Detecciones - Ataques'!$GR$3:$GR$137,"✔",'(B) - Detecciones - Ataques'!$B$3:$B$137,Y27) + SUMIFS('(B) - Detecciones - Ataques'!$EV3:$EV137,'(B) - Detecciones - Ataques'!$GR$3:$GR$137,"✔",'(B) - Detecciones - Ataques'!$C$3:$C$137,"*" &amp; Y27 &amp; "*") </f>
        <v>139555</v>
      </c>
      <c r="Z47" s="308">
        <f>SUMIFS('(B) - Detecciones - Ataques'!$EV3:$EV137,'(B) - Detecciones - Ataques'!$GR$3:$GR$137,"✔",'(B) - Detecciones - Ataques'!$B$3:$B$137,Z27) + SUMIFS('(B) - Detecciones - Ataques'!$EV3:$EV137,'(B) - Detecciones - Ataques'!$GR$3:$GR$137,"✔",'(B) - Detecciones - Ataques'!$C$3:$C$137,"*" &amp; Z27 &amp; "*") </f>
        <v>184</v>
      </c>
      <c r="AA47" s="308">
        <f>SUMIFS('(B) - Detecciones - Ataques'!$EV3:$EV137,'(B) - Detecciones - Ataques'!$GR$3:$GR$137,"✔",'(B) - Detecciones - Ataques'!$B$3:$B$137,AA27) + SUMIFS('(B) - Detecciones - Ataques'!$EV3:$EV137,'(B) - Detecciones - Ataques'!$GR$3:$GR$137,"✔",'(B) - Detecciones - Ataques'!$C$3:$C$137,"*" &amp; AA27 &amp; "*") </f>
        <v>74</v>
      </c>
      <c r="AB47" s="308">
        <f>SUMIFS('(B) - Detecciones - Ataques'!$EV3:$EV137,'(B) - Detecciones - Ataques'!$GR$3:$GR$137,"✔",'(B) - Detecciones - Ataques'!$B$3:$B$137,AB27) + SUMIFS('(B) - Detecciones - Ataques'!$EV3:$EV137,'(B) - Detecciones - Ataques'!$GR$3:$GR$137,"✔",'(B) - Detecciones - Ataques'!$C$3:$C$137,"*" &amp; AB27 &amp; "*") </f>
        <v>28</v>
      </c>
      <c r="AC47" s="308">
        <f>SUMIFS('(B) - Detecciones - Ataques'!$EV3:$EV137,'(B) - Detecciones - Ataques'!$GR$3:$GR$137,"✔",'(B) - Detecciones - Ataques'!$B$3:$B$137,AC27) + SUMIFS('(B) - Detecciones - Ataques'!$EV3:$EV137,'(B) - Detecciones - Ataques'!$GR$3:$GR$137,"✔",'(B) - Detecciones - Ataques'!$C$3:$C$137,"*" &amp; AC27 &amp; "*") </f>
        <v>155</v>
      </c>
      <c r="AD47" s="308">
        <f>SUMIFS('(B) - Detecciones - Ataques'!$EV3:$EV137,'(B) - Detecciones - Ataques'!$GR$3:$GR$137,"✔",'(B) - Detecciones - Ataques'!$B$3:$B$137,AD27) + SUMIFS('(B) - Detecciones - Ataques'!$EV3:$EV137,'(B) - Detecciones - Ataques'!$GR$3:$GR$137,"✔",'(B) - Detecciones - Ataques'!$C$3:$C$137,"*" &amp; AD27 &amp; "*") </f>
        <v>1</v>
      </c>
      <c r="AE47" s="309">
        <f>SUMIFS('(B) - Detecciones - Ataques'!$EV3:$EV137,'(B) - Detecciones - Ataques'!$GR$3:$GR$137,"✔",'(B) - Detecciones - Ataques'!$B$3:$B$137,AE27) + SUMIFS('(B) - Detecciones - Ataques'!$EV3:$EV137,'(B) - Detecciones - Ataques'!$GR$3:$GR$137,"✔",'(B) - Detecciones - Ataques'!$C$3:$C$137,"*" &amp; AE27 &amp; "*") </f>
        <v>893</v>
      </c>
      <c r="AF47" s="268"/>
      <c r="AG47" s="330" t="s">
        <v>2157</v>
      </c>
      <c r="AH47" s="310">
        <f>SUMIFS('(B) - Detecciones - Ataques'!$EV3:$EV137,'(B) - Detecciones - Ataques'!$GR$3:$GR$137,"✔",'(B) - Detecciones - Ataques'!$E$3:$E$137,AH27)</f>
        <v>174</v>
      </c>
      <c r="AI47" s="310">
        <f>SUMIFS('(B) - Detecciones - Ataques'!$EV3:$EV137,'(B) - Detecciones - Ataques'!$GR$3:$GR$137,"✔",'(B) - Detecciones - Ataques'!$E$3:$E$137,AI27)</f>
        <v>1</v>
      </c>
      <c r="AJ47" s="310">
        <f>SUMIFS('(B) - Detecciones - Ataques'!$EV3:$EV137,'(B) - Detecciones - Ataques'!$GR$3:$GR$137,"✔",'(B) - Detecciones - Ataques'!$E$3:$E$137,AJ27)</f>
        <v>8</v>
      </c>
      <c r="AK47" s="310">
        <f>SUMIFS('(B) - Detecciones - Ataques'!$EV3:$EV137,'(B) - Detecciones - Ataques'!$GR$3:$GR$137,"✔",'(B) - Detecciones - Ataques'!$E$3:$E$137,AK27)</f>
        <v>0</v>
      </c>
      <c r="AL47" s="310">
        <f>SUMIFS('(B) - Detecciones - Ataques'!$EV3:$EV137,'(B) - Detecciones - Ataques'!$GR$3:$GR$137,"✔",'(B) - Detecciones - Ataques'!$E$3:$E$137,AL27)</f>
        <v>6950</v>
      </c>
      <c r="AM47" s="310">
        <f>SUMIFS('(B) - Detecciones - Ataques'!$EV3:$EV137,'(B) - Detecciones - Ataques'!$GR$3:$GR$137,"✔",'(B) - Detecciones - Ataques'!$E$3:$E$137,AM27)</f>
        <v>0</v>
      </c>
      <c r="AN47" s="310">
        <f>SUMIFS('(B) - Detecciones - Ataques'!$EV3:$EV137,'(B) - Detecciones - Ataques'!$GR$3:$GR$137,"✔",'(B) - Detecciones - Ataques'!$E$3:$E$137,AN27)</f>
        <v>0</v>
      </c>
      <c r="AO47" s="310">
        <f>SUMIFS('(B) - Detecciones - Ataques'!$EV3:$EV137,'(B) - Detecciones - Ataques'!$GR$3:$GR$137,"✔",'(B) - Detecciones - Ataques'!$E$3:$E$137,AO27)</f>
        <v>0</v>
      </c>
      <c r="AP47" s="310">
        <f>SUMIFS('(B) - Detecciones - Ataques'!$EV3:$EV137,'(B) - Detecciones - Ataques'!$GR$3:$GR$137,"✔",'(B) - Detecciones - Ataques'!$E$3:$E$137,AP27)</f>
        <v>105</v>
      </c>
      <c r="AQ47" s="310">
        <f>SUMIFS('(B) - Detecciones - Ataques'!$EV3:$EV137,'(B) - Detecciones - Ataques'!$GR$3:$GR$137,"✔",'(B) - Detecciones - Ataques'!$E$3:$E$137,AQ27)</f>
        <v>3</v>
      </c>
      <c r="AR47" s="310">
        <f>SUMIFS('(B) - Detecciones - Ataques'!$EV3:$EV137,'(B) - Detecciones - Ataques'!$GR$3:$GR$137,"✔",'(B) - Detecciones - Ataques'!$E$3:$E$137,AR27)</f>
        <v>0</v>
      </c>
      <c r="AS47" s="310">
        <f>SUMIFS('(B) - Detecciones - Ataques'!$EV3:$EV137,'(B) - Detecciones - Ataques'!$GR$3:$GR$137,"✔",'(B) - Detecciones - Ataques'!$E$3:$E$137,AS27)</f>
        <v>1</v>
      </c>
      <c r="AT47" s="310">
        <f>SUMIFS('(B) - Detecciones - Ataques'!$EV3:$EV137,'(B) - Detecciones - Ataques'!$GR$3:$GR$137,"✔",'(B) - Detecciones - Ataques'!$E$3:$E$137,AT27)</f>
        <v>7</v>
      </c>
      <c r="AU47" s="310">
        <f>SUMIFS('(B) - Detecciones - Ataques'!$EV3:$EV137,'(B) - Detecciones - Ataques'!$GR$3:$GR$137,"✔",'(B) - Detecciones - Ataques'!$E$3:$E$137,AU27)</f>
        <v>4</v>
      </c>
      <c r="AV47" s="310">
        <f>SUMIFS('(B) - Detecciones - Ataques'!$EV3:$EV137,'(B) - Detecciones - Ataques'!$GR$3:$GR$137,"✔",'(B) - Detecciones - Ataques'!$E$3:$E$137,AV27)</f>
        <v>0</v>
      </c>
      <c r="AW47" s="310">
        <f>SUMIFS('(B) - Detecciones - Ataques'!$EV3:$EV137,'(B) - Detecciones - Ataques'!$GR$3:$GR$137,"✔",'(B) - Detecciones - Ataques'!$E$3:$E$137,AW27)</f>
        <v>12</v>
      </c>
      <c r="AX47" s="310">
        <f>SUMIFS('(B) - Detecciones - Ataques'!$EV3:$EV137,'(B) - Detecciones - Ataques'!$GR$3:$GR$137,"✔",'(B) - Detecciones - Ataques'!$E$3:$E$137,AX27)</f>
        <v>0</v>
      </c>
      <c r="AY47" s="310">
        <f>SUMIFS('(B) - Detecciones - Ataques'!$EV3:$EV137,'(B) - Detecciones - Ataques'!$GR$3:$GR$137,"✔",'(B) - Detecciones - Ataques'!$E$3:$E$137,AY27)</f>
        <v>2</v>
      </c>
      <c r="AZ47" s="310">
        <f>SUMIFS('(B) - Detecciones - Ataques'!$EV3:$EV137,'(B) - Detecciones - Ataques'!$GR$3:$GR$137,"✔",'(B) - Detecciones - Ataques'!$E$3:$E$137,AZ27)</f>
        <v>0</v>
      </c>
      <c r="BA47" s="310">
        <f>SUMIFS('(B) - Detecciones - Ataques'!$EV3:$EV137,'(B) - Detecciones - Ataques'!$GR$3:$GR$137,"✔",'(B) - Detecciones - Ataques'!$E$3:$E$137,BA27)</f>
        <v>0</v>
      </c>
      <c r="BB47" s="310">
        <f>SUMIFS('(B) - Detecciones - Ataques'!$EV3:$EV137,'(B) - Detecciones - Ataques'!$GR$3:$GR$137,"✔",'(B) - Detecciones - Ataques'!$E$3:$E$137,BB27)</f>
        <v>14116</v>
      </c>
      <c r="BC47" s="310">
        <f>SUMIFS('(B) - Detecciones - Ataques'!$EV3:$EV137,'(B) - Detecciones - Ataques'!$GR$3:$GR$137,"✔",'(B) - Detecciones - Ataques'!$E$3:$E$137,BC27)</f>
        <v>0</v>
      </c>
      <c r="BD47" s="310">
        <f>SUMIFS('(B) - Detecciones - Ataques'!$EV3:$EV137,'(B) - Detecciones - Ataques'!$GR$3:$GR$137,"✔",'(B) - Detecciones - Ataques'!$E$3:$E$137,BD27)</f>
        <v>1</v>
      </c>
      <c r="BE47" s="310">
        <f>SUMIFS('(B) - Detecciones - Ataques'!$EV3:$EV137,'(B) - Detecciones - Ataques'!$GR$3:$GR$137,"✔",'(B) - Detecciones - Ataques'!$E$3:$E$137,BE27)</f>
        <v>3</v>
      </c>
      <c r="BF47" s="310">
        <f>SUMIFS('(B) - Detecciones - Ataques'!$EV3:$EV137,'(B) - Detecciones - Ataques'!$GR$3:$GR$137,"✔",'(B) - Detecciones - Ataques'!$E$3:$E$137,BF27)</f>
        <v>0</v>
      </c>
      <c r="BG47" s="310">
        <f>SUMIFS('(B) - Detecciones - Ataques'!$EV3:$EV137,'(B) - Detecciones - Ataques'!$GR$3:$GR$137,"✔",'(B) - Detecciones - Ataques'!$E$3:$E$137,BG27)</f>
        <v>1</v>
      </c>
      <c r="BH47" s="310">
        <f>SUMIFS('(B) - Detecciones - Ataques'!$EV3:$EV137,'(B) - Detecciones - Ataques'!$GR$3:$GR$137,"✔",'(B) - Detecciones - Ataques'!$E$3:$E$137,BH27)</f>
        <v>0</v>
      </c>
      <c r="BI47" s="310">
        <f>SUMIFS('(B) - Detecciones - Ataques'!$EV3:$EV137,'(B) - Detecciones - Ataques'!$GR$3:$GR$137,"✔",'(B) - Detecciones - Ataques'!$E$3:$E$137,BI27)</f>
        <v>0</v>
      </c>
      <c r="BJ47" s="310">
        <f>SUMIFS('(B) - Detecciones - Ataques'!$EV3:$EV137,'(B) - Detecciones - Ataques'!$GR$3:$GR$137,"✔",'(B) - Detecciones - Ataques'!$E$3:$E$137,BJ27)</f>
        <v>0</v>
      </c>
      <c r="BK47" s="310">
        <f>SUMIFS('(B) - Detecciones - Ataques'!$EV3:$EV137,'(B) - Detecciones - Ataques'!$GR$3:$GR$137,"✔",'(B) - Detecciones - Ataques'!$E$3:$E$137,BK27)</f>
        <v>1</v>
      </c>
      <c r="BL47" s="310">
        <f>SUMIFS('(B) - Detecciones - Ataques'!$EV3:$EV137,'(B) - Detecciones - Ataques'!$GR$3:$GR$137,"✔",'(B) - Detecciones - Ataques'!$E$3:$E$137,BL27)</f>
        <v>19614</v>
      </c>
      <c r="BM47" s="310">
        <f>SUMIFS('(B) - Detecciones - Ataques'!$EV3:$EV137,'(B) - Detecciones - Ataques'!$GR$3:$GR$137,"✔",'(B) - Detecciones - Ataques'!$E$3:$E$137,BM27)</f>
        <v>119940</v>
      </c>
      <c r="BN47" s="310">
        <f>SUMIFS('(B) - Detecciones - Ataques'!$EV3:$EV137,'(B) - Detecciones - Ataques'!$GR$3:$GR$137,"✔",'(B) - Detecciones - Ataques'!$E$3:$E$137,BN27)</f>
        <v>0</v>
      </c>
      <c r="BO47" s="310">
        <f>SUMIFS('(B) - Detecciones - Ataques'!$EV3:$EV137,'(B) - Detecciones - Ataques'!$GR$3:$GR$137,"✔",'(B) - Detecciones - Ataques'!$E$3:$E$137,BO27)</f>
        <v>0</v>
      </c>
      <c r="BP47" s="310">
        <f>SUMIFS('(B) - Detecciones - Ataques'!$EV3:$EV137,'(B) - Detecciones - Ataques'!$GR$3:$GR$137,"✔",'(B) - Detecciones - Ataques'!$E$3:$E$137,BP27)</f>
        <v>11</v>
      </c>
      <c r="BQ47" s="310">
        <f>SUMIFS('(B) - Detecciones - Ataques'!$EV3:$EV137,'(B) - Detecciones - Ataques'!$GR$3:$GR$137,"✔",'(B) - Detecciones - Ataques'!$E$3:$E$137,BQ27)</f>
        <v>0</v>
      </c>
      <c r="BR47" s="310">
        <f>SUMIFS('(B) - Detecciones - Ataques'!$EV3:$EV137,'(B) - Detecciones - Ataques'!$GR$3:$GR$137,"✔",'(B) - Detecciones - Ataques'!$E$3:$E$137,BR27)</f>
        <v>6</v>
      </c>
      <c r="BS47" s="310">
        <f>SUMIFS('(B) - Detecciones - Ataques'!$EV3:$EV137,'(B) - Detecciones - Ataques'!$GR$3:$GR$137,"✔",'(B) - Detecciones - Ataques'!$E$3:$E$137,BS27)</f>
        <v>0</v>
      </c>
      <c r="BT47" s="310">
        <f>SUMIFS('(B) - Detecciones - Ataques'!$EV3:$EV137,'(B) - Detecciones - Ataques'!$GR$3:$GR$137,"✔",'(B) - Detecciones - Ataques'!$E$3:$E$137,BT27)</f>
        <v>0</v>
      </c>
      <c r="BU47" s="310">
        <f>SUMIFS('(B) - Detecciones - Ataques'!$EV3:$EV137,'(B) - Detecciones - Ataques'!$GR$3:$GR$137,"✔",'(B) - Detecciones - Ataques'!$E$3:$E$137,BU27)</f>
        <v>0</v>
      </c>
      <c r="BV47" s="310">
        <f>SUMIFS('(B) - Detecciones - Ataques'!$EV3:$EV137,'(B) - Detecciones - Ataques'!$GR$3:$GR$137,"✔",'(B) - Detecciones - Ataques'!$E$3:$E$137,BV27)</f>
        <v>4</v>
      </c>
      <c r="BW47" s="310">
        <f>SUMIFS('(B) - Detecciones - Ataques'!$EV3:$EV137,'(B) - Detecciones - Ataques'!$GR$3:$GR$137,"✔",'(B) - Detecciones - Ataques'!$E$3:$E$137,BW27)</f>
        <v>0</v>
      </c>
      <c r="BX47" s="310">
        <f>SUMIFS('(B) - Detecciones - Ataques'!$EV3:$EV137,'(B) - Detecciones - Ataques'!$GR$3:$GR$137,"✔",'(B) - Detecciones - Ataques'!$E$3:$E$137,BX27)</f>
        <v>30</v>
      </c>
      <c r="BY47" s="310">
        <f>SUMIFS('(B) - Detecciones - Ataques'!$EV3:$EV137,'(B) - Detecciones - Ataques'!$GR$3:$GR$137,"✔",'(B) - Detecciones - Ataques'!$E$3:$E$137,BY27)</f>
        <v>123</v>
      </c>
      <c r="BZ47" s="310">
        <f>SUMIFS('(B) - Detecciones - Ataques'!$EV3:$EV137,'(B) - Detecciones - Ataques'!$GR$3:$GR$137,"✔",'(B) - Detecciones - Ataques'!$E$3:$E$137,BZ27)</f>
        <v>0</v>
      </c>
      <c r="CA47" s="310">
        <f>SUMIFS('(B) - Detecciones - Ataques'!$EV3:$EV137,'(B) - Detecciones - Ataques'!$GR$3:$GR$137,"✔",'(B) - Detecciones - Ataques'!$E$3:$E$137,CA27)</f>
        <v>1</v>
      </c>
      <c r="CB47" s="310">
        <f>SUMIFS('(B) - Detecciones - Ataques'!$EV3:$EV137,'(B) - Detecciones - Ataques'!$GR$3:$GR$137,"✔",'(B) - Detecciones - Ataques'!$E$3:$E$137,CB27)</f>
        <v>0</v>
      </c>
      <c r="CC47" s="310">
        <f>SUMIFS('(B) - Detecciones - Ataques'!$EV3:$EV137,'(B) - Detecciones - Ataques'!$GR$3:$GR$137,"✔",'(B) - Detecciones - Ataques'!$E$3:$E$137,CC27)</f>
        <v>0</v>
      </c>
      <c r="CD47" s="310">
        <f>SUMIFS('(B) - Detecciones - Ataques'!$EV3:$EV137,'(B) - Detecciones - Ataques'!$GR$3:$GR$137,"✔",'(B) - Detecciones - Ataques'!$E$3:$E$137,CD27)</f>
        <v>0</v>
      </c>
      <c r="CE47" s="310">
        <f>SUMIFS('(B) - Detecciones - Ataques'!$EV3:$EV137,'(B) - Detecciones - Ataques'!$GR$3:$GR$137,"✔",'(B) - Detecciones - Ataques'!$E$3:$E$137,CE27)</f>
        <v>2</v>
      </c>
      <c r="CF47" s="310">
        <f>SUMIFS('(B) - Detecciones - Ataques'!$EV3:$EV137,'(B) - Detecciones - Ataques'!$GR$3:$GR$137,"✔",'(B) - Detecciones - Ataques'!$E$3:$E$137,CF27)</f>
        <v>0</v>
      </c>
      <c r="CG47" s="310">
        <f>SUMIFS('(B) - Detecciones - Ataques'!$EV3:$EV137,'(B) - Detecciones - Ataques'!$GR$3:$GR$137,"✔",'(B) - Detecciones - Ataques'!$E$3:$E$137,CG27)</f>
        <v>7</v>
      </c>
      <c r="CH47" s="310">
        <f>SUMIFS('(B) - Detecciones - Ataques'!$EV3:$EV137,'(B) - Detecciones - Ataques'!$GR$3:$GR$137,"✔",'(B) - Detecciones - Ataques'!$E$3:$E$137,CH27)</f>
        <v>22</v>
      </c>
      <c r="CI47" s="310">
        <f>SUMIFS('(B) - Detecciones - Ataques'!$EV3:$EV137,'(B) - Detecciones - Ataques'!$GR$3:$GR$137,"✔",'(B) - Detecciones - Ataques'!$E$3:$E$137,CI27)</f>
        <v>0</v>
      </c>
      <c r="CJ47" s="310">
        <f>SUMIFS('(B) - Detecciones - Ataques'!$EV3:$EV137,'(B) - Detecciones - Ataques'!$GR$3:$GR$137,"✔",'(B) - Detecciones - Ataques'!$E$3:$E$137,CJ27)</f>
        <v>6</v>
      </c>
      <c r="CK47" s="310">
        <f>SUMIFS('(B) - Detecciones - Ataques'!$EV3:$EV137,'(B) - Detecciones - Ataques'!$GR$3:$GR$137,"✔",'(B) - Detecciones - Ataques'!$E$3:$E$137,CK27)</f>
        <v>0</v>
      </c>
      <c r="CL47" s="310">
        <f>SUMIFS('(B) - Detecciones - Ataques'!$EV3:$EV137,'(B) - Detecciones - Ataques'!$GR$3:$GR$137,"✔",'(B) - Detecciones - Ataques'!$E$3:$E$137,CL27)</f>
        <v>27</v>
      </c>
      <c r="CM47" s="310">
        <f>SUMIFS('(B) - Detecciones - Ataques'!$EV3:$EV137,'(B) - Detecciones - Ataques'!$GR$3:$GR$137,"✔",'(B) - Detecciones - Ataques'!$E$3:$E$137,CM27)</f>
        <v>0</v>
      </c>
      <c r="CN47" s="310">
        <f>SUMIFS('(B) - Detecciones - Ataques'!$EV3:$EV137,'(B) - Detecciones - Ataques'!$GR$3:$GR$137,"✔",'(B) - Detecciones - Ataques'!$E$3:$E$137,CN27)</f>
        <v>6</v>
      </c>
      <c r="CO47" s="310">
        <f>SUMIFS('(B) - Detecciones - Ataques'!$EV3:$EV137,'(B) - Detecciones - Ataques'!$GR$3:$GR$137,"✔",'(B) - Detecciones - Ataques'!$E$3:$E$137,CO27)</f>
        <v>20</v>
      </c>
      <c r="CP47" s="310">
        <f>SUMIFS('(B) - Detecciones - Ataques'!$EV3:$EV137,'(B) - Detecciones - Ataques'!$GR$3:$GR$137,"✔",'(B) - Detecciones - Ataques'!$E$3:$E$137,CP27)</f>
        <v>2</v>
      </c>
      <c r="CQ47" s="310">
        <f>SUMIFS('(B) - Detecciones - Ataques'!$EV3:$EV137,'(B) - Detecciones - Ataques'!$GR$3:$GR$137,"✔",'(B) - Detecciones - Ataques'!$E$3:$E$137,CQ27)</f>
        <v>0</v>
      </c>
      <c r="CR47" s="310">
        <f>SUMIFS('(B) - Detecciones - Ataques'!$EV3:$EV137,'(B) - Detecciones - Ataques'!$GR$3:$GR$137,"✔",'(B) - Detecciones - Ataques'!$E$3:$E$137,CR27)</f>
        <v>143</v>
      </c>
      <c r="CS47" s="310">
        <f>SUMIFS('(B) - Detecciones - Ataques'!$EV3:$EV137,'(B) - Detecciones - Ataques'!$GR$3:$GR$137,"✔",'(B) - Detecciones - Ataques'!$E$3:$E$137,CS27)</f>
        <v>4</v>
      </c>
      <c r="CT47" s="310">
        <f>SUMIFS('(B) - Detecciones - Ataques'!$EV3:$EV137,'(B) - Detecciones - Ataques'!$GR$3:$GR$137,"✔",'(B) - Detecciones - Ataques'!$E$3:$E$137,CT27)</f>
        <v>0</v>
      </c>
      <c r="CU47" s="310">
        <f>SUMIFS('(B) - Detecciones - Ataques'!$EV3:$EV137,'(B) - Detecciones - Ataques'!$GR$3:$GR$137,"✔",'(B) - Detecciones - Ataques'!$E$3:$E$137,CU27)</f>
        <v>6</v>
      </c>
      <c r="CV47" s="310">
        <f>SUMIFS('(B) - Detecciones - Ataques'!$EV3:$EV137,'(B) - Detecciones - Ataques'!$GR$3:$GR$137,"✔",'(B) - Detecciones - Ataques'!$E$3:$E$137,CV27)</f>
        <v>0</v>
      </c>
      <c r="CW47" s="310">
        <f>SUMIFS('(B) - Detecciones - Ataques'!$EV3:$EV137,'(B) - Detecciones - Ataques'!$GR$3:$GR$137,"✔",'(B) - Detecciones - Ataques'!$E$3:$E$137,CW27)</f>
        <v>2</v>
      </c>
      <c r="CX47" s="310">
        <f>SUMIFS('(B) - Detecciones - Ataques'!$EV3:$EV137,'(B) - Detecciones - Ataques'!$GR$3:$GR$137,"✔",'(B) - Detecciones - Ataques'!$E$3:$E$137,CX27)</f>
        <v>1</v>
      </c>
      <c r="CY47" s="310">
        <f>SUMIFS('(B) - Detecciones - Ataques'!$EV3:$EV137,'(B) - Detecciones - Ataques'!$GR$3:$GR$137,"✔",'(B) - Detecciones - Ataques'!$E$3:$E$137,CY27)</f>
        <v>0</v>
      </c>
      <c r="CZ47" s="310">
        <f>SUMIFS('(B) - Detecciones - Ataques'!$EV3:$EV137,'(B) - Detecciones - Ataques'!$GR$3:$GR$137,"✔",'(B) - Detecciones - Ataques'!$E$3:$E$137,CZ27)</f>
        <v>0</v>
      </c>
      <c r="DA47" s="310">
        <f>SUMIFS('(B) - Detecciones - Ataques'!$EV3:$EV137,'(B) - Detecciones - Ataques'!$GR$3:$GR$137,"✔",'(B) - Detecciones - Ataques'!$E$3:$E$137,DA27)</f>
        <v>0</v>
      </c>
      <c r="DB47" s="310">
        <f>SUMIFS('(B) - Detecciones - Ataques'!$EV3:$EV137,'(B) - Detecciones - Ataques'!$GR$3:$GR$137,"✔",'(B) - Detecciones - Ataques'!$E$3:$E$137,DB27)</f>
        <v>0</v>
      </c>
      <c r="DC47" s="310">
        <f>SUMIFS('(B) - Detecciones - Ataques'!$EV3:$EV137,'(B) - Detecciones - Ataques'!$GR$3:$GR$137,"✔",'(B) - Detecciones - Ataques'!$E$3:$E$137,DC27)</f>
        <v>0</v>
      </c>
      <c r="DD47" s="310">
        <f>SUMIFS('(B) - Detecciones - Ataques'!$EV3:$EV137,'(B) - Detecciones - Ataques'!$GR$3:$GR$137,"✔",'(B) - Detecciones - Ataques'!$E$3:$E$137,DD27)</f>
        <v>0</v>
      </c>
      <c r="DE47" s="310">
        <f>SUMIFS('(B) - Detecciones - Ataques'!$EV3:$EV137,'(B) - Detecciones - Ataques'!$GR$3:$GR$137,"✔",'(B) - Detecciones - Ataques'!$E$3:$E$137,DE27)</f>
        <v>0</v>
      </c>
      <c r="DF47" s="310">
        <f>SUMIFS('(B) - Detecciones - Ataques'!$EV3:$EV137,'(B) - Detecciones - Ataques'!$GR$3:$GR$137,"✔",'(B) - Detecciones - Ataques'!$E$3:$E$137,DF27)</f>
        <v>0</v>
      </c>
      <c r="DG47" s="310">
        <f>SUMIFS('(B) - Detecciones - Ataques'!$EV3:$EV137,'(B) - Detecciones - Ataques'!$GR$3:$GR$137,"✔",'(B) - Detecciones - Ataques'!$E$3:$E$137,DG27)</f>
        <v>878</v>
      </c>
      <c r="DH47" s="310">
        <f>SUMIFS('(B) - Detecciones - Ataques'!$EV3:$EV137,'(B) - Detecciones - Ataques'!$GR$3:$GR$137,"✔",'(B) - Detecciones - Ataques'!$E$3:$E$137,DH27)</f>
        <v>0</v>
      </c>
      <c r="DI47" s="311">
        <f>SUMIFS('(B) - Detecciones - Ataques'!$EV3:$EV137,'(B) - Detecciones - Ataques'!$GR$3:$GR$137,"✔",'(B) - Detecciones - Ataques'!$E$3:$E$137,DI27)</f>
        <v>15</v>
      </c>
      <c r="DJ47" s="268"/>
      <c r="ER47" s="352" t="s">
        <v>2172</v>
      </c>
      <c r="ES47" s="3"/>
      <c r="ET47" s="3"/>
      <c r="EU47" s="3"/>
      <c r="EV47" s="3"/>
      <c r="EW47" s="4"/>
      <c r="EX47" s="282"/>
      <c r="EY47" s="282"/>
      <c r="EZ47" s="282"/>
      <c r="FF47" s="324"/>
      <c r="FG47" s="324"/>
      <c r="FH47" s="324"/>
      <c r="FI47" s="324"/>
      <c r="FJ47" s="324"/>
      <c r="FK47" s="324"/>
      <c r="FL47" s="324"/>
      <c r="FM47" s="324"/>
      <c r="FN47" s="324"/>
      <c r="FO47" s="324"/>
      <c r="FP47" s="324"/>
    </row>
    <row r="48">
      <c r="B48" s="269"/>
      <c r="C48" s="268"/>
      <c r="D48" s="268"/>
      <c r="E48" s="268"/>
      <c r="F48" s="268"/>
      <c r="G48" s="270"/>
      <c r="J48" s="269"/>
      <c r="K48" s="307" t="s">
        <v>2173</v>
      </c>
      <c r="L48" s="333" t="s">
        <v>2174</v>
      </c>
      <c r="M48" s="333" t="s">
        <v>2175</v>
      </c>
      <c r="N48" s="334" t="s">
        <v>2176</v>
      </c>
      <c r="O48" s="270"/>
      <c r="Q48" s="268"/>
      <c r="R48" s="307" t="s">
        <v>2164</v>
      </c>
      <c r="S48" s="308">
        <f>SUMIFS('(B) - Detecciones - Ataques'!$AR3:$AR137,'(B) - Detecciones - Ataques'!$GR$3:$GR$137,"✔",'(B) - Detecciones - Ataques'!$B$3:$B$137,S27) + SUMIFS('(B) - Detecciones - Ataques'!$AR3:$AR137,'(B) - Detecciones - Ataques'!$GR$3:$GR$137,"✔",'(B) - Detecciones - Ataques'!$C$3:$C$137,"*" &amp; S27 &amp; "*") </f>
        <v>5</v>
      </c>
      <c r="T48" s="308">
        <f>SUMIFS('(B) - Detecciones - Ataques'!$AR3:$AR137,'(B) - Detecciones - Ataques'!$GR$3:$GR$137,"✔",'(B) - Detecciones - Ataques'!$B$3:$B$137,T27) + SUMIFS('(B) - Detecciones - Ataques'!$AR3:$AR137,'(B) - Detecciones - Ataques'!$GR$3:$GR$137,"✔",'(B) - Detecciones - Ataques'!$C$3:$C$137,"*" &amp; T27 &amp; "*") </f>
        <v>1</v>
      </c>
      <c r="U48" s="308">
        <f>SUMIFS('(B) - Detecciones - Ataques'!$AR3:$AR137,'(B) - Detecciones - Ataques'!$GR$3:$GR$137,"✔",'(B) - Detecciones - Ataques'!$B$3:$B$137,U27) + SUMIFS('(B) - Detecciones - Ataques'!$AR3:$AR137,'(B) - Detecciones - Ataques'!$GR$3:$GR$137,"✔",'(B) - Detecciones - Ataques'!$C$3:$C$137,"*" &amp; U27 &amp; "*") </f>
        <v>15</v>
      </c>
      <c r="V48" s="308">
        <f>SUMIFS('(B) - Detecciones - Ataques'!$AR3:$AR137,'(B) - Detecciones - Ataques'!$GR$3:$GR$137,"✔",'(B) - Detecciones - Ataques'!$B$3:$B$137,V27) + SUMIFS('(B) - Detecciones - Ataques'!$AR3:$AR137,'(B) - Detecciones - Ataques'!$GR$3:$GR$137,"✔",'(B) - Detecciones - Ataques'!$C$3:$C$137,"*" &amp; V27 &amp; "*") </f>
        <v>8</v>
      </c>
      <c r="W48" s="308">
        <f>SUMIFS('(B) - Detecciones - Ataques'!$AR3:$AR137,'(B) - Detecciones - Ataques'!$GR$3:$GR$137,"✔",'(B) - Detecciones - Ataques'!$B$3:$B$137,W27) + SUMIFS('(B) - Detecciones - Ataques'!$AR3:$AR137,'(B) - Detecciones - Ataques'!$GR$3:$GR$137,"✔",'(B) - Detecciones - Ataques'!$C$3:$C$137,"*" &amp; W27 &amp; "*") </f>
        <v>1</v>
      </c>
      <c r="X48" s="308">
        <f>SUMIFS('(B) - Detecciones - Ataques'!$AR3:$AR137,'(B) - Detecciones - Ataques'!$GR$3:$GR$137,"✔",'(B) - Detecciones - Ataques'!$B$3:$B$137,X27) + SUMIFS('(B) - Detecciones - Ataques'!$AR3:$AR137,'(B) - Detecciones - Ataques'!$GR$3:$GR$137,"✔",'(B) - Detecciones - Ataques'!$C$3:$C$137,"*" &amp; X27 &amp; "*") </f>
        <v>396</v>
      </c>
      <c r="Y48" s="308">
        <f>SUMIFS('(B) - Detecciones - Ataques'!$AR3:$AR137,'(B) - Detecciones - Ataques'!$GR$3:$GR$137,"✔",'(B) - Detecciones - Ataques'!$B$3:$B$137,Y27) + SUMIFS('(B) - Detecciones - Ataques'!$AR3:$AR137,'(B) - Detecciones - Ataques'!$GR$3:$GR$137,"✔",'(B) - Detecciones - Ataques'!$C$3:$C$137,"*" &amp; Y27 &amp; "*") </f>
        <v>7469</v>
      </c>
      <c r="Z48" s="308">
        <f>SUMIFS('(B) - Detecciones - Ataques'!$AR3:$AR137,'(B) - Detecciones - Ataques'!$GR$3:$GR$137,"✔",'(B) - Detecciones - Ataques'!$B$3:$B$137,Z27) + SUMIFS('(B) - Detecciones - Ataques'!$AR3:$AR137,'(B) - Detecciones - Ataques'!$GR$3:$GR$137,"✔",'(B) - Detecciones - Ataques'!$C$3:$C$137,"*" &amp; Z27 &amp; "*") </f>
        <v>15</v>
      </c>
      <c r="AA48" s="308">
        <f>SUMIFS('(B) - Detecciones - Ataques'!$AR3:$AR137,'(B) - Detecciones - Ataques'!$GR$3:$GR$137,"✔",'(B) - Detecciones - Ataques'!$B$3:$B$137,AA27) + SUMIFS('(B) - Detecciones - Ataques'!$AR3:$AR137,'(B) - Detecciones - Ataques'!$GR$3:$GR$137,"✔",'(B) - Detecciones - Ataques'!$C$3:$C$137,"*" &amp; AA27 &amp; "*") </f>
        <v>20</v>
      </c>
      <c r="AB48" s="308">
        <f>SUMIFS('(B) - Detecciones - Ataques'!$AR3:$AR137,'(B) - Detecciones - Ataques'!$GR$3:$GR$137,"✔",'(B) - Detecciones - Ataques'!$B$3:$B$137,AB27) + SUMIFS('(B) - Detecciones - Ataques'!$AR3:$AR137,'(B) - Detecciones - Ataques'!$GR$3:$GR$137,"✔",'(B) - Detecciones - Ataques'!$C$3:$C$137,"*" &amp; AB27 &amp; "*") </f>
        <v>24</v>
      </c>
      <c r="AC48" s="308">
        <f>SUMIFS('(B) - Detecciones - Ataques'!$AR3:$AR137,'(B) - Detecciones - Ataques'!$GR$3:$GR$137,"✔",'(B) - Detecciones - Ataques'!$B$3:$B$137,AC27) + SUMIFS('(B) - Detecciones - Ataques'!$AR3:$AR137,'(B) - Detecciones - Ataques'!$GR$3:$GR$137,"✔",'(B) - Detecciones - Ataques'!$C$3:$C$137,"*" &amp; AC27 &amp; "*") </f>
        <v>23</v>
      </c>
      <c r="AD48" s="308">
        <f>SUMIFS('(B) - Detecciones - Ataques'!$AR3:$AR137,'(B) - Detecciones - Ataques'!$GR$3:$GR$137,"✔",'(B) - Detecciones - Ataques'!$B$3:$B$137,AD27) + SUMIFS('(B) - Detecciones - Ataques'!$AR3:$AR137,'(B) - Detecciones - Ataques'!$GR$3:$GR$137,"✔",'(B) - Detecciones - Ataques'!$C$3:$C$137,"*" &amp; AD27 &amp; "*") </f>
        <v>32</v>
      </c>
      <c r="AE48" s="309">
        <f>SUMIFS('(B) - Detecciones - Ataques'!$AR3:$AR137,'(B) - Detecciones - Ataques'!$GR$3:$GR$137,"✔",'(B) - Detecciones - Ataques'!$B$3:$B$137,AE27) + SUMIFS('(B) - Detecciones - Ataques'!$AR3:$AR137,'(B) - Detecciones - Ataques'!$GR$3:$GR$137,"✔",'(B) - Detecciones - Ataques'!$C$3:$C$137,"*" &amp; AE27 &amp; "*") </f>
        <v>19</v>
      </c>
      <c r="AF48" s="268"/>
      <c r="AG48" s="307" t="s">
        <v>2164</v>
      </c>
      <c r="AH48" s="310">
        <f>SUMIFS('(B) - Detecciones - Ataques'!$AR3:$AR137,'(B) - Detecciones - Ataques'!$GR$3:$GR$137,"✔",'(B) - Detecciones - Ataques'!$E$3:$E$137,AH27)</f>
        <v>4</v>
      </c>
      <c r="AI48" s="310">
        <f>SUMIFS('(B) - Detecciones - Ataques'!$AR3:$AR137,'(B) - Detecciones - Ataques'!$GR$3:$GR$137,"✔",'(B) - Detecciones - Ataques'!$E$3:$E$137,AI27)</f>
        <v>0</v>
      </c>
      <c r="AJ48" s="310">
        <f>SUMIFS('(B) - Detecciones - Ataques'!$AR3:$AR137,'(B) - Detecciones - Ataques'!$GR$3:$GR$137,"✔",'(B) - Detecciones - Ataques'!$E$3:$E$137,AJ27)</f>
        <v>1</v>
      </c>
      <c r="AK48" s="310">
        <f>SUMIFS('(B) - Detecciones - Ataques'!$AR3:$AR137,'(B) - Detecciones - Ataques'!$GR$3:$GR$137,"✔",'(B) - Detecciones - Ataques'!$E$3:$E$137,AK27)</f>
        <v>0</v>
      </c>
      <c r="AL48" s="310">
        <f>SUMIFS('(B) - Detecciones - Ataques'!$AR3:$AR137,'(B) - Detecciones - Ataques'!$GR$3:$GR$137,"✔",'(B) - Detecciones - Ataques'!$E$3:$E$137,AL27)</f>
        <v>1</v>
      </c>
      <c r="AM48" s="310">
        <f>SUMIFS('(B) - Detecciones - Ataques'!$AR3:$AR137,'(B) - Detecciones - Ataques'!$GR$3:$GR$137,"✔",'(B) - Detecciones - Ataques'!$E$3:$E$137,AM27)</f>
        <v>0</v>
      </c>
      <c r="AN48" s="310">
        <f>SUMIFS('(B) - Detecciones - Ataques'!$AR3:$AR137,'(B) - Detecciones - Ataques'!$GR$3:$GR$137,"✔",'(B) - Detecciones - Ataques'!$E$3:$E$137,AN27)</f>
        <v>0</v>
      </c>
      <c r="AO48" s="310">
        <f>SUMIFS('(B) - Detecciones - Ataques'!$AR3:$AR137,'(B) - Detecciones - Ataques'!$GR$3:$GR$137,"✔",'(B) - Detecciones - Ataques'!$E$3:$E$137,AO27)</f>
        <v>0</v>
      </c>
      <c r="AP48" s="310">
        <f>SUMIFS('(B) - Detecciones - Ataques'!$AR3:$AR137,'(B) - Detecciones - Ataques'!$GR$3:$GR$137,"✔",'(B) - Detecciones - Ataques'!$E$3:$E$137,AP27)</f>
        <v>2</v>
      </c>
      <c r="AQ48" s="310">
        <f>SUMIFS('(B) - Detecciones - Ataques'!$AR3:$AR137,'(B) - Detecciones - Ataques'!$GR$3:$GR$137,"✔",'(B) - Detecciones - Ataques'!$E$3:$E$137,AQ27)</f>
        <v>4</v>
      </c>
      <c r="AR48" s="310">
        <f>SUMIFS('(B) - Detecciones - Ataques'!$AR3:$AR137,'(B) - Detecciones - Ataques'!$GR$3:$GR$137,"✔",'(B) - Detecciones - Ataques'!$E$3:$E$137,AR27)</f>
        <v>0</v>
      </c>
      <c r="AS48" s="310">
        <f>SUMIFS('(B) - Detecciones - Ataques'!$AR3:$AR137,'(B) - Detecciones - Ataques'!$GR$3:$GR$137,"✔",'(B) - Detecciones - Ataques'!$E$3:$E$137,AS27)</f>
        <v>3</v>
      </c>
      <c r="AT48" s="310">
        <f>SUMIFS('(B) - Detecciones - Ataques'!$AR3:$AR137,'(B) - Detecciones - Ataques'!$GR$3:$GR$137,"✔",'(B) - Detecciones - Ataques'!$E$3:$E$137,AT27)</f>
        <v>4</v>
      </c>
      <c r="AU48" s="310">
        <f>SUMIFS('(B) - Detecciones - Ataques'!$AR3:$AR137,'(B) - Detecciones - Ataques'!$GR$3:$GR$137,"✔",'(B) - Detecciones - Ataques'!$E$3:$E$137,AU27)</f>
        <v>2</v>
      </c>
      <c r="AV48" s="310">
        <f>SUMIFS('(B) - Detecciones - Ataques'!$AR3:$AR137,'(B) - Detecciones - Ataques'!$GR$3:$GR$137,"✔",'(B) - Detecciones - Ataques'!$E$3:$E$137,AV27)</f>
        <v>0</v>
      </c>
      <c r="AW48" s="310">
        <f>SUMIFS('(B) - Detecciones - Ataques'!$AR3:$AR137,'(B) - Detecciones - Ataques'!$GR$3:$GR$137,"✔",'(B) - Detecciones - Ataques'!$E$3:$E$137,AW27)</f>
        <v>8</v>
      </c>
      <c r="AX48" s="310">
        <f>SUMIFS('(B) - Detecciones - Ataques'!$AR3:$AR137,'(B) - Detecciones - Ataques'!$GR$3:$GR$137,"✔",'(B) - Detecciones - Ataques'!$E$3:$E$137,AX27)</f>
        <v>0</v>
      </c>
      <c r="AY48" s="310">
        <f>SUMIFS('(B) - Detecciones - Ataques'!$AR3:$AR137,'(B) - Detecciones - Ataques'!$GR$3:$GR$137,"✔",'(B) - Detecciones - Ataques'!$E$3:$E$137,AY27)</f>
        <v>0</v>
      </c>
      <c r="AZ48" s="310">
        <f>SUMIFS('(B) - Detecciones - Ataques'!$AR3:$AR137,'(B) - Detecciones - Ataques'!$GR$3:$GR$137,"✔",'(B) - Detecciones - Ataques'!$E$3:$E$137,AZ27)</f>
        <v>0</v>
      </c>
      <c r="BA48" s="310">
        <f>SUMIFS('(B) - Detecciones - Ataques'!$AR3:$AR137,'(B) - Detecciones - Ataques'!$GR$3:$GR$137,"✔",'(B) - Detecciones - Ataques'!$E$3:$E$137,BA27)</f>
        <v>0</v>
      </c>
      <c r="BB48" s="310">
        <f>SUMIFS('(B) - Detecciones - Ataques'!$AR3:$AR137,'(B) - Detecciones - Ataques'!$GR$3:$GR$137,"✔",'(B) - Detecciones - Ataques'!$E$3:$E$137,BB27)</f>
        <v>1</v>
      </c>
      <c r="BC48" s="310">
        <f>SUMIFS('(B) - Detecciones - Ataques'!$AR3:$AR137,'(B) - Detecciones - Ataques'!$GR$3:$GR$137,"✔",'(B) - Detecciones - Ataques'!$E$3:$E$137,BC27)</f>
        <v>0</v>
      </c>
      <c r="BD48" s="310">
        <f>SUMIFS('(B) - Detecciones - Ataques'!$AR3:$AR137,'(B) - Detecciones - Ataques'!$GR$3:$GR$137,"✔",'(B) - Detecciones - Ataques'!$E$3:$E$137,BD27)</f>
        <v>0</v>
      </c>
      <c r="BE48" s="310">
        <f>SUMIFS('(B) - Detecciones - Ataques'!$AR3:$AR137,'(B) - Detecciones - Ataques'!$GR$3:$GR$137,"✔",'(B) - Detecciones - Ataques'!$E$3:$E$137,BE27)</f>
        <v>0</v>
      </c>
      <c r="BF48" s="310">
        <f>SUMIFS('(B) - Detecciones - Ataques'!$AR3:$AR137,'(B) - Detecciones - Ataques'!$GR$3:$GR$137,"✔",'(B) - Detecciones - Ataques'!$E$3:$E$137,BF27)</f>
        <v>0</v>
      </c>
      <c r="BG48" s="310">
        <f>SUMIFS('(B) - Detecciones - Ataques'!$AR3:$AR137,'(B) - Detecciones - Ataques'!$GR$3:$GR$137,"✔",'(B) - Detecciones - Ataques'!$E$3:$E$137,BG27)</f>
        <v>396</v>
      </c>
      <c r="BH48" s="310">
        <f>SUMIFS('(B) - Detecciones - Ataques'!$AR3:$AR137,'(B) - Detecciones - Ataques'!$GR$3:$GR$137,"✔",'(B) - Detecciones - Ataques'!$E$3:$E$137,BH27)</f>
        <v>0</v>
      </c>
      <c r="BI48" s="310">
        <f>SUMIFS('(B) - Detecciones - Ataques'!$AR3:$AR137,'(B) - Detecciones - Ataques'!$GR$3:$GR$137,"✔",'(B) - Detecciones - Ataques'!$E$3:$E$137,BI27)</f>
        <v>0</v>
      </c>
      <c r="BJ48" s="310">
        <f>SUMIFS('(B) - Detecciones - Ataques'!$AR3:$AR137,'(B) - Detecciones - Ataques'!$GR$3:$GR$137,"✔",'(B) - Detecciones - Ataques'!$E$3:$E$137,BJ27)</f>
        <v>0</v>
      </c>
      <c r="BK48" s="310">
        <f>SUMIFS('(B) - Detecciones - Ataques'!$AR3:$AR137,'(B) - Detecciones - Ataques'!$GR$3:$GR$137,"✔",'(B) - Detecciones - Ataques'!$E$3:$E$137,BK27)</f>
        <v>0</v>
      </c>
      <c r="BL48" s="310">
        <f>SUMIFS('(B) - Detecciones - Ataques'!$AR3:$AR137,'(B) - Detecciones - Ataques'!$GR$3:$GR$137,"✔",'(B) - Detecciones - Ataques'!$E$3:$E$137,BL27)</f>
        <v>688</v>
      </c>
      <c r="BM48" s="310">
        <f>SUMIFS('(B) - Detecciones - Ataques'!$AR3:$AR137,'(B) - Detecciones - Ataques'!$GR$3:$GR$137,"✔",'(B) - Detecciones - Ataques'!$E$3:$E$137,BM27)</f>
        <v>6781</v>
      </c>
      <c r="BN48" s="310">
        <f>SUMIFS('(B) - Detecciones - Ataques'!$AR3:$AR137,'(B) - Detecciones - Ataques'!$GR$3:$GR$137,"✔",'(B) - Detecciones - Ataques'!$E$3:$E$137,BN27)</f>
        <v>0</v>
      </c>
      <c r="BO48" s="310">
        <f>SUMIFS('(B) - Detecciones - Ataques'!$AR3:$AR137,'(B) - Detecciones - Ataques'!$GR$3:$GR$137,"✔",'(B) - Detecciones - Ataques'!$E$3:$E$137,BO27)</f>
        <v>0</v>
      </c>
      <c r="BP48" s="310">
        <f>SUMIFS('(B) - Detecciones - Ataques'!$AR3:$AR137,'(B) - Detecciones - Ataques'!$GR$3:$GR$137,"✔",'(B) - Detecciones - Ataques'!$E$3:$E$137,BP27)</f>
        <v>0</v>
      </c>
      <c r="BQ48" s="310">
        <f>SUMIFS('(B) - Detecciones - Ataques'!$AR3:$AR137,'(B) - Detecciones - Ataques'!$GR$3:$GR$137,"✔",'(B) - Detecciones - Ataques'!$E$3:$E$137,BQ27)</f>
        <v>0</v>
      </c>
      <c r="BR48" s="310">
        <f>SUMIFS('(B) - Detecciones - Ataques'!$AR3:$AR137,'(B) - Detecciones - Ataques'!$GR$3:$GR$137,"✔",'(B) - Detecciones - Ataques'!$E$3:$E$137,BR27)</f>
        <v>0</v>
      </c>
      <c r="BS48" s="310">
        <f>SUMIFS('(B) - Detecciones - Ataques'!$AR3:$AR137,'(B) - Detecciones - Ataques'!$GR$3:$GR$137,"✔",'(B) - Detecciones - Ataques'!$E$3:$E$137,BS27)</f>
        <v>0</v>
      </c>
      <c r="BT48" s="310">
        <f>SUMIFS('(B) - Detecciones - Ataques'!$AR3:$AR137,'(B) - Detecciones - Ataques'!$GR$3:$GR$137,"✔",'(B) - Detecciones - Ataques'!$E$3:$E$137,BT27)</f>
        <v>0</v>
      </c>
      <c r="BU48" s="310">
        <f>SUMIFS('(B) - Detecciones - Ataques'!$AR3:$AR137,'(B) - Detecciones - Ataques'!$GR$3:$GR$137,"✔",'(B) - Detecciones - Ataques'!$E$3:$E$137,BU27)</f>
        <v>0</v>
      </c>
      <c r="BV48" s="310">
        <f>SUMIFS('(B) - Detecciones - Ataques'!$AR3:$AR137,'(B) - Detecciones - Ataques'!$GR$3:$GR$137,"✔",'(B) - Detecciones - Ataques'!$E$3:$E$137,BV27)</f>
        <v>0</v>
      </c>
      <c r="BW48" s="310">
        <f>SUMIFS('(B) - Detecciones - Ataques'!$AR3:$AR137,'(B) - Detecciones - Ataques'!$GR$3:$GR$137,"✔",'(B) - Detecciones - Ataques'!$E$3:$E$137,BW27)</f>
        <v>0</v>
      </c>
      <c r="BX48" s="310">
        <f>SUMIFS('(B) - Detecciones - Ataques'!$AR3:$AR137,'(B) - Detecciones - Ataques'!$GR$3:$GR$137,"✔",'(B) - Detecciones - Ataques'!$E$3:$E$137,BX27)</f>
        <v>1</v>
      </c>
      <c r="BY48" s="310">
        <f>SUMIFS('(B) - Detecciones - Ataques'!$AR3:$AR137,'(B) - Detecciones - Ataques'!$GR$3:$GR$137,"✔",'(B) - Detecciones - Ataques'!$E$3:$E$137,BY27)</f>
        <v>10</v>
      </c>
      <c r="BZ48" s="310">
        <f>SUMIFS('(B) - Detecciones - Ataques'!$AR3:$AR137,'(B) - Detecciones - Ataques'!$GR$3:$GR$137,"✔",'(B) - Detecciones - Ataques'!$E$3:$E$137,BZ27)</f>
        <v>0</v>
      </c>
      <c r="CA48" s="310">
        <f>SUMIFS('(B) - Detecciones - Ataques'!$AR3:$AR137,'(B) - Detecciones - Ataques'!$GR$3:$GR$137,"✔",'(B) - Detecciones - Ataques'!$E$3:$E$137,CA27)</f>
        <v>0</v>
      </c>
      <c r="CB48" s="310">
        <f>SUMIFS('(B) - Detecciones - Ataques'!$AR3:$AR137,'(B) - Detecciones - Ataques'!$GR$3:$GR$137,"✔",'(B) - Detecciones - Ataques'!$E$3:$E$137,CB27)</f>
        <v>0</v>
      </c>
      <c r="CC48" s="310">
        <f>SUMIFS('(B) - Detecciones - Ataques'!$AR3:$AR137,'(B) - Detecciones - Ataques'!$GR$3:$GR$137,"✔",'(B) - Detecciones - Ataques'!$E$3:$E$137,CC27)</f>
        <v>0</v>
      </c>
      <c r="CD48" s="310">
        <f>SUMIFS('(B) - Detecciones - Ataques'!$AR3:$AR137,'(B) - Detecciones - Ataques'!$GR$3:$GR$137,"✔",'(B) - Detecciones - Ataques'!$E$3:$E$137,CD27)</f>
        <v>0</v>
      </c>
      <c r="CE48" s="310">
        <f>SUMIFS('(B) - Detecciones - Ataques'!$AR3:$AR137,'(B) - Detecciones - Ataques'!$GR$3:$GR$137,"✔",'(B) - Detecciones - Ataques'!$E$3:$E$137,CE27)</f>
        <v>0</v>
      </c>
      <c r="CF48" s="310">
        <f>SUMIFS('(B) - Detecciones - Ataques'!$AR3:$AR137,'(B) - Detecciones - Ataques'!$GR$3:$GR$137,"✔",'(B) - Detecciones - Ataques'!$E$3:$E$137,CF27)</f>
        <v>0</v>
      </c>
      <c r="CG48" s="310">
        <f>SUMIFS('(B) - Detecciones - Ataques'!$AR3:$AR137,'(B) - Detecciones - Ataques'!$GR$3:$GR$137,"✔",'(B) - Detecciones - Ataques'!$E$3:$E$137,CG27)</f>
        <v>1</v>
      </c>
      <c r="CH48" s="310">
        <f>SUMIFS('(B) - Detecciones - Ataques'!$AR3:$AR137,'(B) - Detecciones - Ataques'!$GR$3:$GR$137,"✔",'(B) - Detecciones - Ataques'!$E$3:$E$137,CH27)</f>
        <v>0</v>
      </c>
      <c r="CI48" s="310">
        <f>SUMIFS('(B) - Detecciones - Ataques'!$AR3:$AR137,'(B) - Detecciones - Ataques'!$GR$3:$GR$137,"✔",'(B) - Detecciones - Ataques'!$E$3:$E$137,CI27)</f>
        <v>0</v>
      </c>
      <c r="CJ48" s="310">
        <f>SUMIFS('(B) - Detecciones - Ataques'!$AR3:$AR137,'(B) - Detecciones - Ataques'!$GR$3:$GR$137,"✔",'(B) - Detecciones - Ataques'!$E$3:$E$137,CJ27)</f>
        <v>8</v>
      </c>
      <c r="CK48" s="310">
        <f>SUMIFS('(B) - Detecciones - Ataques'!$AR3:$AR137,'(B) - Detecciones - Ataques'!$GR$3:$GR$137,"✔",'(B) - Detecciones - Ataques'!$E$3:$E$137,CK27)</f>
        <v>0</v>
      </c>
      <c r="CL48" s="310">
        <f>SUMIFS('(B) - Detecciones - Ataques'!$AR3:$AR137,'(B) - Detecciones - Ataques'!$GR$3:$GR$137,"✔",'(B) - Detecciones - Ataques'!$E$3:$E$137,CL27)</f>
        <v>3</v>
      </c>
      <c r="CM48" s="310">
        <f>SUMIFS('(B) - Detecciones - Ataques'!$AR3:$AR137,'(B) - Detecciones - Ataques'!$GR$3:$GR$137,"✔",'(B) - Detecciones - Ataques'!$E$3:$E$137,CM27)</f>
        <v>0</v>
      </c>
      <c r="CN48" s="310">
        <f>SUMIFS('(B) - Detecciones - Ataques'!$AR3:$AR137,'(B) - Detecciones - Ataques'!$GR$3:$GR$137,"✔",'(B) - Detecciones - Ataques'!$E$3:$E$137,CN27)</f>
        <v>1</v>
      </c>
      <c r="CO48" s="310">
        <f>SUMIFS('(B) - Detecciones - Ataques'!$AR3:$AR137,'(B) - Detecciones - Ataques'!$GR$3:$GR$137,"✔",'(B) - Detecciones - Ataques'!$E$3:$E$137,CO27)</f>
        <v>23</v>
      </c>
      <c r="CP48" s="310">
        <f>SUMIFS('(B) - Detecciones - Ataques'!$AR3:$AR137,'(B) - Detecciones - Ataques'!$GR$3:$GR$137,"✔",'(B) - Detecciones - Ataques'!$E$3:$E$137,CP27)</f>
        <v>0</v>
      </c>
      <c r="CQ48" s="310">
        <f>SUMIFS('(B) - Detecciones - Ataques'!$AR3:$AR137,'(B) - Detecciones - Ataques'!$GR$3:$GR$137,"✔",'(B) - Detecciones - Ataques'!$E$3:$E$137,CQ27)</f>
        <v>0</v>
      </c>
      <c r="CR48" s="310">
        <f>SUMIFS('(B) - Detecciones - Ataques'!$AR3:$AR137,'(B) - Detecciones - Ataques'!$GR$3:$GR$137,"✔",'(B) - Detecciones - Ataques'!$E$3:$E$137,CR27)</f>
        <v>21</v>
      </c>
      <c r="CS48" s="310">
        <f>SUMIFS('(B) - Detecciones - Ataques'!$AR3:$AR137,'(B) - Detecciones - Ataques'!$GR$3:$GR$137,"✔",'(B) - Detecciones - Ataques'!$E$3:$E$137,CS27)</f>
        <v>2</v>
      </c>
      <c r="CT48" s="310">
        <f>SUMIFS('(B) - Detecciones - Ataques'!$AR3:$AR137,'(B) - Detecciones - Ataques'!$GR$3:$GR$137,"✔",'(B) - Detecciones - Ataques'!$E$3:$E$137,CT27)</f>
        <v>0</v>
      </c>
      <c r="CU48" s="310">
        <f>SUMIFS('(B) - Detecciones - Ataques'!$AR3:$AR137,'(B) - Detecciones - Ataques'!$GR$3:$GR$137,"✔",'(B) - Detecciones - Ataques'!$E$3:$E$137,CU27)</f>
        <v>0</v>
      </c>
      <c r="CV48" s="310">
        <f>SUMIFS('(B) - Detecciones - Ataques'!$AR3:$AR137,'(B) - Detecciones - Ataques'!$GR$3:$GR$137,"✔",'(B) - Detecciones - Ataques'!$E$3:$E$137,CV27)</f>
        <v>0</v>
      </c>
      <c r="CW48" s="310">
        <f>SUMIFS('(B) - Detecciones - Ataques'!$AR3:$AR137,'(B) - Detecciones - Ataques'!$GR$3:$GR$137,"✔",'(B) - Detecciones - Ataques'!$E$3:$E$137,CW27)</f>
        <v>0</v>
      </c>
      <c r="CX48" s="310">
        <f>SUMIFS('(B) - Detecciones - Ataques'!$AR3:$AR137,'(B) - Detecciones - Ataques'!$GR$3:$GR$137,"✔",'(B) - Detecciones - Ataques'!$E$3:$E$137,CX27)</f>
        <v>32</v>
      </c>
      <c r="CY48" s="310">
        <f>SUMIFS('(B) - Detecciones - Ataques'!$AR3:$AR137,'(B) - Detecciones - Ataques'!$GR$3:$GR$137,"✔",'(B) - Detecciones - Ataques'!$E$3:$E$137,CY27)</f>
        <v>0</v>
      </c>
      <c r="CZ48" s="310">
        <f>SUMIFS('(B) - Detecciones - Ataques'!$AR3:$AR137,'(B) - Detecciones - Ataques'!$GR$3:$GR$137,"✔",'(B) - Detecciones - Ataques'!$E$3:$E$137,CZ27)</f>
        <v>0</v>
      </c>
      <c r="DA48" s="310">
        <f>SUMIFS('(B) - Detecciones - Ataques'!$AR3:$AR137,'(B) - Detecciones - Ataques'!$GR$3:$GR$137,"✔",'(B) - Detecciones - Ataques'!$E$3:$E$137,DA27)</f>
        <v>0</v>
      </c>
      <c r="DB48" s="310">
        <f>SUMIFS('(B) - Detecciones - Ataques'!$AR3:$AR137,'(B) - Detecciones - Ataques'!$GR$3:$GR$137,"✔",'(B) - Detecciones - Ataques'!$E$3:$E$137,DB27)</f>
        <v>0</v>
      </c>
      <c r="DC48" s="310">
        <f>SUMIFS('(B) - Detecciones - Ataques'!$AR3:$AR137,'(B) - Detecciones - Ataques'!$GR$3:$GR$137,"✔",'(B) - Detecciones - Ataques'!$E$3:$E$137,DC27)</f>
        <v>0</v>
      </c>
      <c r="DD48" s="310">
        <f>SUMIFS('(B) - Detecciones - Ataques'!$AR3:$AR137,'(B) - Detecciones - Ataques'!$GR$3:$GR$137,"✔",'(B) - Detecciones - Ataques'!$E$3:$E$137,DD27)</f>
        <v>0</v>
      </c>
      <c r="DE48" s="310">
        <f>SUMIFS('(B) - Detecciones - Ataques'!$AR3:$AR137,'(B) - Detecciones - Ataques'!$GR$3:$GR$137,"✔",'(B) - Detecciones - Ataques'!$E$3:$E$137,DE27)</f>
        <v>0</v>
      </c>
      <c r="DF48" s="310">
        <f>SUMIFS('(B) - Detecciones - Ataques'!$AR3:$AR137,'(B) - Detecciones - Ataques'!$GR$3:$GR$137,"✔",'(B) - Detecciones - Ataques'!$E$3:$E$137,DF27)</f>
        <v>0</v>
      </c>
      <c r="DG48" s="310">
        <f>SUMIFS('(B) - Detecciones - Ataques'!$AR3:$AR137,'(B) - Detecciones - Ataques'!$GR$3:$GR$137,"✔",'(B) - Detecciones - Ataques'!$E$3:$E$137,DG27)</f>
        <v>18</v>
      </c>
      <c r="DH48" s="310">
        <f>SUMIFS('(B) - Detecciones - Ataques'!$AR3:$AR137,'(B) - Detecciones - Ataques'!$GR$3:$GR$137,"✔",'(B) - Detecciones - Ataques'!$E$3:$E$137,DH27)</f>
        <v>0</v>
      </c>
      <c r="DI48" s="311">
        <f>SUMIFS('(B) - Detecciones - Ataques'!$AR3:$AR137,'(B) - Detecciones - Ataques'!$GR$3:$GR$137,"✔",'(B) - Detecciones - Ataques'!$E$3:$E$137,DI27)</f>
        <v>1</v>
      </c>
      <c r="DJ48" s="268"/>
      <c r="ER48" s="353" t="s">
        <v>2130</v>
      </c>
      <c r="ES48" s="354" t="s">
        <v>6</v>
      </c>
      <c r="ET48" s="354" t="s">
        <v>7</v>
      </c>
      <c r="EU48" s="354" t="s">
        <v>8</v>
      </c>
      <c r="EV48" s="354" t="s">
        <v>9</v>
      </c>
      <c r="EW48" s="355" t="s">
        <v>2177</v>
      </c>
      <c r="EX48" s="300"/>
      <c r="EY48" s="356" t="s">
        <v>2178</v>
      </c>
      <c r="EZ48" s="356" t="s">
        <v>2179</v>
      </c>
      <c r="FA48" s="356"/>
      <c r="FB48" s="356"/>
      <c r="FC48" s="356"/>
      <c r="FD48" s="356"/>
      <c r="FE48" s="352" t="s">
        <v>2180</v>
      </c>
      <c r="FF48" s="3"/>
      <c r="FG48" s="3"/>
      <c r="FH48" s="3"/>
      <c r="FI48" s="4"/>
      <c r="FJ48" s="324"/>
      <c r="FK48" s="324"/>
    </row>
    <row r="49">
      <c r="B49" s="269"/>
      <c r="C49" s="268"/>
      <c r="D49" s="268"/>
      <c r="E49" s="268"/>
      <c r="F49" s="268"/>
      <c r="G49" s="270"/>
      <c r="J49" s="269"/>
      <c r="K49" s="345">
        <f>SUMIF('(B) - Detecciones - Ataques'!GR3:GR137,"✔",'(B) - Detecciones - Ataques'!AU3:AU137)</f>
        <v>633</v>
      </c>
      <c r="L49" s="308">
        <f>SUMIF('(B) - Detecciones - Ataques'!GR3:GR137,"✔",'(B) - Detecciones - Ataques'!CB3:CB137)</f>
        <v>1836</v>
      </c>
      <c r="M49" s="308">
        <f>SUMIF('(B) - Detecciones - Ataques'!GR3:GR137,"✔",'(B) - Detecciones - Ataques'!DK3:DK137)</f>
        <v>1820100</v>
      </c>
      <c r="N49" s="309">
        <f>SUMIF('(B) - Detecciones - Ataques'!GR3:GR137,"✔",'(B) - Detecciones - Ataques'!ET3:ET137)</f>
        <v>1820126</v>
      </c>
      <c r="O49" s="270"/>
      <c r="Q49" s="268"/>
      <c r="R49" s="307" t="s">
        <v>2165</v>
      </c>
      <c r="S49" s="308">
        <f>SUMIFS('(B) - Detecciones - Ataques'!$BW3:$BW137,'(B) - Detecciones - Ataques'!$GR$3:$GR$137,"✔",'(B) - Detecciones - Ataques'!$B$3:$B$137,S27) + SUMIFS('(B) - Detecciones - Ataques'!$BW3:$BW137,'(B) - Detecciones - Ataques'!$GR$3:$GR$137,"✔",'(B) - Detecciones - Ataques'!$C$3:$C$137,"*" &amp; S27 &amp; "*") </f>
        <v>56</v>
      </c>
      <c r="T49" s="308">
        <f>SUMIFS('(B) - Detecciones - Ataques'!$BW3:$BW137,'(B) - Detecciones - Ataques'!$GR$3:$GR$137,"✔",'(B) - Detecciones - Ataques'!$B$3:$B$137,T27) + SUMIFS('(B) - Detecciones - Ataques'!$BW3:$BW137,'(B) - Detecciones - Ataques'!$GR$3:$GR$137,"✔",'(B) - Detecciones - Ataques'!$C$3:$C$137,"*" &amp; T27 &amp; "*") </f>
        <v>3177</v>
      </c>
      <c r="U49" s="308">
        <f>SUMIFS('(B) - Detecciones - Ataques'!$BW3:$BW137,'(B) - Detecciones - Ataques'!$GR$3:$GR$137,"✔",'(B) - Detecciones - Ataques'!$B$3:$B$137,U27) + SUMIFS('(B) - Detecciones - Ataques'!$BW3:$BW137,'(B) - Detecciones - Ataques'!$GR$3:$GR$137,"✔",'(B) - Detecciones - Ataques'!$C$3:$C$137,"*" &amp; U27 &amp; "*") </f>
        <v>126</v>
      </c>
      <c r="V49" s="308">
        <f>SUMIFS('(B) - Detecciones - Ataques'!$BW3:$BW137,'(B) - Detecciones - Ataques'!$GR$3:$GR$137,"✔",'(B) - Detecciones - Ataques'!$B$3:$B$137,V27) + SUMIFS('(B) - Detecciones - Ataques'!$BW3:$BW137,'(B) - Detecciones - Ataques'!$GR$3:$GR$137,"✔",'(B) - Detecciones - Ataques'!$C$3:$C$137,"*" &amp; V27 &amp; "*") </f>
        <v>40</v>
      </c>
      <c r="W49" s="308">
        <f>SUMIFS('(B) - Detecciones - Ataques'!$BW3:$BW137,'(B) - Detecciones - Ataques'!$GR$3:$GR$137,"✔",'(B) - Detecciones - Ataques'!$B$3:$B$137,W27) + SUMIFS('(B) - Detecciones - Ataques'!$BW3:$BW137,'(B) - Detecciones - Ataques'!$GR$3:$GR$137,"✔",'(B) - Detecciones - Ataques'!$C$3:$C$137,"*" &amp; W27 &amp; "*") </f>
        <v>53436</v>
      </c>
      <c r="X49" s="308">
        <f>SUMIFS('(B) - Detecciones - Ataques'!$BW3:$BW137,'(B) - Detecciones - Ataques'!$GR$3:$GR$137,"✔",'(B) - Detecciones - Ataques'!$B$3:$B$137,X27) + SUMIFS('(B) - Detecciones - Ataques'!$BW3:$BW137,'(B) - Detecciones - Ataques'!$GR$3:$GR$137,"✔",'(B) - Detecciones - Ataques'!$C$3:$C$137,"*" &amp; X27 &amp; "*") </f>
        <v>396</v>
      </c>
      <c r="Y49" s="308">
        <f>SUMIFS('(B) - Detecciones - Ataques'!$BW3:$BW137,'(B) - Detecciones - Ataques'!$GR$3:$GR$137,"✔",'(B) - Detecciones - Ataques'!$B$3:$B$137,Y27) + SUMIFS('(B) - Detecciones - Ataques'!$BW3:$BW137,'(B) - Detecciones - Ataques'!$GR$3:$GR$137,"✔",'(B) - Detecciones - Ataques'!$C$3:$C$137,"*" &amp; Y27 &amp; "*") </f>
        <v>159560</v>
      </c>
      <c r="Z49" s="308">
        <f>SUMIFS('(B) - Detecciones - Ataques'!$BW3:$BW137,'(B) - Detecciones - Ataques'!$GR$3:$GR$137,"✔",'(B) - Detecciones - Ataques'!$B$3:$B$137,Z27) + SUMIFS('(B) - Detecciones - Ataques'!$BW3:$BW137,'(B) - Detecciones - Ataques'!$GR$3:$GR$137,"✔",'(B) - Detecciones - Ataques'!$C$3:$C$137,"*" &amp; Z27 &amp; "*") </f>
        <v>35</v>
      </c>
      <c r="AA49" s="308">
        <f>SUMIFS('(B) - Detecciones - Ataques'!$BW3:$BW137,'(B) - Detecciones - Ataques'!$GR$3:$GR$137,"✔",'(B) - Detecciones - Ataques'!$B$3:$B$137,AA27) + SUMIFS('(B) - Detecciones - Ataques'!$BW3:$BW137,'(B) - Detecciones - Ataques'!$GR$3:$GR$137,"✔",'(B) - Detecciones - Ataques'!$C$3:$C$137,"*" &amp; AA27 &amp; "*") </f>
        <v>202</v>
      </c>
      <c r="AB49" s="308">
        <f>SUMIFS('(B) - Detecciones - Ataques'!$BW3:$BW137,'(B) - Detecciones - Ataques'!$GR$3:$GR$137,"✔",'(B) - Detecciones - Ataques'!$B$3:$B$137,AB27) + SUMIFS('(B) - Detecciones - Ataques'!$BW3:$BW137,'(B) - Detecciones - Ataques'!$GR$3:$GR$137,"✔",'(B) - Detecciones - Ataques'!$C$3:$C$137,"*" &amp; AB27 &amp; "*") </f>
        <v>51</v>
      </c>
      <c r="AC49" s="308">
        <f>SUMIFS('(B) - Detecciones - Ataques'!$BW3:$BW137,'(B) - Detecciones - Ataques'!$GR$3:$GR$137,"✔",'(B) - Detecciones - Ataques'!$B$3:$B$137,AC27) + SUMIFS('(B) - Detecciones - Ataques'!$BW3:$BW137,'(B) - Detecciones - Ataques'!$GR$3:$GR$137,"✔",'(B) - Detecciones - Ataques'!$C$3:$C$137,"*" &amp; AC27 &amp; "*") </f>
        <v>820</v>
      </c>
      <c r="AD49" s="308">
        <f>SUMIFS('(B) - Detecciones - Ataques'!$BW3:$BW137,'(B) - Detecciones - Ataques'!$GR$3:$GR$137,"✔",'(B) - Detecciones - Ataques'!$B$3:$B$137,AD27) + SUMIFS('(B) - Detecciones - Ataques'!$BW3:$BW137,'(B) - Detecciones - Ataques'!$GR$3:$GR$137,"✔",'(B) - Detecciones - Ataques'!$C$3:$C$137,"*" &amp; AD27 &amp; "*") </f>
        <v>32</v>
      </c>
      <c r="AE49" s="309">
        <f>SUMIFS('(B) - Detecciones - Ataques'!$BW3:$BW137,'(B) - Detecciones - Ataques'!$GR$3:$GR$137,"✔",'(B) - Detecciones - Ataques'!$B$3:$B$137,AE27) + SUMIFS('(B) - Detecciones - Ataques'!$BW3:$BW137,'(B) - Detecciones - Ataques'!$GR$3:$GR$137,"✔",'(B) - Detecciones - Ataques'!$C$3:$C$137,"*" &amp; AE27 &amp; "*") </f>
        <v>500</v>
      </c>
      <c r="AF49" s="268"/>
      <c r="AG49" s="307" t="s">
        <v>2165</v>
      </c>
      <c r="AH49" s="310">
        <f>SUMIFS('(B) - Detecciones - Ataques'!$BW3:$BW137,'(B) - Detecciones - Ataques'!$GR$3:$GR$137,"✔",'(B) - Detecciones - Ataques'!$E$3:$E$137,AH27)</f>
        <v>50</v>
      </c>
      <c r="AI49" s="310">
        <f>SUMIFS('(B) - Detecciones - Ataques'!$BW3:$BW137,'(B) - Detecciones - Ataques'!$GR$3:$GR$137,"✔",'(B) - Detecciones - Ataques'!$E$3:$E$137,AI27)</f>
        <v>0</v>
      </c>
      <c r="AJ49" s="310">
        <f>SUMIFS('(B) - Detecciones - Ataques'!$BW3:$BW137,'(B) - Detecciones - Ataques'!$GR$3:$GR$137,"✔",'(B) - Detecciones - Ataques'!$E$3:$E$137,AJ27)</f>
        <v>6</v>
      </c>
      <c r="AK49" s="310">
        <f>SUMIFS('(B) - Detecciones - Ataques'!$BW3:$BW137,'(B) - Detecciones - Ataques'!$GR$3:$GR$137,"✔",'(B) - Detecciones - Ataques'!$E$3:$E$137,AK27)</f>
        <v>0</v>
      </c>
      <c r="AL49" s="310">
        <f>SUMIFS('(B) - Detecciones - Ataques'!$BW3:$BW137,'(B) - Detecciones - Ataques'!$GR$3:$GR$137,"✔",'(B) - Detecciones - Ataques'!$E$3:$E$137,AL27)</f>
        <v>3177</v>
      </c>
      <c r="AM49" s="310">
        <f>SUMIFS('(B) - Detecciones - Ataques'!$BW3:$BW137,'(B) - Detecciones - Ataques'!$GR$3:$GR$137,"✔",'(B) - Detecciones - Ataques'!$E$3:$E$137,AM27)</f>
        <v>0</v>
      </c>
      <c r="AN49" s="310">
        <f>SUMIFS('(B) - Detecciones - Ataques'!$BW3:$BW137,'(B) - Detecciones - Ataques'!$GR$3:$GR$137,"✔",'(B) - Detecciones - Ataques'!$E$3:$E$137,AN27)</f>
        <v>0</v>
      </c>
      <c r="AO49" s="310">
        <f>SUMIFS('(B) - Detecciones - Ataques'!$BW3:$BW137,'(B) - Detecciones - Ataques'!$GR$3:$GR$137,"✔",'(B) - Detecciones - Ataques'!$E$3:$E$137,AO27)</f>
        <v>0</v>
      </c>
      <c r="AP49" s="310">
        <f>SUMIFS('(B) - Detecciones - Ataques'!$BW3:$BW137,'(B) - Detecciones - Ataques'!$GR$3:$GR$137,"✔",'(B) - Detecciones - Ataques'!$E$3:$E$137,AP27)</f>
        <v>108</v>
      </c>
      <c r="AQ49" s="310">
        <f>SUMIFS('(B) - Detecciones - Ataques'!$BW3:$BW137,'(B) - Detecciones - Ataques'!$GR$3:$GR$137,"✔",'(B) - Detecciones - Ataques'!$E$3:$E$137,AQ27)</f>
        <v>5</v>
      </c>
      <c r="AR49" s="310">
        <f>SUMIFS('(B) - Detecciones - Ataques'!$BW3:$BW137,'(B) - Detecciones - Ataques'!$GR$3:$GR$137,"✔",'(B) - Detecciones - Ataques'!$E$3:$E$137,AR27)</f>
        <v>0</v>
      </c>
      <c r="AS49" s="310">
        <f>SUMIFS('(B) - Detecciones - Ataques'!$BW3:$BW137,'(B) - Detecciones - Ataques'!$GR$3:$GR$137,"✔",'(B) - Detecciones - Ataques'!$E$3:$E$137,AS27)</f>
        <v>2</v>
      </c>
      <c r="AT49" s="310">
        <f>SUMIFS('(B) - Detecciones - Ataques'!$BW3:$BW137,'(B) - Detecciones - Ataques'!$GR$3:$GR$137,"✔",'(B) - Detecciones - Ataques'!$E$3:$E$137,AT27)</f>
        <v>7</v>
      </c>
      <c r="AU49" s="310">
        <f>SUMIFS('(B) - Detecciones - Ataques'!$BW3:$BW137,'(B) - Detecciones - Ataques'!$GR$3:$GR$137,"✔",'(B) - Detecciones - Ataques'!$E$3:$E$137,AU27)</f>
        <v>4</v>
      </c>
      <c r="AV49" s="310">
        <f>SUMIFS('(B) - Detecciones - Ataques'!$BW3:$BW137,'(B) - Detecciones - Ataques'!$GR$3:$GR$137,"✔",'(B) - Detecciones - Ataques'!$E$3:$E$137,AV27)</f>
        <v>0</v>
      </c>
      <c r="AW49" s="310">
        <f>SUMIFS('(B) - Detecciones - Ataques'!$BW3:$BW137,'(B) - Detecciones - Ataques'!$GR$3:$GR$137,"✔",'(B) - Detecciones - Ataques'!$E$3:$E$137,AW27)</f>
        <v>26</v>
      </c>
      <c r="AX49" s="310">
        <f>SUMIFS('(B) - Detecciones - Ataques'!$BW3:$BW137,'(B) - Detecciones - Ataques'!$GR$3:$GR$137,"✔",'(B) - Detecciones - Ataques'!$E$3:$E$137,AX27)</f>
        <v>0</v>
      </c>
      <c r="AY49" s="310">
        <f>SUMIFS('(B) - Detecciones - Ataques'!$BW3:$BW137,'(B) - Detecciones - Ataques'!$GR$3:$GR$137,"✔",'(B) - Detecciones - Ataques'!$E$3:$E$137,AY27)</f>
        <v>1</v>
      </c>
      <c r="AZ49" s="310">
        <f>SUMIFS('(B) - Detecciones - Ataques'!$BW3:$BW137,'(B) - Detecciones - Ataques'!$GR$3:$GR$137,"✔",'(B) - Detecciones - Ataques'!$E$3:$E$137,AZ27)</f>
        <v>13</v>
      </c>
      <c r="BA49" s="310">
        <f>SUMIFS('(B) - Detecciones - Ataques'!$BW3:$BW137,'(B) - Detecciones - Ataques'!$GR$3:$GR$137,"✔",'(B) - Detecciones - Ataques'!$E$3:$E$137,BA27)</f>
        <v>0</v>
      </c>
      <c r="BB49" s="310">
        <f>SUMIFS('(B) - Detecciones - Ataques'!$BW3:$BW137,'(B) - Detecciones - Ataques'!$GR$3:$GR$137,"✔",'(B) - Detecciones - Ataques'!$E$3:$E$137,BB27)</f>
        <v>53436</v>
      </c>
      <c r="BC49" s="310">
        <f>SUMIFS('(B) - Detecciones - Ataques'!$BW3:$BW137,'(B) - Detecciones - Ataques'!$GR$3:$GR$137,"✔",'(B) - Detecciones - Ataques'!$E$3:$E$137,BC27)</f>
        <v>0</v>
      </c>
      <c r="BD49" s="310">
        <f>SUMIFS('(B) - Detecciones - Ataques'!$BW3:$BW137,'(B) - Detecciones - Ataques'!$GR$3:$GR$137,"✔",'(B) - Detecciones - Ataques'!$E$3:$E$137,BD27)</f>
        <v>0</v>
      </c>
      <c r="BE49" s="310">
        <f>SUMIFS('(B) - Detecciones - Ataques'!$BW3:$BW137,'(B) - Detecciones - Ataques'!$GR$3:$GR$137,"✔",'(B) - Detecciones - Ataques'!$E$3:$E$137,BE27)</f>
        <v>0</v>
      </c>
      <c r="BF49" s="310">
        <f>SUMIFS('(B) - Detecciones - Ataques'!$BW3:$BW137,'(B) - Detecciones - Ataques'!$GR$3:$GR$137,"✔",'(B) - Detecciones - Ataques'!$E$3:$E$137,BF27)</f>
        <v>0</v>
      </c>
      <c r="BG49" s="310">
        <f>SUMIFS('(B) - Detecciones - Ataques'!$BW3:$BW137,'(B) - Detecciones - Ataques'!$GR$3:$GR$137,"✔",'(B) - Detecciones - Ataques'!$E$3:$E$137,BG27)</f>
        <v>396</v>
      </c>
      <c r="BH49" s="310">
        <f>SUMIFS('(B) - Detecciones - Ataques'!$BW3:$BW137,'(B) - Detecciones - Ataques'!$GR$3:$GR$137,"✔",'(B) - Detecciones - Ataques'!$E$3:$E$137,BH27)</f>
        <v>0</v>
      </c>
      <c r="BI49" s="310">
        <f>SUMIFS('(B) - Detecciones - Ataques'!$BW3:$BW137,'(B) - Detecciones - Ataques'!$GR$3:$GR$137,"✔",'(B) - Detecciones - Ataques'!$E$3:$E$137,BI27)</f>
        <v>0</v>
      </c>
      <c r="BJ49" s="310">
        <f>SUMIFS('(B) - Detecciones - Ataques'!$BW3:$BW137,'(B) - Detecciones - Ataques'!$GR$3:$GR$137,"✔",'(B) - Detecciones - Ataques'!$E$3:$E$137,BJ27)</f>
        <v>0</v>
      </c>
      <c r="BK49" s="310">
        <f>SUMIFS('(B) - Detecciones - Ataques'!$BW3:$BW137,'(B) - Detecciones - Ataques'!$GR$3:$GR$137,"✔",'(B) - Detecciones - Ataques'!$E$3:$E$137,BK27)</f>
        <v>1</v>
      </c>
      <c r="BL49" s="310">
        <f>SUMIFS('(B) - Detecciones - Ataques'!$BW3:$BW137,'(B) - Detecciones - Ataques'!$GR$3:$GR$137,"✔",'(B) - Detecciones - Ataques'!$E$3:$E$137,BL27)</f>
        <v>150407</v>
      </c>
      <c r="BM49" s="310">
        <f>SUMIFS('(B) - Detecciones - Ataques'!$BW3:$BW137,'(B) - Detecciones - Ataques'!$GR$3:$GR$137,"✔",'(B) - Detecciones - Ataques'!$E$3:$E$137,BM27)</f>
        <v>9152</v>
      </c>
      <c r="BN49" s="310">
        <f>SUMIFS('(B) - Detecciones - Ataques'!$BW3:$BW137,'(B) - Detecciones - Ataques'!$GR$3:$GR$137,"✔",'(B) - Detecciones - Ataques'!$E$3:$E$137,BN27)</f>
        <v>0</v>
      </c>
      <c r="BO49" s="310">
        <f>SUMIFS('(B) - Detecciones - Ataques'!$BW3:$BW137,'(B) - Detecciones - Ataques'!$GR$3:$GR$137,"✔",'(B) - Detecciones - Ataques'!$E$3:$E$137,BO27)</f>
        <v>0</v>
      </c>
      <c r="BP49" s="310">
        <f>SUMIFS('(B) - Detecciones - Ataques'!$BW3:$BW137,'(B) - Detecciones - Ataques'!$GR$3:$GR$137,"✔",'(B) - Detecciones - Ataques'!$E$3:$E$137,BP27)</f>
        <v>0</v>
      </c>
      <c r="BQ49" s="310">
        <f>SUMIFS('(B) - Detecciones - Ataques'!$BW3:$BW137,'(B) - Detecciones - Ataques'!$GR$3:$GR$137,"✔",'(B) - Detecciones - Ataques'!$E$3:$E$137,BQ27)</f>
        <v>0</v>
      </c>
      <c r="BR49" s="310">
        <f>SUMIFS('(B) - Detecciones - Ataques'!$BW3:$BW137,'(B) - Detecciones - Ataques'!$GR$3:$GR$137,"✔",'(B) - Detecciones - Ataques'!$E$3:$E$137,BR27)</f>
        <v>9</v>
      </c>
      <c r="BS49" s="310">
        <f>SUMIFS('(B) - Detecciones - Ataques'!$BW3:$BW137,'(B) - Detecciones - Ataques'!$GR$3:$GR$137,"✔",'(B) - Detecciones - Ataques'!$E$3:$E$137,BS27)</f>
        <v>0</v>
      </c>
      <c r="BT49" s="310">
        <f>SUMIFS('(B) - Detecciones - Ataques'!$BW3:$BW137,'(B) - Detecciones - Ataques'!$GR$3:$GR$137,"✔",'(B) - Detecciones - Ataques'!$E$3:$E$137,BT27)</f>
        <v>0</v>
      </c>
      <c r="BU49" s="310">
        <f>SUMIFS('(B) - Detecciones - Ataques'!$BW3:$BW137,'(B) - Detecciones - Ataques'!$GR$3:$GR$137,"✔",'(B) - Detecciones - Ataques'!$E$3:$E$137,BU27)</f>
        <v>0</v>
      </c>
      <c r="BV49" s="310">
        <f>SUMIFS('(B) - Detecciones - Ataques'!$BW3:$BW137,'(B) - Detecciones - Ataques'!$GR$3:$GR$137,"✔",'(B) - Detecciones - Ataques'!$E$3:$E$137,BV27)</f>
        <v>4</v>
      </c>
      <c r="BW49" s="310">
        <f>SUMIFS('(B) - Detecciones - Ataques'!$BW3:$BW137,'(B) - Detecciones - Ataques'!$GR$3:$GR$137,"✔",'(B) - Detecciones - Ataques'!$E$3:$E$137,BW27)</f>
        <v>0</v>
      </c>
      <c r="BX49" s="310">
        <f>SUMIFS('(B) - Detecciones - Ataques'!$BW3:$BW137,'(B) - Detecciones - Ataques'!$GR$3:$GR$137,"✔",'(B) - Detecciones - Ataques'!$E$3:$E$137,BX27)</f>
        <v>1</v>
      </c>
      <c r="BY49" s="310">
        <f>SUMIFS('(B) - Detecciones - Ataques'!$BW3:$BW137,'(B) - Detecciones - Ataques'!$GR$3:$GR$137,"✔",'(B) - Detecciones - Ataques'!$E$3:$E$137,BY27)</f>
        <v>10</v>
      </c>
      <c r="BZ49" s="310">
        <f>SUMIFS('(B) - Detecciones - Ataques'!$BW3:$BW137,'(B) - Detecciones - Ataques'!$GR$3:$GR$137,"✔",'(B) - Detecciones - Ataques'!$E$3:$E$137,BZ27)</f>
        <v>0</v>
      </c>
      <c r="CA49" s="310">
        <f>SUMIFS('(B) - Detecciones - Ataques'!$BW3:$BW137,'(B) - Detecciones - Ataques'!$GR$3:$GR$137,"✔",'(B) - Detecciones - Ataques'!$E$3:$E$137,CA27)</f>
        <v>1</v>
      </c>
      <c r="CB49" s="310">
        <f>SUMIFS('(B) - Detecciones - Ataques'!$BW3:$BW137,'(B) - Detecciones - Ataques'!$GR$3:$GR$137,"✔",'(B) - Detecciones - Ataques'!$E$3:$E$137,CB27)</f>
        <v>0</v>
      </c>
      <c r="CC49" s="310">
        <f>SUMIFS('(B) - Detecciones - Ataques'!$BW3:$BW137,'(B) - Detecciones - Ataques'!$GR$3:$GR$137,"✔",'(B) - Detecciones - Ataques'!$E$3:$E$137,CC27)</f>
        <v>0</v>
      </c>
      <c r="CD49" s="310">
        <f>SUMIFS('(B) - Detecciones - Ataques'!$BW3:$BW137,'(B) - Detecciones - Ataques'!$GR$3:$GR$137,"✔",'(B) - Detecciones - Ataques'!$E$3:$E$137,CD27)</f>
        <v>0</v>
      </c>
      <c r="CE49" s="310">
        <f>SUMIFS('(B) - Detecciones - Ataques'!$BW3:$BW137,'(B) - Detecciones - Ataques'!$GR$3:$GR$137,"✔",'(B) - Detecciones - Ataques'!$E$3:$E$137,CE27)</f>
        <v>3</v>
      </c>
      <c r="CF49" s="310">
        <f>SUMIFS('(B) - Detecciones - Ataques'!$BW3:$BW137,'(B) - Detecciones - Ataques'!$GR$3:$GR$137,"✔",'(B) - Detecciones - Ataques'!$E$3:$E$137,CF27)</f>
        <v>0</v>
      </c>
      <c r="CG49" s="310">
        <f>SUMIFS('(B) - Detecciones - Ataques'!$BW3:$BW137,'(B) - Detecciones - Ataques'!$GR$3:$GR$137,"✔",'(B) - Detecciones - Ataques'!$E$3:$E$137,CG27)</f>
        <v>1</v>
      </c>
      <c r="CH49" s="310">
        <f>SUMIFS('(B) - Detecciones - Ataques'!$BW3:$BW137,'(B) - Detecciones - Ataques'!$GR$3:$GR$137,"✔",'(B) - Detecciones - Ataques'!$E$3:$E$137,CH27)</f>
        <v>0</v>
      </c>
      <c r="CI49" s="310">
        <f>SUMIFS('(B) - Detecciones - Ataques'!$BW3:$BW137,'(B) - Detecciones - Ataques'!$GR$3:$GR$137,"✔",'(B) - Detecciones - Ataques'!$E$3:$E$137,CI27)</f>
        <v>0</v>
      </c>
      <c r="CJ49" s="310">
        <f>SUMIFS('(B) - Detecciones - Ataques'!$BW3:$BW137,'(B) - Detecciones - Ataques'!$GR$3:$GR$137,"✔",'(B) - Detecciones - Ataques'!$E$3:$E$137,CJ27)</f>
        <v>13</v>
      </c>
      <c r="CK49" s="310">
        <f>SUMIFS('(B) - Detecciones - Ataques'!$BW3:$BW137,'(B) - Detecciones - Ataques'!$GR$3:$GR$137,"✔",'(B) - Detecciones - Ataques'!$E$3:$E$137,CK27)</f>
        <v>0</v>
      </c>
      <c r="CL49" s="310">
        <f>SUMIFS('(B) - Detecciones - Ataques'!$BW3:$BW137,'(B) - Detecciones - Ataques'!$GR$3:$GR$137,"✔",'(B) - Detecciones - Ataques'!$E$3:$E$137,CL27)</f>
        <v>162</v>
      </c>
      <c r="CM49" s="310">
        <f>SUMIFS('(B) - Detecciones - Ataques'!$BW3:$BW137,'(B) - Detecciones - Ataques'!$GR$3:$GR$137,"✔",'(B) - Detecciones - Ataques'!$E$3:$E$137,CM27)</f>
        <v>0</v>
      </c>
      <c r="CN49" s="310">
        <f>SUMIFS('(B) - Detecciones - Ataques'!$BW3:$BW137,'(B) - Detecciones - Ataques'!$GR$3:$GR$137,"✔",'(B) - Detecciones - Ataques'!$E$3:$E$137,CN27)</f>
        <v>8</v>
      </c>
      <c r="CO49" s="310">
        <f>SUMIFS('(B) - Detecciones - Ataques'!$BW3:$BW137,'(B) - Detecciones - Ataques'!$GR$3:$GR$137,"✔",'(B) - Detecciones - Ataques'!$E$3:$E$137,CO27)</f>
        <v>40</v>
      </c>
      <c r="CP49" s="310">
        <f>SUMIFS('(B) - Detecciones - Ataques'!$BW3:$BW137,'(B) - Detecciones - Ataques'!$GR$3:$GR$137,"✔",'(B) - Detecciones - Ataques'!$E$3:$E$137,CP27)</f>
        <v>3</v>
      </c>
      <c r="CQ49" s="310">
        <f>SUMIFS('(B) - Detecciones - Ataques'!$BW3:$BW137,'(B) - Detecciones - Ataques'!$GR$3:$GR$137,"✔",'(B) - Detecciones - Ataques'!$E$3:$E$137,CQ27)</f>
        <v>0</v>
      </c>
      <c r="CR49" s="310">
        <f>SUMIFS('(B) - Detecciones - Ataques'!$BW3:$BW137,'(B) - Detecciones - Ataques'!$GR$3:$GR$137,"✔",'(B) - Detecciones - Ataques'!$E$3:$E$137,CR27)</f>
        <v>803</v>
      </c>
      <c r="CS49" s="310">
        <f>SUMIFS('(B) - Detecciones - Ataques'!$BW3:$BW137,'(B) - Detecciones - Ataques'!$GR$3:$GR$137,"✔",'(B) - Detecciones - Ataques'!$E$3:$E$137,CS27)</f>
        <v>8</v>
      </c>
      <c r="CT49" s="310">
        <f>SUMIFS('(B) - Detecciones - Ataques'!$BW3:$BW137,'(B) - Detecciones - Ataques'!$GR$3:$GR$137,"✔",'(B) - Detecciones - Ataques'!$E$3:$E$137,CT27)</f>
        <v>0</v>
      </c>
      <c r="CU49" s="310">
        <f>SUMIFS('(B) - Detecciones - Ataques'!$BW3:$BW137,'(B) - Detecciones - Ataques'!$GR$3:$GR$137,"✔",'(B) - Detecciones - Ataques'!$E$3:$E$137,CU27)</f>
        <v>0</v>
      </c>
      <c r="CV49" s="310">
        <f>SUMIFS('(B) - Detecciones - Ataques'!$BW3:$BW137,'(B) - Detecciones - Ataques'!$GR$3:$GR$137,"✔",'(B) - Detecciones - Ataques'!$E$3:$E$137,CV27)</f>
        <v>0</v>
      </c>
      <c r="CW49" s="310">
        <f>SUMIFS('(B) - Detecciones - Ataques'!$BW3:$BW137,'(B) - Detecciones - Ataques'!$GR$3:$GR$137,"✔",'(B) - Detecciones - Ataques'!$E$3:$E$137,CW27)</f>
        <v>9</v>
      </c>
      <c r="CX49" s="310">
        <f>SUMIFS('(B) - Detecciones - Ataques'!$BW3:$BW137,'(B) - Detecciones - Ataques'!$GR$3:$GR$137,"✔",'(B) - Detecciones - Ataques'!$E$3:$E$137,CX27)</f>
        <v>32</v>
      </c>
      <c r="CY49" s="310">
        <f>SUMIFS('(B) - Detecciones - Ataques'!$BW3:$BW137,'(B) - Detecciones - Ataques'!$GR$3:$GR$137,"✔",'(B) - Detecciones - Ataques'!$E$3:$E$137,CY27)</f>
        <v>0</v>
      </c>
      <c r="CZ49" s="310">
        <f>SUMIFS('(B) - Detecciones - Ataques'!$BW3:$BW137,'(B) - Detecciones - Ataques'!$GR$3:$GR$137,"✔",'(B) - Detecciones - Ataques'!$E$3:$E$137,CZ27)</f>
        <v>0</v>
      </c>
      <c r="DA49" s="310">
        <f>SUMIFS('(B) - Detecciones - Ataques'!$BW3:$BW137,'(B) - Detecciones - Ataques'!$GR$3:$GR$137,"✔",'(B) - Detecciones - Ataques'!$E$3:$E$137,DA27)</f>
        <v>0</v>
      </c>
      <c r="DB49" s="310">
        <f>SUMIFS('(B) - Detecciones - Ataques'!$BW3:$BW137,'(B) - Detecciones - Ataques'!$GR$3:$GR$137,"✔",'(B) - Detecciones - Ataques'!$E$3:$E$137,DB27)</f>
        <v>0</v>
      </c>
      <c r="DC49" s="310">
        <f>SUMIFS('(B) - Detecciones - Ataques'!$BW3:$BW137,'(B) - Detecciones - Ataques'!$GR$3:$GR$137,"✔",'(B) - Detecciones - Ataques'!$E$3:$E$137,DC27)</f>
        <v>0</v>
      </c>
      <c r="DD49" s="310">
        <f>SUMIFS('(B) - Detecciones - Ataques'!$BW3:$BW137,'(B) - Detecciones - Ataques'!$GR$3:$GR$137,"✔",'(B) - Detecciones - Ataques'!$E$3:$E$137,DD27)</f>
        <v>0</v>
      </c>
      <c r="DE49" s="310">
        <f>SUMIFS('(B) - Detecciones - Ataques'!$BW3:$BW137,'(B) - Detecciones - Ataques'!$GR$3:$GR$137,"✔",'(B) - Detecciones - Ataques'!$E$3:$E$137,DE27)</f>
        <v>0</v>
      </c>
      <c r="DF49" s="310">
        <f>SUMIFS('(B) - Detecciones - Ataques'!$BW3:$BW137,'(B) - Detecciones - Ataques'!$GR$3:$GR$137,"✔",'(B) - Detecciones - Ataques'!$E$3:$E$137,DF27)</f>
        <v>0</v>
      </c>
      <c r="DG49" s="310">
        <f>SUMIFS('(B) - Detecciones - Ataques'!$BW3:$BW137,'(B) - Detecciones - Ataques'!$GR$3:$GR$137,"✔",'(B) - Detecciones - Ataques'!$E$3:$E$137,DG27)</f>
        <v>474</v>
      </c>
      <c r="DH49" s="310">
        <f>SUMIFS('(B) - Detecciones - Ataques'!$BW3:$BW137,'(B) - Detecciones - Ataques'!$GR$3:$GR$137,"✔",'(B) - Detecciones - Ataques'!$E$3:$E$137,DH27)</f>
        <v>0</v>
      </c>
      <c r="DI49" s="311">
        <f>SUMIFS('(B) - Detecciones - Ataques'!$BW3:$BW137,'(B) - Detecciones - Ataques'!$GR$3:$GR$137,"✔",'(B) - Detecciones - Ataques'!$E$3:$E$137,DI27)</f>
        <v>13</v>
      </c>
      <c r="DJ49" s="268"/>
      <c r="ER49" s="328" t="s">
        <v>1822</v>
      </c>
      <c r="ES49" s="321">
        <v>1.0</v>
      </c>
      <c r="ET49" s="321">
        <v>9.0</v>
      </c>
      <c r="EU49" s="321">
        <v>11.0</v>
      </c>
      <c r="EV49" s="321">
        <v>16.0</v>
      </c>
      <c r="EW49" s="329">
        <f t="shared" ref="EW49:EW61" si="13">EV49</f>
        <v>16</v>
      </c>
      <c r="EX49" s="321"/>
      <c r="EY49" s="357">
        <f>EW49/EW28</f>
        <v>0.32</v>
      </c>
      <c r="EZ49" s="358">
        <f>1-EY49</f>
        <v>0.68</v>
      </c>
      <c r="FA49" s="351"/>
      <c r="FE49" s="297" t="s">
        <v>2130</v>
      </c>
      <c r="FF49" s="298" t="s">
        <v>6</v>
      </c>
      <c r="FG49" s="298" t="s">
        <v>7</v>
      </c>
      <c r="FH49" s="298" t="s">
        <v>8</v>
      </c>
      <c r="FI49" s="299" t="s">
        <v>9</v>
      </c>
    </row>
    <row r="50">
      <c r="B50" s="269"/>
      <c r="C50" s="268"/>
      <c r="D50" s="268"/>
      <c r="E50" s="268"/>
      <c r="F50" s="268"/>
      <c r="G50" s="270"/>
      <c r="J50" s="269"/>
      <c r="K50" s="345"/>
      <c r="L50" s="308"/>
      <c r="M50" s="308"/>
      <c r="N50" s="309"/>
      <c r="O50" s="270"/>
      <c r="Q50" s="268"/>
      <c r="R50" s="307" t="s">
        <v>2166</v>
      </c>
      <c r="S50" s="308">
        <f>SUMIFS('(B) - Detecciones - Ataques'!$DF3:$DF137,'(B) - Detecciones - Ataques'!$GR$3:$GR$137,"✔",'(B) - Detecciones - Ataques'!$B$3:$B$137,S27) + SUMIFS('(B) - Detecciones - Ataques'!$DF3:$DF137,'(B) - Detecciones - Ataques'!$GR$3:$GR$137,"✔",'(B) - Detecciones - Ataques'!$C$3:$C$137,"*" &amp; S27 &amp; "*") </f>
        <v>60</v>
      </c>
      <c r="T50" s="308">
        <f>SUMIFS('(B) - Detecciones - Ataques'!$DF3:$DF137,'(B) - Detecciones - Ataques'!$GR$3:$GR$137,"✔",'(B) - Detecciones - Ataques'!$B$3:$B$137,T27) + SUMIFS('(B) - Detecciones - Ataques'!$DF3:$DF137,'(B) - Detecciones - Ataques'!$GR$3:$GR$137,"✔",'(B) - Detecciones - Ataques'!$C$3:$C$137,"*" &amp; T27 &amp; "*") </f>
        <v>3177</v>
      </c>
      <c r="U50" s="308">
        <f>SUMIFS('(B) - Detecciones - Ataques'!$DF3:$DF137,'(B) - Detecciones - Ataques'!$GR$3:$GR$137,"✔",'(B) - Detecciones - Ataques'!$B$3:$B$137,U27) + SUMIFS('(B) - Detecciones - Ataques'!$DF3:$DF137,'(B) - Detecciones - Ataques'!$GR$3:$GR$137,"✔",'(B) - Detecciones - Ataques'!$C$3:$C$137,"*" &amp; U27 &amp; "*") </f>
        <v>137</v>
      </c>
      <c r="V50" s="308">
        <f>SUMIFS('(B) - Detecciones - Ataques'!$DF3:$DF137,'(B) - Detecciones - Ataques'!$GR$3:$GR$137,"✔",'(B) - Detecciones - Ataques'!$B$3:$B$137,V27) + SUMIFS('(B) - Detecciones - Ataques'!$DF3:$DF137,'(B) - Detecciones - Ataques'!$GR$3:$GR$137,"✔",'(B) - Detecciones - Ataques'!$C$3:$C$137,"*" &amp; V27 &amp; "*") </f>
        <v>44</v>
      </c>
      <c r="W50" s="308">
        <f>SUMIFS('(B) - Detecciones - Ataques'!$DF3:$DF137,'(B) - Detecciones - Ataques'!$GR$3:$GR$137,"✔",'(B) - Detecciones - Ataques'!$B$3:$B$137,W27) + SUMIFS('(B) - Detecciones - Ataques'!$DF3:$DF137,'(B) - Detecciones - Ataques'!$GR$3:$GR$137,"✔",'(B) - Detecciones - Ataques'!$C$3:$C$137,"*" &amp; W27 &amp; "*") </f>
        <v>53442</v>
      </c>
      <c r="X50" s="308">
        <f>SUMIFS('(B) - Detecciones - Ataques'!$DF3:$DF137,'(B) - Detecciones - Ataques'!$GR$3:$GR$137,"✔",'(B) - Detecciones - Ataques'!$B$3:$B$137,X27) + SUMIFS('(B) - Detecciones - Ataques'!$DF3:$DF137,'(B) - Detecciones - Ataques'!$GR$3:$GR$137,"✔",'(B) - Detecciones - Ataques'!$C$3:$C$137,"*" &amp; X27 &amp; "*") </f>
        <v>398</v>
      </c>
      <c r="Y50" s="308">
        <f>SUMIFS('(B) - Detecciones - Ataques'!$DF3:$DF137,'(B) - Detecciones - Ataques'!$GR$3:$GR$137,"✔",'(B) - Detecciones - Ataques'!$B$3:$B$137,Y27) + SUMIFS('(B) - Detecciones - Ataques'!$DF3:$DF137,'(B) - Detecciones - Ataques'!$GR$3:$GR$137,"✔",'(B) - Detecciones - Ataques'!$C$3:$C$137,"*" &amp; Y27 &amp; "*") </f>
        <v>164413</v>
      </c>
      <c r="Z50" s="308">
        <f>SUMIFS('(B) - Detecciones - Ataques'!$DF3:$DF137,'(B) - Detecciones - Ataques'!$GR$3:$GR$137,"✔",'(B) - Detecciones - Ataques'!$B$3:$B$137,Z27) + SUMIFS('(B) - Detecciones - Ataques'!$DF3:$DF137,'(B) - Detecciones - Ataques'!$GR$3:$GR$137,"✔",'(B) - Detecciones - Ataques'!$C$3:$C$137,"*" &amp; Z27 &amp; "*") </f>
        <v>413</v>
      </c>
      <c r="AA50" s="308">
        <f>SUMIFS('(B) - Detecciones - Ataques'!$DF3:$DF137,'(B) - Detecciones - Ataques'!$GR$3:$GR$137,"✔",'(B) - Detecciones - Ataques'!$B$3:$B$137,AA27) + SUMIFS('(B) - Detecciones - Ataques'!$DF3:$DF137,'(B) - Detecciones - Ataques'!$GR$3:$GR$137,"✔",'(B) - Detecciones - Ataques'!$C$3:$C$137,"*" &amp; AA27 &amp; "*") </f>
        <v>247</v>
      </c>
      <c r="AB50" s="308">
        <f>SUMIFS('(B) - Detecciones - Ataques'!$DF3:$DF137,'(B) - Detecciones - Ataques'!$GR$3:$GR$137,"✔",'(B) - Detecciones - Ataques'!$B$3:$B$137,AB27) + SUMIFS('(B) - Detecciones - Ataques'!$DF3:$DF137,'(B) - Detecciones - Ataques'!$GR$3:$GR$137,"✔",'(B) - Detecciones - Ataques'!$C$3:$C$137,"*" &amp; AB27 &amp; "*") </f>
        <v>59</v>
      </c>
      <c r="AC50" s="308">
        <f>SUMIFS('(B) - Detecciones - Ataques'!$DF3:$DF137,'(B) - Detecciones - Ataques'!$GR$3:$GR$137,"✔",'(B) - Detecciones - Ataques'!$B$3:$B$137,AC27) + SUMIFS('(B) - Detecciones - Ataques'!$DF3:$DF137,'(B) - Detecciones - Ataques'!$GR$3:$GR$137,"✔",'(B) - Detecciones - Ataques'!$C$3:$C$137,"*" &amp; AC27 &amp; "*") </f>
        <v>823</v>
      </c>
      <c r="AD50" s="308">
        <f>SUMIFS('(B) - Detecciones - Ataques'!$DF3:$DF137,'(B) - Detecciones - Ataques'!$GR$3:$GR$137,"✔",'(B) - Detecciones - Ataques'!$B$3:$B$137,AD27) + SUMIFS('(B) - Detecciones - Ataques'!$DF3:$DF137,'(B) - Detecciones - Ataques'!$GR$3:$GR$137,"✔",'(B) - Detecciones - Ataques'!$C$3:$C$137,"*" &amp; AD27 &amp; "*") </f>
        <v>32</v>
      </c>
      <c r="AE50" s="309">
        <f>SUMIFS('(B) - Detecciones - Ataques'!$DF3:$DF137,'(B) - Detecciones - Ataques'!$GR$3:$GR$137,"✔",'(B) - Detecciones - Ataques'!$B$3:$B$137,AE27) + SUMIFS('(B) - Detecciones - Ataques'!$DF3:$DF137,'(B) - Detecciones - Ataques'!$GR$3:$GR$137,"✔",'(B) - Detecciones - Ataques'!$C$3:$C$137,"*" &amp; AE27 &amp; "*") </f>
        <v>504</v>
      </c>
      <c r="AF50" s="268"/>
      <c r="AG50" s="307" t="s">
        <v>2166</v>
      </c>
      <c r="AH50" s="310">
        <f>SUMIFS('(B) - Detecciones - Ataques'!$DF3:$DF137,'(B) - Detecciones - Ataques'!$GR$3:$GR$137,"✔",'(B) - Detecciones - Ataques'!$E$3:$E$137,AH27)</f>
        <v>53</v>
      </c>
      <c r="AI50" s="310">
        <f>SUMIFS('(B) - Detecciones - Ataques'!$DF3:$DF137,'(B) - Detecciones - Ataques'!$GR$3:$GR$137,"✔",'(B) - Detecciones - Ataques'!$E$3:$E$137,AI27)</f>
        <v>0</v>
      </c>
      <c r="AJ50" s="310">
        <f>SUMIFS('(B) - Detecciones - Ataques'!$DF3:$DF137,'(B) - Detecciones - Ataques'!$GR$3:$GR$137,"✔",'(B) - Detecciones - Ataques'!$E$3:$E$137,AJ27)</f>
        <v>7</v>
      </c>
      <c r="AK50" s="310">
        <f>SUMIFS('(B) - Detecciones - Ataques'!$DF3:$DF137,'(B) - Detecciones - Ataques'!$GR$3:$GR$137,"✔",'(B) - Detecciones - Ataques'!$E$3:$E$137,AK27)</f>
        <v>0</v>
      </c>
      <c r="AL50" s="310">
        <f>SUMIFS('(B) - Detecciones - Ataques'!$DF3:$DF137,'(B) - Detecciones - Ataques'!$GR$3:$GR$137,"✔",'(B) - Detecciones - Ataques'!$E$3:$E$137,AL27)</f>
        <v>3177</v>
      </c>
      <c r="AM50" s="310">
        <f>SUMIFS('(B) - Detecciones - Ataques'!$DF3:$DF137,'(B) - Detecciones - Ataques'!$GR$3:$GR$137,"✔",'(B) - Detecciones - Ataques'!$E$3:$E$137,AM27)</f>
        <v>0</v>
      </c>
      <c r="AN50" s="310">
        <f>SUMIFS('(B) - Detecciones - Ataques'!$DF3:$DF137,'(B) - Detecciones - Ataques'!$GR$3:$GR$137,"✔",'(B) - Detecciones - Ataques'!$E$3:$E$137,AN27)</f>
        <v>0</v>
      </c>
      <c r="AO50" s="310">
        <f>SUMIFS('(B) - Detecciones - Ataques'!$DF3:$DF137,'(B) - Detecciones - Ataques'!$GR$3:$GR$137,"✔",'(B) - Detecciones - Ataques'!$E$3:$E$137,AO27)</f>
        <v>0</v>
      </c>
      <c r="AP50" s="310">
        <f>SUMIFS('(B) - Detecciones - Ataques'!$DF3:$DF137,'(B) - Detecciones - Ataques'!$GR$3:$GR$137,"✔",'(B) - Detecciones - Ataques'!$E$3:$E$137,AP27)</f>
        <v>110</v>
      </c>
      <c r="AQ50" s="310">
        <f>SUMIFS('(B) - Detecciones - Ataques'!$DF3:$DF137,'(B) - Detecciones - Ataques'!$GR$3:$GR$137,"✔",'(B) - Detecciones - Ataques'!$E$3:$E$137,AQ27)</f>
        <v>7</v>
      </c>
      <c r="AR50" s="310">
        <f>SUMIFS('(B) - Detecciones - Ataques'!$DF3:$DF137,'(B) - Detecciones - Ataques'!$GR$3:$GR$137,"✔",'(B) - Detecciones - Ataques'!$E$3:$E$137,AR27)</f>
        <v>0</v>
      </c>
      <c r="AS50" s="310">
        <f>SUMIFS('(B) - Detecciones - Ataques'!$DF3:$DF137,'(B) - Detecciones - Ataques'!$GR$3:$GR$137,"✔",'(B) - Detecciones - Ataques'!$E$3:$E$137,AS27)</f>
        <v>4</v>
      </c>
      <c r="AT50" s="310">
        <f>SUMIFS('(B) - Detecciones - Ataques'!$DF3:$DF137,'(B) - Detecciones - Ataques'!$GR$3:$GR$137,"✔",'(B) - Detecciones - Ataques'!$E$3:$E$137,AT27)</f>
        <v>12</v>
      </c>
      <c r="AU50" s="310">
        <f>SUMIFS('(B) - Detecciones - Ataques'!$DF3:$DF137,'(B) - Detecciones - Ataques'!$GR$3:$GR$137,"✔",'(B) - Detecciones - Ataques'!$E$3:$E$137,AU27)</f>
        <v>4</v>
      </c>
      <c r="AV50" s="310">
        <f>SUMIFS('(B) - Detecciones - Ataques'!$DF3:$DF137,'(B) - Detecciones - Ataques'!$GR$3:$GR$137,"✔",'(B) - Detecciones - Ataques'!$E$3:$E$137,AV27)</f>
        <v>0</v>
      </c>
      <c r="AW50" s="310">
        <f>SUMIFS('(B) - Detecciones - Ataques'!$DF3:$DF137,'(B) - Detecciones - Ataques'!$GR$3:$GR$137,"✔",'(B) - Detecciones - Ataques'!$E$3:$E$137,AW27)</f>
        <v>27</v>
      </c>
      <c r="AX50" s="310">
        <f>SUMIFS('(B) - Detecciones - Ataques'!$DF3:$DF137,'(B) - Detecciones - Ataques'!$GR$3:$GR$137,"✔",'(B) - Detecciones - Ataques'!$E$3:$E$137,AX27)</f>
        <v>0</v>
      </c>
      <c r="AY50" s="310">
        <f>SUMIFS('(B) - Detecciones - Ataques'!$DF3:$DF137,'(B) - Detecciones - Ataques'!$GR$3:$GR$137,"✔",'(B) - Detecciones - Ataques'!$E$3:$E$137,AY27)</f>
        <v>3</v>
      </c>
      <c r="AZ50" s="310">
        <f>SUMIFS('(B) - Detecciones - Ataques'!$DF3:$DF137,'(B) - Detecciones - Ataques'!$GR$3:$GR$137,"✔",'(B) - Detecciones - Ataques'!$E$3:$E$137,AZ27)</f>
        <v>14</v>
      </c>
      <c r="BA50" s="310">
        <f>SUMIFS('(B) - Detecciones - Ataques'!$DF3:$DF137,'(B) - Detecciones - Ataques'!$GR$3:$GR$137,"✔",'(B) - Detecciones - Ataques'!$E$3:$E$137,BA27)</f>
        <v>0</v>
      </c>
      <c r="BB50" s="310">
        <f>SUMIFS('(B) - Detecciones - Ataques'!$DF3:$DF137,'(B) - Detecciones - Ataques'!$GR$3:$GR$137,"✔",'(B) - Detecciones - Ataques'!$E$3:$E$137,BB27)</f>
        <v>53437</v>
      </c>
      <c r="BC50" s="310">
        <f>SUMIFS('(B) - Detecciones - Ataques'!$DF3:$DF137,'(B) - Detecciones - Ataques'!$GR$3:$GR$137,"✔",'(B) - Detecciones - Ataques'!$E$3:$E$137,BC27)</f>
        <v>0</v>
      </c>
      <c r="BD50" s="310">
        <f>SUMIFS('(B) - Detecciones - Ataques'!$DF3:$DF137,'(B) - Detecciones - Ataques'!$GR$3:$GR$137,"✔",'(B) - Detecciones - Ataques'!$E$3:$E$137,BD27)</f>
        <v>1</v>
      </c>
      <c r="BE50" s="310">
        <f>SUMIFS('(B) - Detecciones - Ataques'!$DF3:$DF137,'(B) - Detecciones - Ataques'!$GR$3:$GR$137,"✔",'(B) - Detecciones - Ataques'!$E$3:$E$137,BE27)</f>
        <v>3</v>
      </c>
      <c r="BF50" s="310">
        <f>SUMIFS('(B) - Detecciones - Ataques'!$DF3:$DF137,'(B) - Detecciones - Ataques'!$GR$3:$GR$137,"✔",'(B) - Detecciones - Ataques'!$E$3:$E$137,BF27)</f>
        <v>1</v>
      </c>
      <c r="BG50" s="310">
        <f>SUMIFS('(B) - Detecciones - Ataques'!$DF3:$DF137,'(B) - Detecciones - Ataques'!$GR$3:$GR$137,"✔",'(B) - Detecciones - Ataques'!$E$3:$E$137,BG27)</f>
        <v>396</v>
      </c>
      <c r="BH50" s="310">
        <f>SUMIFS('(B) - Detecciones - Ataques'!$DF3:$DF137,'(B) - Detecciones - Ataques'!$GR$3:$GR$137,"✔",'(B) - Detecciones - Ataques'!$E$3:$E$137,BH27)</f>
        <v>1</v>
      </c>
      <c r="BI50" s="310">
        <f>SUMIFS('(B) - Detecciones - Ataques'!$DF3:$DF137,'(B) - Detecciones - Ataques'!$GR$3:$GR$137,"✔",'(B) - Detecciones - Ataques'!$E$3:$E$137,BI27)</f>
        <v>0</v>
      </c>
      <c r="BJ50" s="310">
        <f>SUMIFS('(B) - Detecciones - Ataques'!$DF3:$DF137,'(B) - Detecciones - Ataques'!$GR$3:$GR$137,"✔",'(B) - Detecciones - Ataques'!$E$3:$E$137,BJ27)</f>
        <v>0</v>
      </c>
      <c r="BK50" s="310">
        <f>SUMIFS('(B) - Detecciones - Ataques'!$DF3:$DF137,'(B) - Detecciones - Ataques'!$GR$3:$GR$137,"✔",'(B) - Detecciones - Ataques'!$E$3:$E$137,BK27)</f>
        <v>2</v>
      </c>
      <c r="BL50" s="310">
        <f>SUMIFS('(B) - Detecciones - Ataques'!$DF3:$DF137,'(B) - Detecciones - Ataques'!$GR$3:$GR$137,"✔",'(B) - Detecciones - Ataques'!$E$3:$E$137,BL27)</f>
        <v>155236</v>
      </c>
      <c r="BM50" s="310">
        <f>SUMIFS('(B) - Detecciones - Ataques'!$DF3:$DF137,'(B) - Detecciones - Ataques'!$GR$3:$GR$137,"✔",'(B) - Detecciones - Ataques'!$E$3:$E$137,BM27)</f>
        <v>9175</v>
      </c>
      <c r="BN50" s="310">
        <f>SUMIFS('(B) - Detecciones - Ataques'!$DF3:$DF137,'(B) - Detecciones - Ataques'!$GR$3:$GR$137,"✔",'(B) - Detecciones - Ataques'!$E$3:$E$137,BN27)</f>
        <v>0</v>
      </c>
      <c r="BO50" s="310">
        <f>SUMIFS('(B) - Detecciones - Ataques'!$DF3:$DF137,'(B) - Detecciones - Ataques'!$GR$3:$GR$137,"✔",'(B) - Detecciones - Ataques'!$E$3:$E$137,BO27)</f>
        <v>0</v>
      </c>
      <c r="BP50" s="310">
        <f>SUMIFS('(B) - Detecciones - Ataques'!$DF3:$DF137,'(B) - Detecciones - Ataques'!$GR$3:$GR$137,"✔",'(B) - Detecciones - Ataques'!$E$3:$E$137,BP27)</f>
        <v>205</v>
      </c>
      <c r="BQ50" s="310">
        <f>SUMIFS('(B) - Detecciones - Ataques'!$DF3:$DF137,'(B) - Detecciones - Ataques'!$GR$3:$GR$137,"✔",'(B) - Detecciones - Ataques'!$E$3:$E$137,BQ27)</f>
        <v>0</v>
      </c>
      <c r="BR50" s="310">
        <f>SUMIFS('(B) - Detecciones - Ataques'!$DF3:$DF137,'(B) - Detecciones - Ataques'!$GR$3:$GR$137,"✔",'(B) - Detecciones - Ataques'!$E$3:$E$137,BR27)</f>
        <v>10</v>
      </c>
      <c r="BS50" s="310">
        <f>SUMIFS('(B) - Detecciones - Ataques'!$DF3:$DF137,'(B) - Detecciones - Ataques'!$GR$3:$GR$137,"✔",'(B) - Detecciones - Ataques'!$E$3:$E$137,BS27)</f>
        <v>0</v>
      </c>
      <c r="BT50" s="310">
        <f>SUMIFS('(B) - Detecciones - Ataques'!$DF3:$DF137,'(B) - Detecciones - Ataques'!$GR$3:$GR$137,"✔",'(B) - Detecciones - Ataques'!$E$3:$E$137,BT27)</f>
        <v>0</v>
      </c>
      <c r="BU50" s="310">
        <f>SUMIFS('(B) - Detecciones - Ataques'!$DF3:$DF137,'(B) - Detecciones - Ataques'!$GR$3:$GR$137,"✔",'(B) - Detecciones - Ataques'!$E$3:$E$137,BU27)</f>
        <v>0</v>
      </c>
      <c r="BV50" s="310">
        <f>SUMIFS('(B) - Detecciones - Ataques'!$DF3:$DF137,'(B) - Detecciones - Ataques'!$GR$3:$GR$137,"✔",'(B) - Detecciones - Ataques'!$E$3:$E$137,BV27)</f>
        <v>4</v>
      </c>
      <c r="BW50" s="310">
        <f>SUMIFS('(B) - Detecciones - Ataques'!$DF3:$DF137,'(B) - Detecciones - Ataques'!$GR$3:$GR$137,"✔",'(B) - Detecciones - Ataques'!$E$3:$E$137,BW27)</f>
        <v>0</v>
      </c>
      <c r="BX50" s="310">
        <f>SUMIFS('(B) - Detecciones - Ataques'!$DF3:$DF137,'(B) - Detecciones - Ataques'!$GR$3:$GR$137,"✔",'(B) - Detecciones - Ataques'!$E$3:$E$137,BX27)</f>
        <v>43</v>
      </c>
      <c r="BY50" s="310">
        <f>SUMIFS('(B) - Detecciones - Ataques'!$DF3:$DF137,'(B) - Detecciones - Ataques'!$GR$3:$GR$137,"✔",'(B) - Detecciones - Ataques'!$E$3:$E$137,BY27)</f>
        <v>133</v>
      </c>
      <c r="BZ50" s="310">
        <f>SUMIFS('(B) - Detecciones - Ataques'!$DF3:$DF137,'(B) - Detecciones - Ataques'!$GR$3:$GR$137,"✔",'(B) - Detecciones - Ataques'!$E$3:$E$137,BZ27)</f>
        <v>0</v>
      </c>
      <c r="CA50" s="310">
        <f>SUMIFS('(B) - Detecciones - Ataques'!$DF3:$DF137,'(B) - Detecciones - Ataques'!$GR$3:$GR$137,"✔",'(B) - Detecciones - Ataques'!$E$3:$E$137,CA27)</f>
        <v>1</v>
      </c>
      <c r="CB50" s="310">
        <f>SUMIFS('(B) - Detecciones - Ataques'!$DF3:$DF137,'(B) - Detecciones - Ataques'!$GR$3:$GR$137,"✔",'(B) - Detecciones - Ataques'!$E$3:$E$137,CB27)</f>
        <v>0</v>
      </c>
      <c r="CC50" s="310">
        <f>SUMIFS('(B) - Detecciones - Ataques'!$DF3:$DF137,'(B) - Detecciones - Ataques'!$GR$3:$GR$137,"✔",'(B) - Detecciones - Ataques'!$E$3:$E$137,CC27)</f>
        <v>1</v>
      </c>
      <c r="CD50" s="310">
        <f>SUMIFS('(B) - Detecciones - Ataques'!$DF3:$DF137,'(B) - Detecciones - Ataques'!$GR$3:$GR$137,"✔",'(B) - Detecciones - Ataques'!$E$3:$E$137,CD27)</f>
        <v>0</v>
      </c>
      <c r="CE50" s="310">
        <f>SUMIFS('(B) - Detecciones - Ataques'!$DF3:$DF137,'(B) - Detecciones - Ataques'!$GR$3:$GR$137,"✔",'(B) - Detecciones - Ataques'!$E$3:$E$137,CE27)</f>
        <v>4</v>
      </c>
      <c r="CF50" s="310">
        <f>SUMIFS('(B) - Detecciones - Ataques'!$DF3:$DF137,'(B) - Detecciones - Ataques'!$GR$3:$GR$137,"✔",'(B) - Detecciones - Ataques'!$E$3:$E$137,CF27)</f>
        <v>0</v>
      </c>
      <c r="CG50" s="310">
        <f>SUMIFS('(B) - Detecciones - Ataques'!$DF3:$DF137,'(B) - Detecciones - Ataques'!$GR$3:$GR$137,"✔",'(B) - Detecciones - Ataques'!$E$3:$E$137,CG27)</f>
        <v>3</v>
      </c>
      <c r="CH50" s="310">
        <f>SUMIFS('(B) - Detecciones - Ataques'!$DF3:$DF137,'(B) - Detecciones - Ataques'!$GR$3:$GR$137,"✔",'(B) - Detecciones - Ataques'!$E$3:$E$137,CH27)</f>
        <v>33</v>
      </c>
      <c r="CI50" s="310">
        <f>SUMIFS('(B) - Detecciones - Ataques'!$DF3:$DF137,'(B) - Detecciones - Ataques'!$GR$3:$GR$137,"✔",'(B) - Detecciones - Ataques'!$E$3:$E$137,CI27)</f>
        <v>0</v>
      </c>
      <c r="CJ50" s="310">
        <f>SUMIFS('(B) - Detecciones - Ataques'!$DF3:$DF137,'(B) - Detecciones - Ataques'!$GR$3:$GR$137,"✔",'(B) - Detecciones - Ataques'!$E$3:$E$137,CJ27)</f>
        <v>13</v>
      </c>
      <c r="CK50" s="310">
        <f>SUMIFS('(B) - Detecciones - Ataques'!$DF3:$DF137,'(B) - Detecciones - Ataques'!$GR$3:$GR$137,"✔",'(B) - Detecciones - Ataques'!$E$3:$E$137,CK27)</f>
        <v>0</v>
      </c>
      <c r="CL50" s="310">
        <f>SUMIFS('(B) - Detecciones - Ataques'!$DF3:$DF137,'(B) - Detecciones - Ataques'!$GR$3:$GR$137,"✔",'(B) - Detecciones - Ataques'!$E$3:$E$137,CL27)</f>
        <v>171</v>
      </c>
      <c r="CM50" s="310">
        <f>SUMIFS('(B) - Detecciones - Ataques'!$DF3:$DF137,'(B) - Detecciones - Ataques'!$GR$3:$GR$137,"✔",'(B) - Detecciones - Ataques'!$E$3:$E$137,CM27)</f>
        <v>0</v>
      </c>
      <c r="CN50" s="310">
        <f>SUMIFS('(B) - Detecciones - Ataques'!$DF3:$DF137,'(B) - Detecciones - Ataques'!$GR$3:$GR$137,"✔",'(B) - Detecciones - Ataques'!$E$3:$E$137,CN27)</f>
        <v>13</v>
      </c>
      <c r="CO50" s="310">
        <f>SUMIFS('(B) - Detecciones - Ataques'!$DF3:$DF137,'(B) - Detecciones - Ataques'!$GR$3:$GR$137,"✔",'(B) - Detecciones - Ataques'!$E$3:$E$137,CO27)</f>
        <v>43</v>
      </c>
      <c r="CP50" s="310">
        <f>SUMIFS('(B) - Detecciones - Ataques'!$DF3:$DF137,'(B) - Detecciones - Ataques'!$GR$3:$GR$137,"✔",'(B) - Detecciones - Ataques'!$E$3:$E$137,CP27)</f>
        <v>3</v>
      </c>
      <c r="CQ50" s="310">
        <f>SUMIFS('(B) - Detecciones - Ataques'!$DF3:$DF137,'(B) - Detecciones - Ataques'!$GR$3:$GR$137,"✔",'(B) - Detecciones - Ataques'!$E$3:$E$137,CQ27)</f>
        <v>0</v>
      </c>
      <c r="CR50" s="310">
        <f>SUMIFS('(B) - Detecciones - Ataques'!$DF3:$DF137,'(B) - Detecciones - Ataques'!$GR$3:$GR$137,"✔",'(B) - Detecciones - Ataques'!$E$3:$E$137,CR27)</f>
        <v>804</v>
      </c>
      <c r="CS50" s="310">
        <f>SUMIFS('(B) - Detecciones - Ataques'!$DF3:$DF137,'(B) - Detecciones - Ataques'!$GR$3:$GR$137,"✔",'(B) - Detecciones - Ataques'!$E$3:$E$137,CS27)</f>
        <v>8</v>
      </c>
      <c r="CT50" s="310">
        <f>SUMIFS('(B) - Detecciones - Ataques'!$DF3:$DF137,'(B) - Detecciones - Ataques'!$GR$3:$GR$137,"✔",'(B) - Detecciones - Ataques'!$E$3:$E$137,CT27)</f>
        <v>0</v>
      </c>
      <c r="CU50" s="310">
        <f>SUMIFS('(B) - Detecciones - Ataques'!$DF3:$DF137,'(B) - Detecciones - Ataques'!$GR$3:$GR$137,"✔",'(B) - Detecciones - Ataques'!$E$3:$E$137,CU27)</f>
        <v>1</v>
      </c>
      <c r="CV50" s="310">
        <f>SUMIFS('(B) - Detecciones - Ataques'!$DF3:$DF137,'(B) - Detecciones - Ataques'!$GR$3:$GR$137,"✔",'(B) - Detecciones - Ataques'!$E$3:$E$137,CV27)</f>
        <v>0</v>
      </c>
      <c r="CW50" s="310">
        <f>SUMIFS('(B) - Detecciones - Ataques'!$DF3:$DF137,'(B) - Detecciones - Ataques'!$GR$3:$GR$137,"✔",'(B) - Detecciones - Ataques'!$E$3:$E$137,CW27)</f>
        <v>10</v>
      </c>
      <c r="CX50" s="310">
        <f>SUMIFS('(B) - Detecciones - Ataques'!$DF3:$DF137,'(B) - Detecciones - Ataques'!$GR$3:$GR$137,"✔",'(B) - Detecciones - Ataques'!$E$3:$E$137,CX27)</f>
        <v>32</v>
      </c>
      <c r="CY50" s="310">
        <f>SUMIFS('(B) - Detecciones - Ataques'!$DF3:$DF137,'(B) - Detecciones - Ataques'!$GR$3:$GR$137,"✔",'(B) - Detecciones - Ataques'!$E$3:$E$137,CY27)</f>
        <v>0</v>
      </c>
      <c r="CZ50" s="310">
        <f>SUMIFS('(B) - Detecciones - Ataques'!$DF3:$DF137,'(B) - Detecciones - Ataques'!$GR$3:$GR$137,"✔",'(B) - Detecciones - Ataques'!$E$3:$E$137,CZ27)</f>
        <v>0</v>
      </c>
      <c r="DA50" s="310">
        <f>SUMIFS('(B) - Detecciones - Ataques'!$DF3:$DF137,'(B) - Detecciones - Ataques'!$GR$3:$GR$137,"✔",'(B) - Detecciones - Ataques'!$E$3:$E$137,DA27)</f>
        <v>0</v>
      </c>
      <c r="DB50" s="310">
        <f>SUMIFS('(B) - Detecciones - Ataques'!$DF3:$DF137,'(B) - Detecciones - Ataques'!$GR$3:$GR$137,"✔",'(B) - Detecciones - Ataques'!$E$3:$E$137,DB27)</f>
        <v>0</v>
      </c>
      <c r="DC50" s="310">
        <f>SUMIFS('(B) - Detecciones - Ataques'!$DF3:$DF137,'(B) - Detecciones - Ataques'!$GR$3:$GR$137,"✔",'(B) - Detecciones - Ataques'!$E$3:$E$137,DC27)</f>
        <v>0</v>
      </c>
      <c r="DD50" s="310">
        <f>SUMIFS('(B) - Detecciones - Ataques'!$DF3:$DF137,'(B) - Detecciones - Ataques'!$GR$3:$GR$137,"✔",'(B) - Detecciones - Ataques'!$E$3:$E$137,DD27)</f>
        <v>0</v>
      </c>
      <c r="DE50" s="310">
        <f>SUMIFS('(B) - Detecciones - Ataques'!$DF3:$DF137,'(B) - Detecciones - Ataques'!$GR$3:$GR$137,"✔",'(B) - Detecciones - Ataques'!$E$3:$E$137,DE27)</f>
        <v>0</v>
      </c>
      <c r="DF50" s="310">
        <f>SUMIFS('(B) - Detecciones - Ataques'!$DF3:$DF137,'(B) - Detecciones - Ataques'!$GR$3:$GR$137,"✔",'(B) - Detecciones - Ataques'!$E$3:$E$137,DF27)</f>
        <v>0</v>
      </c>
      <c r="DG50" s="310">
        <f>SUMIFS('(B) - Detecciones - Ataques'!$DF3:$DF137,'(B) - Detecciones - Ataques'!$GR$3:$GR$137,"✔",'(B) - Detecciones - Ataques'!$E$3:$E$137,DG27)</f>
        <v>475</v>
      </c>
      <c r="DH50" s="310">
        <f>SUMIFS('(B) - Detecciones - Ataques'!$DF3:$DF137,'(B) - Detecciones - Ataques'!$GR$3:$GR$137,"✔",'(B) - Detecciones - Ataques'!$E$3:$E$137,DH27)</f>
        <v>0</v>
      </c>
      <c r="DI50" s="311">
        <f>SUMIFS('(B) - Detecciones - Ataques'!$DF3:$DF137,'(B) - Detecciones - Ataques'!$GR$3:$GR$137,"✔",'(B) - Detecciones - Ataques'!$E$3:$E$137,DI27)</f>
        <v>15</v>
      </c>
      <c r="DJ50" s="268"/>
      <c r="ER50" s="328" t="s">
        <v>1752</v>
      </c>
      <c r="ES50" s="321">
        <v>0.0</v>
      </c>
      <c r="ET50" s="321">
        <v>0.0</v>
      </c>
      <c r="EU50" s="321">
        <v>0.0</v>
      </c>
      <c r="EV50" s="321">
        <v>0.0</v>
      </c>
      <c r="EW50" s="329">
        <f t="shared" si="13"/>
        <v>0</v>
      </c>
      <c r="EX50" s="321"/>
      <c r="EY50" s="359"/>
      <c r="EZ50" s="360"/>
      <c r="FE50" s="318" t="s">
        <v>1822</v>
      </c>
      <c r="FF50" s="361">
        <f t="shared" ref="FF50:FI50" si="14">IF(ES28=0,"-",ES49/ES28)</f>
        <v>0.25</v>
      </c>
      <c r="FG50" s="361">
        <f t="shared" si="14"/>
        <v>0.45</v>
      </c>
      <c r="FH50" s="361">
        <f t="shared" si="14"/>
        <v>0.34375</v>
      </c>
      <c r="FI50" s="362">
        <f t="shared" si="14"/>
        <v>0.32</v>
      </c>
    </row>
    <row r="51">
      <c r="B51" s="269"/>
      <c r="C51" s="268"/>
      <c r="D51" s="268"/>
      <c r="E51" s="268"/>
      <c r="F51" s="268"/>
      <c r="G51" s="270"/>
      <c r="J51" s="269"/>
      <c r="K51" s="307" t="s">
        <v>2181</v>
      </c>
      <c r="L51" s="333" t="s">
        <v>2182</v>
      </c>
      <c r="M51" s="333" t="s">
        <v>2183</v>
      </c>
      <c r="N51" s="334" t="s">
        <v>2184</v>
      </c>
      <c r="O51" s="270"/>
      <c r="Q51" s="268"/>
      <c r="R51" s="307" t="s">
        <v>2167</v>
      </c>
      <c r="S51" s="308">
        <f>SUMIFS('(B) - Detecciones - Ataques'!$EO3:$EO137,'(B) - Detecciones - Ataques'!$GR$3:$GR$137,"✔",'(B) - Detecciones - Ataques'!$B$3:$B$137,S27) + SUMIFS('(B) - Detecciones - Ataques'!$EO3:$EO137,'(B) - Detecciones - Ataques'!$GR$3:$GR$137,"✔",'(B) - Detecciones - Ataques'!$C$3:$C$137,"*" &amp; S27 &amp; "*") </f>
        <v>375</v>
      </c>
      <c r="T51" s="308">
        <f>SUMIFS('(B) - Detecciones - Ataques'!$EO3:$EO137,'(B) - Detecciones - Ataques'!$GR$3:$GR$137,"✔",'(B) - Detecciones - Ataques'!$B$3:$B$137,T27) + SUMIFS('(B) - Detecciones - Ataques'!$EO3:$EO137,'(B) - Detecciones - Ataques'!$GR$3:$GR$137,"✔",'(B) - Detecciones - Ataques'!$C$3:$C$137,"*" &amp; T27 &amp; "*") </f>
        <v>27785</v>
      </c>
      <c r="U51" s="308">
        <f>SUMIFS('(B) - Detecciones - Ataques'!$EO3:$EO137,'(B) - Detecciones - Ataques'!$GR$3:$GR$137,"✔",'(B) - Detecciones - Ataques'!$B$3:$B$137,U27) + SUMIFS('(B) - Detecciones - Ataques'!$EO3:$EO137,'(B) - Detecciones - Ataques'!$GR$3:$GR$137,"✔",'(B) - Detecciones - Ataques'!$C$3:$C$137,"*" &amp; U27 &amp; "*") </f>
        <v>212</v>
      </c>
      <c r="V51" s="308">
        <f>SUMIFS('(B) - Detecciones - Ataques'!$EO3:$EO137,'(B) - Detecciones - Ataques'!$GR$3:$GR$137,"✔",'(B) - Detecciones - Ataques'!$B$3:$B$137,V27) + SUMIFS('(B) - Detecciones - Ataques'!$EO3:$EO137,'(B) - Detecciones - Ataques'!$GR$3:$GR$137,"✔",'(B) - Detecciones - Ataques'!$C$3:$C$137,"*" &amp; V27 &amp; "*") </f>
        <v>88</v>
      </c>
      <c r="W51" s="308">
        <f>SUMIFS('(B) - Detecciones - Ataques'!$EO3:$EO137,'(B) - Detecciones - Ataques'!$GR$3:$GR$137,"✔",'(B) - Detecciones - Ataques'!$B$3:$B$137,W27) + SUMIFS('(B) - Detecciones - Ataques'!$EO3:$EO137,'(B) - Detecciones - Ataques'!$GR$3:$GR$137,"✔",'(B) - Detecciones - Ataques'!$C$3:$C$137,"*" &amp; W27 &amp; "*") </f>
        <v>110431</v>
      </c>
      <c r="X51" s="308">
        <f>SUMIFS('(B) - Detecciones - Ataques'!$EO3:$EO137,'(B) - Detecciones - Ataques'!$GR$3:$GR$137,"✔",'(B) - Detecciones - Ataques'!$B$3:$B$137,X27) + SUMIFS('(B) - Detecciones - Ataques'!$EO3:$EO137,'(B) - Detecciones - Ataques'!$GR$3:$GR$137,"✔",'(B) - Detecciones - Ataques'!$C$3:$C$137,"*" &amp; X27 &amp; "*") </f>
        <v>547</v>
      </c>
      <c r="Y51" s="308">
        <f>SUMIFS('(B) - Detecciones - Ataques'!$EO3:$EO137,'(B) - Detecciones - Ataques'!$GR$3:$GR$137,"✔",'(B) - Detecciones - Ataques'!$B$3:$B$137,Y27) + SUMIFS('(B) - Detecciones - Ataques'!$EO3:$EO137,'(B) - Detecciones - Ataques'!$GR$3:$GR$137,"✔",'(B) - Detecciones - Ataques'!$C$3:$C$137,"*" &amp; Y27 &amp; "*") </f>
        <v>387474</v>
      </c>
      <c r="Z51" s="308">
        <f>SUMIFS('(B) - Detecciones - Ataques'!$EO3:$EO137,'(B) - Detecciones - Ataques'!$GR$3:$GR$137,"✔",'(B) - Detecciones - Ataques'!$B$3:$B$137,Z27) + SUMIFS('(B) - Detecciones - Ataques'!$EO3:$EO137,'(B) - Detecciones - Ataques'!$GR$3:$GR$137,"✔",'(B) - Detecciones - Ataques'!$C$3:$C$137,"*" &amp; Z27 &amp; "*") </f>
        <v>488</v>
      </c>
      <c r="AA51" s="308">
        <f>SUMIFS('(B) - Detecciones - Ataques'!$EO3:$EO137,'(B) - Detecciones - Ataques'!$GR$3:$GR$137,"✔",'(B) - Detecciones - Ataques'!$B$3:$B$137,AA27) + SUMIFS('(B) - Detecciones - Ataques'!$EO3:$EO137,'(B) - Detecciones - Ataques'!$GR$3:$GR$137,"✔",'(B) - Detecciones - Ataques'!$C$3:$C$137,"*" &amp; AA27 &amp; "*") </f>
        <v>412</v>
      </c>
      <c r="AB51" s="308">
        <f>SUMIFS('(B) - Detecciones - Ataques'!$EO3:$EO137,'(B) - Detecciones - Ataques'!$GR$3:$GR$137,"✔",'(B) - Detecciones - Ataques'!$B$3:$B$137,AB27) + SUMIFS('(B) - Detecciones - Ataques'!$EO3:$EO137,'(B) - Detecciones - Ataques'!$GR$3:$GR$137,"✔",'(B) - Detecciones - Ataques'!$C$3:$C$137,"*" &amp; AB27 &amp; "*") </f>
        <v>103</v>
      </c>
      <c r="AC51" s="308">
        <f>SUMIFS('(B) - Detecciones - Ataques'!$EO3:$EO137,'(B) - Detecciones - Ataques'!$GR$3:$GR$137,"✔",'(B) - Detecciones - Ataques'!$B$3:$B$137,AC27) + SUMIFS('(B) - Detecciones - Ataques'!$EO3:$EO137,'(B) - Detecciones - Ataques'!$GR$3:$GR$137,"✔",'(B) - Detecciones - Ataques'!$C$3:$C$137,"*" &amp; AC27 &amp; "*") </f>
        <v>3430</v>
      </c>
      <c r="AD51" s="308">
        <f>SUMIFS('(B) - Detecciones - Ataques'!$EO3:$EO137,'(B) - Detecciones - Ataques'!$GR$3:$GR$137,"✔",'(B) - Detecciones - Ataques'!$B$3:$B$137,AD27) + SUMIFS('(B) - Detecciones - Ataques'!$EO3:$EO137,'(B) - Detecciones - Ataques'!$GR$3:$GR$137,"✔",'(B) - Detecciones - Ataques'!$C$3:$C$137,"*" &amp; AD27 &amp; "*") </f>
        <v>43</v>
      </c>
      <c r="AE51" s="309">
        <f>SUMIFS('(B) - Detecciones - Ataques'!$EO3:$EO137,'(B) - Detecciones - Ataques'!$GR$3:$GR$137,"✔",'(B) - Detecciones - Ataques'!$B$3:$B$137,AE27) + SUMIFS('(B) - Detecciones - Ataques'!$EO3:$EO137,'(B) - Detecciones - Ataques'!$GR$3:$GR$137,"✔",'(B) - Detecciones - Ataques'!$C$3:$C$137,"*" &amp; AE27 &amp; "*") </f>
        <v>985</v>
      </c>
      <c r="AF51" s="268"/>
      <c r="AG51" s="307" t="s">
        <v>2167</v>
      </c>
      <c r="AH51" s="310">
        <f>SUMIFS('(B) - Detecciones - Ataques'!$EO3:$EO137,'(B) - Detecciones - Ataques'!$GR$3:$GR$137,"✔",'(B) - Detecciones - Ataques'!$E$3:$E$137,AH27)</f>
        <v>348</v>
      </c>
      <c r="AI51" s="310">
        <f>SUMIFS('(B) - Detecciones - Ataques'!$EO3:$EO137,'(B) - Detecciones - Ataques'!$GR$3:$GR$137,"✔",'(B) - Detecciones - Ataques'!$E$3:$E$137,AI27)</f>
        <v>3</v>
      </c>
      <c r="AJ51" s="310">
        <f>SUMIFS('(B) - Detecciones - Ataques'!$EO3:$EO137,'(B) - Detecciones - Ataques'!$GR$3:$GR$137,"✔",'(B) - Detecciones - Ataques'!$E$3:$E$137,AJ27)</f>
        <v>23</v>
      </c>
      <c r="AK51" s="310">
        <f>SUMIFS('(B) - Detecciones - Ataques'!$EO3:$EO137,'(B) - Detecciones - Ataques'!$GR$3:$GR$137,"✔",'(B) - Detecciones - Ataques'!$E$3:$E$137,AK27)</f>
        <v>1</v>
      </c>
      <c r="AL51" s="310">
        <f>SUMIFS('(B) - Detecciones - Ataques'!$EO3:$EO137,'(B) - Detecciones - Ataques'!$GR$3:$GR$137,"✔",'(B) - Detecciones - Ataques'!$E$3:$E$137,AL27)</f>
        <v>27785</v>
      </c>
      <c r="AM51" s="310">
        <f>SUMIFS('(B) - Detecciones - Ataques'!$EO3:$EO137,'(B) - Detecciones - Ataques'!$GR$3:$GR$137,"✔",'(B) - Detecciones - Ataques'!$E$3:$E$137,AM27)</f>
        <v>0</v>
      </c>
      <c r="AN51" s="310">
        <f>SUMIFS('(B) - Detecciones - Ataques'!$EO3:$EO137,'(B) - Detecciones - Ataques'!$GR$3:$GR$137,"✔",'(B) - Detecciones - Ataques'!$E$3:$E$137,AN27)</f>
        <v>0</v>
      </c>
      <c r="AO51" s="310">
        <f>SUMIFS('(B) - Detecciones - Ataques'!$EO3:$EO137,'(B) - Detecciones - Ataques'!$GR$3:$GR$137,"✔",'(B) - Detecciones - Ataques'!$E$3:$E$137,AO27)</f>
        <v>0</v>
      </c>
      <c r="AP51" s="310">
        <f>SUMIFS('(B) - Detecciones - Ataques'!$EO3:$EO137,'(B) - Detecciones - Ataques'!$GR$3:$GR$137,"✔",'(B) - Detecciones - Ataques'!$E$3:$E$137,AP27)</f>
        <v>124</v>
      </c>
      <c r="AQ51" s="310">
        <f>SUMIFS('(B) - Detecciones - Ataques'!$EO3:$EO137,'(B) - Detecciones - Ataques'!$GR$3:$GR$137,"✔",'(B) - Detecciones - Ataques'!$E$3:$E$137,AQ27)</f>
        <v>13</v>
      </c>
      <c r="AR51" s="310">
        <f>SUMIFS('(B) - Detecciones - Ataques'!$EO3:$EO137,'(B) - Detecciones - Ataques'!$GR$3:$GR$137,"✔",'(B) - Detecciones - Ataques'!$E$3:$E$137,AR27)</f>
        <v>0</v>
      </c>
      <c r="AS51" s="310">
        <f>SUMIFS('(B) - Detecciones - Ataques'!$EO3:$EO137,'(B) - Detecciones - Ataques'!$GR$3:$GR$137,"✔",'(B) - Detecciones - Ataques'!$E$3:$E$137,AS27)</f>
        <v>40</v>
      </c>
      <c r="AT51" s="310">
        <f>SUMIFS('(B) - Detecciones - Ataques'!$EO3:$EO137,'(B) - Detecciones - Ataques'!$GR$3:$GR$137,"✔",'(B) - Detecciones - Ataques'!$E$3:$E$137,AT27)</f>
        <v>29</v>
      </c>
      <c r="AU51" s="310">
        <f>SUMIFS('(B) - Detecciones - Ataques'!$EO3:$EO137,'(B) - Detecciones - Ataques'!$GR$3:$GR$137,"✔",'(B) - Detecciones - Ataques'!$E$3:$E$137,AU27)</f>
        <v>6</v>
      </c>
      <c r="AV51" s="310">
        <f>SUMIFS('(B) - Detecciones - Ataques'!$EO3:$EO137,'(B) - Detecciones - Ataques'!$GR$3:$GR$137,"✔",'(B) - Detecciones - Ataques'!$E$3:$E$137,AV27)</f>
        <v>0</v>
      </c>
      <c r="AW51" s="310">
        <f>SUMIFS('(B) - Detecciones - Ataques'!$EO3:$EO137,'(B) - Detecciones - Ataques'!$GR$3:$GR$137,"✔",'(B) - Detecciones - Ataques'!$E$3:$E$137,AW27)</f>
        <v>41</v>
      </c>
      <c r="AX51" s="310">
        <f>SUMIFS('(B) - Detecciones - Ataques'!$EO3:$EO137,'(B) - Detecciones - Ataques'!$GR$3:$GR$137,"✔",'(B) - Detecciones - Ataques'!$E$3:$E$137,AX27)</f>
        <v>0</v>
      </c>
      <c r="AY51" s="310">
        <f>SUMIFS('(B) - Detecciones - Ataques'!$EO3:$EO137,'(B) - Detecciones - Ataques'!$GR$3:$GR$137,"✔",'(B) - Detecciones - Ataques'!$E$3:$E$137,AY27)</f>
        <v>12</v>
      </c>
      <c r="AZ51" s="310">
        <f>SUMIFS('(B) - Detecciones - Ataques'!$EO3:$EO137,'(B) - Detecciones - Ataques'!$GR$3:$GR$137,"✔",'(B) - Detecciones - Ataques'!$E$3:$E$137,AZ27)</f>
        <v>35</v>
      </c>
      <c r="BA51" s="310">
        <f>SUMIFS('(B) - Detecciones - Ataques'!$EO3:$EO137,'(B) - Detecciones - Ataques'!$GR$3:$GR$137,"✔",'(B) - Detecciones - Ataques'!$E$3:$E$137,BA27)</f>
        <v>0</v>
      </c>
      <c r="BB51" s="310">
        <f>SUMIFS('(B) - Detecciones - Ataques'!$EO3:$EO137,'(B) - Detecciones - Ataques'!$GR$3:$GR$137,"✔",'(B) - Detecciones - Ataques'!$E$3:$E$137,BB27)</f>
        <v>110276</v>
      </c>
      <c r="BC51" s="310">
        <f>SUMIFS('(B) - Detecciones - Ataques'!$EO3:$EO137,'(B) - Detecciones - Ataques'!$GR$3:$GR$137,"✔",'(B) - Detecciones - Ataques'!$E$3:$E$137,BC27)</f>
        <v>0</v>
      </c>
      <c r="BD51" s="310">
        <f>SUMIFS('(B) - Detecciones - Ataques'!$EO3:$EO137,'(B) - Detecciones - Ataques'!$GR$3:$GR$137,"✔",'(B) - Detecciones - Ataques'!$E$3:$E$137,BD27)</f>
        <v>147</v>
      </c>
      <c r="BE51" s="310">
        <f>SUMIFS('(B) - Detecciones - Ataques'!$EO3:$EO137,'(B) - Detecciones - Ataques'!$GR$3:$GR$137,"✔",'(B) - Detecciones - Ataques'!$E$3:$E$137,BE27)</f>
        <v>5</v>
      </c>
      <c r="BF51" s="310">
        <f>SUMIFS('(B) - Detecciones - Ataques'!$EO3:$EO137,'(B) - Detecciones - Ataques'!$GR$3:$GR$137,"✔",'(B) - Detecciones - Ataques'!$E$3:$E$137,BF27)</f>
        <v>3</v>
      </c>
      <c r="BG51" s="310">
        <f>SUMIFS('(B) - Detecciones - Ataques'!$EO3:$EO137,'(B) - Detecciones - Ataques'!$GR$3:$GR$137,"✔",'(B) - Detecciones - Ataques'!$E$3:$E$137,BG27)</f>
        <v>397</v>
      </c>
      <c r="BH51" s="310">
        <f>SUMIFS('(B) - Detecciones - Ataques'!$EO3:$EO137,'(B) - Detecciones - Ataques'!$GR$3:$GR$137,"✔",'(B) - Detecciones - Ataques'!$E$3:$E$137,BH27)</f>
        <v>3</v>
      </c>
      <c r="BI51" s="310">
        <f>SUMIFS('(B) - Detecciones - Ataques'!$EO3:$EO137,'(B) - Detecciones - Ataques'!$GR$3:$GR$137,"✔",'(B) - Detecciones - Ataques'!$E$3:$E$137,BI27)</f>
        <v>0</v>
      </c>
      <c r="BJ51" s="310">
        <f>SUMIFS('(B) - Detecciones - Ataques'!$EO3:$EO137,'(B) - Detecciones - Ataques'!$GR$3:$GR$137,"✔",'(B) - Detecciones - Ataques'!$E$3:$E$137,BJ27)</f>
        <v>0</v>
      </c>
      <c r="BK51" s="310">
        <f>SUMIFS('(B) - Detecciones - Ataques'!$EO3:$EO137,'(B) - Detecciones - Ataques'!$GR$3:$GR$137,"✔",'(B) - Detecciones - Ataques'!$E$3:$E$137,BK27)</f>
        <v>4</v>
      </c>
      <c r="BL51" s="310">
        <f>SUMIFS('(B) - Detecciones - Ataques'!$EO3:$EO137,'(B) - Detecciones - Ataques'!$GR$3:$GR$137,"✔",'(B) - Detecciones - Ataques'!$E$3:$E$137,BL27)</f>
        <v>271557</v>
      </c>
      <c r="BM51" s="310">
        <f>SUMIFS('(B) - Detecciones - Ataques'!$EO3:$EO137,'(B) - Detecciones - Ataques'!$GR$3:$GR$137,"✔",'(B) - Detecciones - Ataques'!$E$3:$E$137,BM27)</f>
        <v>115913</v>
      </c>
      <c r="BN51" s="310">
        <f>SUMIFS('(B) - Detecciones - Ataques'!$EO3:$EO137,'(B) - Detecciones - Ataques'!$GR$3:$GR$137,"✔",'(B) - Detecciones - Ataques'!$E$3:$E$137,BN27)</f>
        <v>0</v>
      </c>
      <c r="BO51" s="310">
        <f>SUMIFS('(B) - Detecciones - Ataques'!$EO3:$EO137,'(B) - Detecciones - Ataques'!$GR$3:$GR$137,"✔",'(B) - Detecciones - Ataques'!$E$3:$E$137,BO27)</f>
        <v>0</v>
      </c>
      <c r="BP51" s="310">
        <f>SUMIFS('(B) - Detecciones - Ataques'!$EO3:$EO137,'(B) - Detecciones - Ataques'!$GR$3:$GR$137,"✔",'(B) - Detecciones - Ataques'!$E$3:$E$137,BP27)</f>
        <v>208</v>
      </c>
      <c r="BQ51" s="310">
        <f>SUMIFS('(B) - Detecciones - Ataques'!$EO3:$EO137,'(B) - Detecciones - Ataques'!$GR$3:$GR$137,"✔",'(B) - Detecciones - Ataques'!$E$3:$E$137,BQ27)</f>
        <v>0</v>
      </c>
      <c r="BR51" s="310">
        <f>SUMIFS('(B) - Detecciones - Ataques'!$EO3:$EO137,'(B) - Detecciones - Ataques'!$GR$3:$GR$137,"✔",'(B) - Detecciones - Ataques'!$E$3:$E$137,BR27)</f>
        <v>14</v>
      </c>
      <c r="BS51" s="310">
        <f>SUMIFS('(B) - Detecciones - Ataques'!$EO3:$EO137,'(B) - Detecciones - Ataques'!$GR$3:$GR$137,"✔",'(B) - Detecciones - Ataques'!$E$3:$E$137,BS27)</f>
        <v>0</v>
      </c>
      <c r="BT51" s="310">
        <f>SUMIFS('(B) - Detecciones - Ataques'!$EO3:$EO137,'(B) - Detecciones - Ataques'!$GR$3:$GR$137,"✔",'(B) - Detecciones - Ataques'!$E$3:$E$137,BT27)</f>
        <v>0</v>
      </c>
      <c r="BU51" s="310">
        <f>SUMIFS('(B) - Detecciones - Ataques'!$EO3:$EO137,'(B) - Detecciones - Ataques'!$GR$3:$GR$137,"✔",'(B) - Detecciones - Ataques'!$E$3:$E$137,BU27)</f>
        <v>1</v>
      </c>
      <c r="BV51" s="310">
        <f>SUMIFS('(B) - Detecciones - Ataques'!$EO3:$EO137,'(B) - Detecciones - Ataques'!$GR$3:$GR$137,"✔",'(B) - Detecciones - Ataques'!$E$3:$E$137,BV27)</f>
        <v>12</v>
      </c>
      <c r="BW51" s="310">
        <f>SUMIFS('(B) - Detecciones - Ataques'!$EO3:$EO137,'(B) - Detecciones - Ataques'!$GR$3:$GR$137,"✔",'(B) - Detecciones - Ataques'!$E$3:$E$137,BW27)</f>
        <v>0</v>
      </c>
      <c r="BX51" s="310">
        <f>SUMIFS('(B) - Detecciones - Ataques'!$EO3:$EO137,'(B) - Detecciones - Ataques'!$GR$3:$GR$137,"✔",'(B) - Detecciones - Ataques'!$E$3:$E$137,BX27)</f>
        <v>70</v>
      </c>
      <c r="BY51" s="310">
        <f>SUMIFS('(B) - Detecciones - Ataques'!$EO3:$EO137,'(B) - Detecciones - Ataques'!$GR$3:$GR$137,"✔",'(B) - Detecciones - Ataques'!$E$3:$E$137,BY27)</f>
        <v>136</v>
      </c>
      <c r="BZ51" s="310">
        <f>SUMIFS('(B) - Detecciones - Ataques'!$EO3:$EO137,'(B) - Detecciones - Ataques'!$GR$3:$GR$137,"✔",'(B) - Detecciones - Ataques'!$E$3:$E$137,BZ27)</f>
        <v>0</v>
      </c>
      <c r="CA51" s="310">
        <f>SUMIFS('(B) - Detecciones - Ataques'!$EO3:$EO137,'(B) - Detecciones - Ataques'!$GR$3:$GR$137,"✔",'(B) - Detecciones - Ataques'!$E$3:$E$137,CA27)</f>
        <v>6</v>
      </c>
      <c r="CB51" s="310">
        <f>SUMIFS('(B) - Detecciones - Ataques'!$EO3:$EO137,'(B) - Detecciones - Ataques'!$GR$3:$GR$137,"✔",'(B) - Detecciones - Ataques'!$E$3:$E$137,CB27)</f>
        <v>0</v>
      </c>
      <c r="CC51" s="310">
        <f>SUMIFS('(B) - Detecciones - Ataques'!$EO3:$EO137,'(B) - Detecciones - Ataques'!$GR$3:$GR$137,"✔",'(B) - Detecciones - Ataques'!$E$3:$E$137,CC27)</f>
        <v>3</v>
      </c>
      <c r="CD51" s="310">
        <f>SUMIFS('(B) - Detecciones - Ataques'!$EO3:$EO137,'(B) - Detecciones - Ataques'!$GR$3:$GR$137,"✔",'(B) - Detecciones - Ataques'!$E$3:$E$137,CD27)</f>
        <v>0</v>
      </c>
      <c r="CE51" s="310">
        <f>SUMIFS('(B) - Detecciones - Ataques'!$EO3:$EO137,'(B) - Detecciones - Ataques'!$GR$3:$GR$137,"✔",'(B) - Detecciones - Ataques'!$E$3:$E$137,CE27)</f>
        <v>9</v>
      </c>
      <c r="CF51" s="310">
        <f>SUMIFS('(B) - Detecciones - Ataques'!$EO3:$EO137,'(B) - Detecciones - Ataques'!$GR$3:$GR$137,"✔",'(B) - Detecciones - Ataques'!$E$3:$E$137,CF27)</f>
        <v>0</v>
      </c>
      <c r="CG51" s="310">
        <f>SUMIFS('(B) - Detecciones - Ataques'!$EO3:$EO137,'(B) - Detecciones - Ataques'!$GR$3:$GR$137,"✔",'(B) - Detecciones - Ataques'!$E$3:$E$137,CG27)</f>
        <v>10</v>
      </c>
      <c r="CH51" s="310">
        <f>SUMIFS('(B) - Detecciones - Ataques'!$EO3:$EO137,'(B) - Detecciones - Ataques'!$GR$3:$GR$137,"✔",'(B) - Detecciones - Ataques'!$E$3:$E$137,CH27)</f>
        <v>35</v>
      </c>
      <c r="CI51" s="310">
        <f>SUMIFS('(B) - Detecciones - Ataques'!$EO3:$EO137,'(B) - Detecciones - Ataques'!$GR$3:$GR$137,"✔",'(B) - Detecciones - Ataques'!$E$3:$E$137,CI27)</f>
        <v>3</v>
      </c>
      <c r="CJ51" s="310">
        <f>SUMIFS('(B) - Detecciones - Ataques'!$EO3:$EO137,'(B) - Detecciones - Ataques'!$GR$3:$GR$137,"✔",'(B) - Detecciones - Ataques'!$E$3:$E$137,CJ27)</f>
        <v>19</v>
      </c>
      <c r="CK51" s="310">
        <f>SUMIFS('(B) - Detecciones - Ataques'!$EO3:$EO137,'(B) - Detecciones - Ataques'!$GR$3:$GR$137,"✔",'(B) - Detecciones - Ataques'!$E$3:$E$137,CK27)</f>
        <v>0</v>
      </c>
      <c r="CL51" s="310">
        <f>SUMIFS('(B) - Detecciones - Ataques'!$EO3:$EO137,'(B) - Detecciones - Ataques'!$GR$3:$GR$137,"✔",'(B) - Detecciones - Ataques'!$E$3:$E$137,CL27)</f>
        <v>304</v>
      </c>
      <c r="CM51" s="310">
        <f>SUMIFS('(B) - Detecciones - Ataques'!$EO3:$EO137,'(B) - Detecciones - Ataques'!$GR$3:$GR$137,"✔",'(B) - Detecciones - Ataques'!$E$3:$E$137,CM27)</f>
        <v>1</v>
      </c>
      <c r="CN51" s="310">
        <f>SUMIFS('(B) - Detecciones - Ataques'!$EO3:$EO137,'(B) - Detecciones - Ataques'!$GR$3:$GR$137,"✔",'(B) - Detecciones - Ataques'!$E$3:$E$137,CN27)</f>
        <v>24</v>
      </c>
      <c r="CO51" s="310">
        <f>SUMIFS('(B) - Detecciones - Ataques'!$EO3:$EO137,'(B) - Detecciones - Ataques'!$GR$3:$GR$137,"✔",'(B) - Detecciones - Ataques'!$E$3:$E$137,CO27)</f>
        <v>65</v>
      </c>
      <c r="CP51" s="310">
        <f>SUMIFS('(B) - Detecciones - Ataques'!$EO3:$EO137,'(B) - Detecciones - Ataques'!$GR$3:$GR$137,"✔",'(B) - Detecciones - Ataques'!$E$3:$E$137,CP27)</f>
        <v>13</v>
      </c>
      <c r="CQ51" s="310">
        <f>SUMIFS('(B) - Detecciones - Ataques'!$EO3:$EO137,'(B) - Detecciones - Ataques'!$GR$3:$GR$137,"✔",'(B) - Detecciones - Ataques'!$E$3:$E$137,CQ27)</f>
        <v>0</v>
      </c>
      <c r="CR51" s="310">
        <f>SUMIFS('(B) - Detecciones - Ataques'!$EO3:$EO137,'(B) - Detecciones - Ataques'!$GR$3:$GR$137,"✔",'(B) - Detecciones - Ataques'!$E$3:$E$137,CR27)</f>
        <v>3387</v>
      </c>
      <c r="CS51" s="310">
        <f>SUMIFS('(B) - Detecciones - Ataques'!$EO3:$EO137,'(B) - Detecciones - Ataques'!$GR$3:$GR$137,"✔",'(B) - Detecciones - Ataques'!$E$3:$E$137,CS27)</f>
        <v>11</v>
      </c>
      <c r="CT51" s="310">
        <f>SUMIFS('(B) - Detecciones - Ataques'!$EO3:$EO137,'(B) - Detecciones - Ataques'!$GR$3:$GR$137,"✔",'(B) - Detecciones - Ataques'!$E$3:$E$137,CT27)</f>
        <v>0</v>
      </c>
      <c r="CU51" s="310">
        <f>SUMIFS('(B) - Detecciones - Ataques'!$EO3:$EO137,'(B) - Detecciones - Ataques'!$GR$3:$GR$137,"✔",'(B) - Detecciones - Ataques'!$E$3:$E$137,CU27)</f>
        <v>7</v>
      </c>
      <c r="CV51" s="310">
        <f>SUMIFS('(B) - Detecciones - Ataques'!$EO3:$EO137,'(B) - Detecciones - Ataques'!$GR$3:$GR$137,"✔",'(B) - Detecciones - Ataques'!$E$3:$E$137,CV27)</f>
        <v>0</v>
      </c>
      <c r="CW51" s="310">
        <f>SUMIFS('(B) - Detecciones - Ataques'!$EO3:$EO137,'(B) - Detecciones - Ataques'!$GR$3:$GR$137,"✔",'(B) - Detecciones - Ataques'!$E$3:$E$137,CW27)</f>
        <v>25</v>
      </c>
      <c r="CX51" s="310">
        <f>SUMIFS('(B) - Detecciones - Ataques'!$EO3:$EO137,'(B) - Detecciones - Ataques'!$GR$3:$GR$137,"✔",'(B) - Detecciones - Ataques'!$E$3:$E$137,CX27)</f>
        <v>43</v>
      </c>
      <c r="CY51" s="310">
        <f>SUMIFS('(B) - Detecciones - Ataques'!$EO3:$EO137,'(B) - Detecciones - Ataques'!$GR$3:$GR$137,"✔",'(B) - Detecciones - Ataques'!$E$3:$E$137,CY27)</f>
        <v>0</v>
      </c>
      <c r="CZ51" s="310">
        <f>SUMIFS('(B) - Detecciones - Ataques'!$EO3:$EO137,'(B) - Detecciones - Ataques'!$GR$3:$GR$137,"✔",'(B) - Detecciones - Ataques'!$E$3:$E$137,CZ27)</f>
        <v>0</v>
      </c>
      <c r="DA51" s="310">
        <f>SUMIFS('(B) - Detecciones - Ataques'!$EO3:$EO137,'(B) - Detecciones - Ataques'!$GR$3:$GR$137,"✔",'(B) - Detecciones - Ataques'!$E$3:$E$137,DA27)</f>
        <v>0</v>
      </c>
      <c r="DB51" s="310">
        <f>SUMIFS('(B) - Detecciones - Ataques'!$EO3:$EO137,'(B) - Detecciones - Ataques'!$GR$3:$GR$137,"✔",'(B) - Detecciones - Ataques'!$E$3:$E$137,DB27)</f>
        <v>0</v>
      </c>
      <c r="DC51" s="310">
        <f>SUMIFS('(B) - Detecciones - Ataques'!$EO3:$EO137,'(B) - Detecciones - Ataques'!$GR$3:$GR$137,"✔",'(B) - Detecciones - Ataques'!$E$3:$E$137,DC27)</f>
        <v>0</v>
      </c>
      <c r="DD51" s="310">
        <f>SUMIFS('(B) - Detecciones - Ataques'!$EO3:$EO137,'(B) - Detecciones - Ataques'!$GR$3:$GR$137,"✔",'(B) - Detecciones - Ataques'!$E$3:$E$137,DD27)</f>
        <v>0</v>
      </c>
      <c r="DE51" s="310">
        <f>SUMIFS('(B) - Detecciones - Ataques'!$EO3:$EO137,'(B) - Detecciones - Ataques'!$GR$3:$GR$137,"✔",'(B) - Detecciones - Ataques'!$E$3:$E$137,DE27)</f>
        <v>0</v>
      </c>
      <c r="DF51" s="310">
        <f>SUMIFS('(B) - Detecciones - Ataques'!$EO3:$EO137,'(B) - Detecciones - Ataques'!$GR$3:$GR$137,"✔",'(B) - Detecciones - Ataques'!$E$3:$E$137,DF27)</f>
        <v>0</v>
      </c>
      <c r="DG51" s="310">
        <f>SUMIFS('(B) - Detecciones - Ataques'!$EO3:$EO137,'(B) - Detecciones - Ataques'!$GR$3:$GR$137,"✔",'(B) - Detecciones - Ataques'!$E$3:$E$137,DG27)</f>
        <v>932</v>
      </c>
      <c r="DH51" s="310">
        <f>SUMIFS('(B) - Detecciones - Ataques'!$EO3:$EO137,'(B) - Detecciones - Ataques'!$GR$3:$GR$137,"✔",'(B) - Detecciones - Ataques'!$E$3:$E$137,DH27)</f>
        <v>0</v>
      </c>
      <c r="DI51" s="311">
        <f>SUMIFS('(B) - Detecciones - Ataques'!$EO3:$EO137,'(B) - Detecciones - Ataques'!$GR$3:$GR$137,"✔",'(B) - Detecciones - Ataques'!$E$3:$E$137,DI27)</f>
        <v>18</v>
      </c>
      <c r="DJ51" s="268"/>
      <c r="ER51" s="328" t="s">
        <v>797</v>
      </c>
      <c r="ES51" s="321">
        <v>1.0</v>
      </c>
      <c r="ET51" s="321">
        <v>17.0</v>
      </c>
      <c r="EU51" s="321">
        <v>25.0</v>
      </c>
      <c r="EV51" s="321">
        <v>35.0</v>
      </c>
      <c r="EW51" s="329">
        <f t="shared" si="13"/>
        <v>35</v>
      </c>
      <c r="EX51" s="321"/>
      <c r="EY51" s="357">
        <f t="shared" ref="EY51:EY61" si="16">EW51/EW30</f>
        <v>0.4117647059</v>
      </c>
      <c r="EZ51" s="358">
        <f t="shared" ref="EZ51:EZ61" si="17">1-EY51</f>
        <v>0.5882352941</v>
      </c>
      <c r="FA51" s="351"/>
      <c r="FE51" s="328" t="s">
        <v>1752</v>
      </c>
      <c r="FF51" s="361" t="str">
        <f t="shared" ref="FF51:FI51" si="15">IF(ES29=0,"-",ES50/ES29)</f>
        <v>-</v>
      </c>
      <c r="FG51" s="361" t="str">
        <f t="shared" si="15"/>
        <v>-</v>
      </c>
      <c r="FH51" s="361" t="str">
        <f t="shared" si="15"/>
        <v>-</v>
      </c>
      <c r="FI51" s="362" t="str">
        <f t="shared" si="15"/>
        <v>-</v>
      </c>
    </row>
    <row r="52">
      <c r="B52" s="269"/>
      <c r="C52" s="268"/>
      <c r="D52" s="268"/>
      <c r="E52" s="268"/>
      <c r="F52" s="268"/>
      <c r="G52" s="270"/>
      <c r="J52" s="269"/>
      <c r="K52" s="345">
        <f>SUMIF('(B) - Detecciones - Ataques'!GR3:GR137,"✔",'(B) - Detecciones - Ataques'!AX3:AX137)</f>
        <v>8016</v>
      </c>
      <c r="L52" s="308">
        <f>SUMIF('(B) - Detecciones - Ataques'!GR3:GR137,"✔",'(B) - Detecciones - Ataques'!CE3:CE137)</f>
        <v>164940</v>
      </c>
      <c r="M52" s="308">
        <f>SUMIF('(B) - Detecciones - Ataques'!GR3:GR137,"✔",'(B) - Detecciones - Ataques'!DN3:DN137)</f>
        <v>219696</v>
      </c>
      <c r="N52" s="309">
        <f>SUMIF('(B) - Detecciones - Ataques'!GR3:GR137,"✔",'(B) - Detecciones - Ataques'!EW3:EW137)</f>
        <v>354300</v>
      </c>
      <c r="O52" s="270"/>
      <c r="Q52" s="268"/>
      <c r="R52" s="307" t="s">
        <v>2173</v>
      </c>
      <c r="S52" s="308">
        <f>SUMIFS('(B) - Detecciones - Ataques'!$AU3:$AU137,'(B) - Detecciones - Ataques'!$GR$3:$GR$137,"✔",'(B) - Detecciones - Ataques'!$B$3:$B$137,S27) + SUMIFS('(B) - Detecciones - Ataques'!$AU3:$AU137,'(B) - Detecciones - Ataques'!$GR$3:$GR$137,"✔",'(B) - Detecciones - Ataques'!$C$3:$C$137,"*" &amp; S27 &amp; "*") </f>
        <v>1</v>
      </c>
      <c r="T52" s="308">
        <f>SUMIFS('(B) - Detecciones - Ataques'!$AU3:$AU137,'(B) - Detecciones - Ataques'!$GR$3:$GR$137,"✔",'(B) - Detecciones - Ataques'!$B$3:$B$137,T27) + SUMIFS('(B) - Detecciones - Ataques'!$AU3:$AU137,'(B) - Detecciones - Ataques'!$GR$3:$GR$137,"✔",'(B) - Detecciones - Ataques'!$C$3:$C$137,"*" &amp; T27 &amp; "*") </f>
        <v>0</v>
      </c>
      <c r="U52" s="308">
        <f>SUMIFS('(B) - Detecciones - Ataques'!$AU3:$AU137,'(B) - Detecciones - Ataques'!$GR$3:$GR$137,"✔",'(B) - Detecciones - Ataques'!$B$3:$B$137,U27) + SUMIFS('(B) - Detecciones - Ataques'!$AU3:$AU137,'(B) - Detecciones - Ataques'!$GR$3:$GR$137,"✔",'(B) - Detecciones - Ataques'!$C$3:$C$137,"*" &amp; U27 &amp; "*") </f>
        <v>1</v>
      </c>
      <c r="V52" s="308">
        <f>SUMIFS('(B) - Detecciones - Ataques'!$AU3:$AU137,'(B) - Detecciones - Ataques'!$GR$3:$GR$137,"✔",'(B) - Detecciones - Ataques'!$B$3:$B$137,V27) + SUMIFS('(B) - Detecciones - Ataques'!$AU3:$AU137,'(B) - Detecciones - Ataques'!$GR$3:$GR$137,"✔",'(B) - Detecciones - Ataques'!$C$3:$C$137,"*" &amp; V27 &amp; "*") </f>
        <v>0</v>
      </c>
      <c r="W52" s="308">
        <f>SUMIFS('(B) - Detecciones - Ataques'!$AU3:$AU137,'(B) - Detecciones - Ataques'!$GR$3:$GR$137,"✔",'(B) - Detecciones - Ataques'!$B$3:$B$137,W27) + SUMIFS('(B) - Detecciones - Ataques'!$AU3:$AU137,'(B) - Detecciones - Ataques'!$GR$3:$GR$137,"✔",'(B) - Detecciones - Ataques'!$C$3:$C$137,"*" &amp; W27 &amp; "*") </f>
        <v>0</v>
      </c>
      <c r="X52" s="308">
        <f>SUMIFS('(B) - Detecciones - Ataques'!$AU3:$AU137,'(B) - Detecciones - Ataques'!$GR$3:$GR$137,"✔",'(B) - Detecciones - Ataques'!$B$3:$B$137,X27) + SUMIFS('(B) - Detecciones - Ataques'!$AU3:$AU137,'(B) - Detecciones - Ataques'!$GR$3:$GR$137,"✔",'(B) - Detecciones - Ataques'!$C$3:$C$137,"*" &amp; X27 &amp; "*") </f>
        <v>0</v>
      </c>
      <c r="Y52" s="308">
        <f>SUMIFS('(B) - Detecciones - Ataques'!$AU3:$AU137,'(B) - Detecciones - Ataques'!$GR$3:$GR$137,"✔",'(B) - Detecciones - Ataques'!$B$3:$B$137,Y27) + SUMIFS('(B) - Detecciones - Ataques'!$AU3:$AU137,'(B) - Detecciones - Ataques'!$GR$3:$GR$137,"✔",'(B) - Detecciones - Ataques'!$C$3:$C$137,"*" &amp; Y27 &amp; "*") </f>
        <v>611</v>
      </c>
      <c r="Z52" s="308">
        <f>SUMIFS('(B) - Detecciones - Ataques'!$AU3:$AU137,'(B) - Detecciones - Ataques'!$GR$3:$GR$137,"✔",'(B) - Detecciones - Ataques'!$B$3:$B$137,Z27) + SUMIFS('(B) - Detecciones - Ataques'!$AU3:$AU137,'(B) - Detecciones - Ataques'!$GR$3:$GR$137,"✔",'(B) - Detecciones - Ataques'!$C$3:$C$137,"*" &amp; Z27 &amp; "*") </f>
        <v>0</v>
      </c>
      <c r="AA52" s="308">
        <f>SUMIFS('(B) - Detecciones - Ataques'!$AU3:$AU137,'(B) - Detecciones - Ataques'!$GR$3:$GR$137,"✔",'(B) - Detecciones - Ataques'!$B$3:$B$137,AA27) + SUMIFS('(B) - Detecciones - Ataques'!$AU3:$AU137,'(B) - Detecciones - Ataques'!$GR$3:$GR$137,"✔",'(B) - Detecciones - Ataques'!$C$3:$C$137,"*" &amp; AA27 &amp; "*") </f>
        <v>1</v>
      </c>
      <c r="AB52" s="308">
        <f>SUMIFS('(B) - Detecciones - Ataques'!$AU3:$AU137,'(B) - Detecciones - Ataques'!$GR$3:$GR$137,"✔",'(B) - Detecciones - Ataques'!$B$3:$B$137,AB27) + SUMIFS('(B) - Detecciones - Ataques'!$AU3:$AU137,'(B) - Detecciones - Ataques'!$GR$3:$GR$137,"✔",'(B) - Detecciones - Ataques'!$C$3:$C$137,"*" &amp; AB27 &amp; "*") </f>
        <v>1</v>
      </c>
      <c r="AC52" s="308">
        <f>SUMIFS('(B) - Detecciones - Ataques'!$AU3:$AU137,'(B) - Detecciones - Ataques'!$GR$3:$GR$137,"✔",'(B) - Detecciones - Ataques'!$B$3:$B$137,AC27) + SUMIFS('(B) - Detecciones - Ataques'!$AU3:$AU137,'(B) - Detecciones - Ataques'!$GR$3:$GR$137,"✔",'(B) - Detecciones - Ataques'!$C$3:$C$137,"*" &amp; AC27 &amp; "*") </f>
        <v>0</v>
      </c>
      <c r="AD52" s="308">
        <f>SUMIFS('(B) - Detecciones - Ataques'!$AU3:$AU137,'(B) - Detecciones - Ataques'!$GR$3:$GR$137,"✔",'(B) - Detecciones - Ataques'!$B$3:$B$137,AD27) + SUMIFS('(B) - Detecciones - Ataques'!$AU3:$AU137,'(B) - Detecciones - Ataques'!$GR$3:$GR$137,"✔",'(B) - Detecciones - Ataques'!$C$3:$C$137,"*" &amp; AD27 &amp; "*") </f>
        <v>0</v>
      </c>
      <c r="AE52" s="309">
        <f>SUMIFS('(B) - Detecciones - Ataques'!$AU3:$AU137,'(B) - Detecciones - Ataques'!$GR$3:$GR$137,"✔",'(B) - Detecciones - Ataques'!$B$3:$B$137,AE27) + SUMIFS('(B) - Detecciones - Ataques'!$AU3:$AU137,'(B) - Detecciones - Ataques'!$GR$3:$GR$137,"✔",'(B) - Detecciones - Ataques'!$C$3:$C$137,"*" &amp; AE27 &amp; "*") </f>
        <v>18</v>
      </c>
      <c r="AF52" s="268"/>
      <c r="AG52" s="307" t="s">
        <v>2173</v>
      </c>
      <c r="AH52" s="310">
        <f>SUMIFS('(B) - Detecciones - Ataques'!$AU3:$AU137,'(B) - Detecciones - Ataques'!$GR$3:$GR$137,"✔",'(B) - Detecciones - Ataques'!$E$3:$E$137,AH27)</f>
        <v>0</v>
      </c>
      <c r="AI52" s="310">
        <f>SUMIFS('(B) - Detecciones - Ataques'!$AU3:$AU137,'(B) - Detecciones - Ataques'!$GR$3:$GR$137,"✔",'(B) - Detecciones - Ataques'!$E$3:$E$137,AI27)</f>
        <v>1</v>
      </c>
      <c r="AJ52" s="310">
        <f>SUMIFS('(B) - Detecciones - Ataques'!$AU3:$AU137,'(B) - Detecciones - Ataques'!$GR$3:$GR$137,"✔",'(B) - Detecciones - Ataques'!$E$3:$E$137,AJ27)</f>
        <v>0</v>
      </c>
      <c r="AK52" s="310">
        <f>SUMIFS('(B) - Detecciones - Ataques'!$AU3:$AU137,'(B) - Detecciones - Ataques'!$GR$3:$GR$137,"✔",'(B) - Detecciones - Ataques'!$E$3:$E$137,AK27)</f>
        <v>0</v>
      </c>
      <c r="AL52" s="310">
        <f>SUMIFS('(B) - Detecciones - Ataques'!$AU3:$AU137,'(B) - Detecciones - Ataques'!$GR$3:$GR$137,"✔",'(B) - Detecciones - Ataques'!$E$3:$E$137,AL27)</f>
        <v>0</v>
      </c>
      <c r="AM52" s="310">
        <f>SUMIFS('(B) - Detecciones - Ataques'!$AU3:$AU137,'(B) - Detecciones - Ataques'!$GR$3:$GR$137,"✔",'(B) - Detecciones - Ataques'!$E$3:$E$137,AM27)</f>
        <v>0</v>
      </c>
      <c r="AN52" s="310">
        <f>SUMIFS('(B) - Detecciones - Ataques'!$AU3:$AU137,'(B) - Detecciones - Ataques'!$GR$3:$GR$137,"✔",'(B) - Detecciones - Ataques'!$E$3:$E$137,AN27)</f>
        <v>0</v>
      </c>
      <c r="AO52" s="310">
        <f>SUMIFS('(B) - Detecciones - Ataques'!$AU3:$AU137,'(B) - Detecciones - Ataques'!$GR$3:$GR$137,"✔",'(B) - Detecciones - Ataques'!$E$3:$E$137,AO27)</f>
        <v>0</v>
      </c>
      <c r="AP52" s="310">
        <f>SUMIFS('(B) - Detecciones - Ataques'!$AU3:$AU137,'(B) - Detecciones - Ataques'!$GR$3:$GR$137,"✔",'(B) - Detecciones - Ataques'!$E$3:$E$137,AP27)</f>
        <v>1</v>
      </c>
      <c r="AQ52" s="310">
        <f>SUMIFS('(B) - Detecciones - Ataques'!$AU3:$AU137,'(B) - Detecciones - Ataques'!$GR$3:$GR$137,"✔",'(B) - Detecciones - Ataques'!$E$3:$E$137,AQ27)</f>
        <v>0</v>
      </c>
      <c r="AR52" s="310">
        <f>SUMIFS('(B) - Detecciones - Ataques'!$AU3:$AU137,'(B) - Detecciones - Ataques'!$GR$3:$GR$137,"✔",'(B) - Detecciones - Ataques'!$E$3:$E$137,AR27)</f>
        <v>0</v>
      </c>
      <c r="AS52" s="310">
        <f>SUMIFS('(B) - Detecciones - Ataques'!$AU3:$AU137,'(B) - Detecciones - Ataques'!$GR$3:$GR$137,"✔",'(B) - Detecciones - Ataques'!$E$3:$E$137,AS27)</f>
        <v>0</v>
      </c>
      <c r="AT52" s="310">
        <f>SUMIFS('(B) - Detecciones - Ataques'!$AU3:$AU137,'(B) - Detecciones - Ataques'!$GR$3:$GR$137,"✔",'(B) - Detecciones - Ataques'!$E$3:$E$137,AT27)</f>
        <v>0</v>
      </c>
      <c r="AU52" s="310">
        <f>SUMIFS('(B) - Detecciones - Ataques'!$AU3:$AU137,'(B) - Detecciones - Ataques'!$GR$3:$GR$137,"✔",'(B) - Detecciones - Ataques'!$E$3:$E$137,AU27)</f>
        <v>0</v>
      </c>
      <c r="AV52" s="310">
        <f>SUMIFS('(B) - Detecciones - Ataques'!$AU3:$AU137,'(B) - Detecciones - Ataques'!$GR$3:$GR$137,"✔",'(B) - Detecciones - Ataques'!$E$3:$E$137,AV27)</f>
        <v>0</v>
      </c>
      <c r="AW52" s="310">
        <f>SUMIFS('(B) - Detecciones - Ataques'!$AU3:$AU137,'(B) - Detecciones - Ataques'!$GR$3:$GR$137,"✔",'(B) - Detecciones - Ataques'!$E$3:$E$137,AW27)</f>
        <v>0</v>
      </c>
      <c r="AX52" s="310">
        <f>SUMIFS('(B) - Detecciones - Ataques'!$AU3:$AU137,'(B) - Detecciones - Ataques'!$GR$3:$GR$137,"✔",'(B) - Detecciones - Ataques'!$E$3:$E$137,AX27)</f>
        <v>0</v>
      </c>
      <c r="AY52" s="310">
        <f>SUMIFS('(B) - Detecciones - Ataques'!$AU3:$AU137,'(B) - Detecciones - Ataques'!$GR$3:$GR$137,"✔",'(B) - Detecciones - Ataques'!$E$3:$E$137,AY27)</f>
        <v>0</v>
      </c>
      <c r="AZ52" s="310">
        <f>SUMIFS('(B) - Detecciones - Ataques'!$AU3:$AU137,'(B) - Detecciones - Ataques'!$GR$3:$GR$137,"✔",'(B) - Detecciones - Ataques'!$E$3:$E$137,AZ27)</f>
        <v>0</v>
      </c>
      <c r="BA52" s="310">
        <f>SUMIFS('(B) - Detecciones - Ataques'!$AU3:$AU137,'(B) - Detecciones - Ataques'!$GR$3:$GR$137,"✔",'(B) - Detecciones - Ataques'!$E$3:$E$137,BA27)</f>
        <v>0</v>
      </c>
      <c r="BB52" s="310">
        <f>SUMIFS('(B) - Detecciones - Ataques'!$AU3:$AU137,'(B) - Detecciones - Ataques'!$GR$3:$GR$137,"✔",'(B) - Detecciones - Ataques'!$E$3:$E$137,BB27)</f>
        <v>0</v>
      </c>
      <c r="BC52" s="310">
        <f>SUMIFS('(B) - Detecciones - Ataques'!$AU3:$AU137,'(B) - Detecciones - Ataques'!$GR$3:$GR$137,"✔",'(B) - Detecciones - Ataques'!$E$3:$E$137,BC27)</f>
        <v>0</v>
      </c>
      <c r="BD52" s="310">
        <f>SUMIFS('(B) - Detecciones - Ataques'!$AU3:$AU137,'(B) - Detecciones - Ataques'!$GR$3:$GR$137,"✔",'(B) - Detecciones - Ataques'!$E$3:$E$137,BD27)</f>
        <v>0</v>
      </c>
      <c r="BE52" s="310">
        <f>SUMIFS('(B) - Detecciones - Ataques'!$AU3:$AU137,'(B) - Detecciones - Ataques'!$GR$3:$GR$137,"✔",'(B) - Detecciones - Ataques'!$E$3:$E$137,BE27)</f>
        <v>0</v>
      </c>
      <c r="BF52" s="310">
        <f>SUMIFS('(B) - Detecciones - Ataques'!$AU3:$AU137,'(B) - Detecciones - Ataques'!$GR$3:$GR$137,"✔",'(B) - Detecciones - Ataques'!$E$3:$E$137,BF27)</f>
        <v>0</v>
      </c>
      <c r="BG52" s="310">
        <f>SUMIFS('(B) - Detecciones - Ataques'!$AU3:$AU137,'(B) - Detecciones - Ataques'!$GR$3:$GR$137,"✔",'(B) - Detecciones - Ataques'!$E$3:$E$137,BG27)</f>
        <v>0</v>
      </c>
      <c r="BH52" s="310">
        <f>SUMIFS('(B) - Detecciones - Ataques'!$AU3:$AU137,'(B) - Detecciones - Ataques'!$GR$3:$GR$137,"✔",'(B) - Detecciones - Ataques'!$E$3:$E$137,BH27)</f>
        <v>0</v>
      </c>
      <c r="BI52" s="310">
        <f>SUMIFS('(B) - Detecciones - Ataques'!$AU3:$AU137,'(B) - Detecciones - Ataques'!$GR$3:$GR$137,"✔",'(B) - Detecciones - Ataques'!$E$3:$E$137,BI27)</f>
        <v>0</v>
      </c>
      <c r="BJ52" s="310">
        <f>SUMIFS('(B) - Detecciones - Ataques'!$AU3:$AU137,'(B) - Detecciones - Ataques'!$GR$3:$GR$137,"✔",'(B) - Detecciones - Ataques'!$E$3:$E$137,BJ27)</f>
        <v>0</v>
      </c>
      <c r="BK52" s="310">
        <f>SUMIFS('(B) - Detecciones - Ataques'!$AU3:$AU137,'(B) - Detecciones - Ataques'!$GR$3:$GR$137,"✔",'(B) - Detecciones - Ataques'!$E$3:$E$137,BK27)</f>
        <v>0</v>
      </c>
      <c r="BL52" s="310">
        <f>SUMIFS('(B) - Detecciones - Ataques'!$AU3:$AU137,'(B) - Detecciones - Ataques'!$GR$3:$GR$137,"✔",'(B) - Detecciones - Ataques'!$E$3:$E$137,BL27)</f>
        <v>611</v>
      </c>
      <c r="BM52" s="310">
        <f>SUMIFS('(B) - Detecciones - Ataques'!$AU3:$AU137,'(B) - Detecciones - Ataques'!$GR$3:$GR$137,"✔",'(B) - Detecciones - Ataques'!$E$3:$E$137,BM27)</f>
        <v>0</v>
      </c>
      <c r="BN52" s="310">
        <f>SUMIFS('(B) - Detecciones - Ataques'!$AU3:$AU137,'(B) - Detecciones - Ataques'!$GR$3:$GR$137,"✔",'(B) - Detecciones - Ataques'!$E$3:$E$137,BN27)</f>
        <v>0</v>
      </c>
      <c r="BO52" s="310">
        <f>SUMIFS('(B) - Detecciones - Ataques'!$AU3:$AU137,'(B) - Detecciones - Ataques'!$GR$3:$GR$137,"✔",'(B) - Detecciones - Ataques'!$E$3:$E$137,BO27)</f>
        <v>0</v>
      </c>
      <c r="BP52" s="310">
        <f>SUMIFS('(B) - Detecciones - Ataques'!$AU3:$AU137,'(B) - Detecciones - Ataques'!$GR$3:$GR$137,"✔",'(B) - Detecciones - Ataques'!$E$3:$E$137,BP27)</f>
        <v>0</v>
      </c>
      <c r="BQ52" s="310">
        <f>SUMIFS('(B) - Detecciones - Ataques'!$AU3:$AU137,'(B) - Detecciones - Ataques'!$GR$3:$GR$137,"✔",'(B) - Detecciones - Ataques'!$E$3:$E$137,BQ27)</f>
        <v>0</v>
      </c>
      <c r="BR52" s="310">
        <f>SUMIFS('(B) - Detecciones - Ataques'!$AU3:$AU137,'(B) - Detecciones - Ataques'!$GR$3:$GR$137,"✔",'(B) - Detecciones - Ataques'!$E$3:$E$137,BR27)</f>
        <v>0</v>
      </c>
      <c r="BS52" s="310">
        <f>SUMIFS('(B) - Detecciones - Ataques'!$AU3:$AU137,'(B) - Detecciones - Ataques'!$GR$3:$GR$137,"✔",'(B) - Detecciones - Ataques'!$E$3:$E$137,BS27)</f>
        <v>0</v>
      </c>
      <c r="BT52" s="310">
        <f>SUMIFS('(B) - Detecciones - Ataques'!$AU3:$AU137,'(B) - Detecciones - Ataques'!$GR$3:$GR$137,"✔",'(B) - Detecciones - Ataques'!$E$3:$E$137,BT27)</f>
        <v>0</v>
      </c>
      <c r="BU52" s="310">
        <f>SUMIFS('(B) - Detecciones - Ataques'!$AU3:$AU137,'(B) - Detecciones - Ataques'!$GR$3:$GR$137,"✔",'(B) - Detecciones - Ataques'!$E$3:$E$137,BU27)</f>
        <v>0</v>
      </c>
      <c r="BV52" s="310">
        <f>SUMIFS('(B) - Detecciones - Ataques'!$AU3:$AU137,'(B) - Detecciones - Ataques'!$GR$3:$GR$137,"✔",'(B) - Detecciones - Ataques'!$E$3:$E$137,BV27)</f>
        <v>0</v>
      </c>
      <c r="BW52" s="310">
        <f>SUMIFS('(B) - Detecciones - Ataques'!$AU3:$AU137,'(B) - Detecciones - Ataques'!$GR$3:$GR$137,"✔",'(B) - Detecciones - Ataques'!$E$3:$E$137,BW27)</f>
        <v>0</v>
      </c>
      <c r="BX52" s="310">
        <f>SUMIFS('(B) - Detecciones - Ataques'!$AU3:$AU137,'(B) - Detecciones - Ataques'!$GR$3:$GR$137,"✔",'(B) - Detecciones - Ataques'!$E$3:$E$137,BX27)</f>
        <v>0</v>
      </c>
      <c r="BY52" s="310">
        <f>SUMIFS('(B) - Detecciones - Ataques'!$AU3:$AU137,'(B) - Detecciones - Ataques'!$GR$3:$GR$137,"✔",'(B) - Detecciones - Ataques'!$E$3:$E$137,BY27)</f>
        <v>0</v>
      </c>
      <c r="BZ52" s="310">
        <f>SUMIFS('(B) - Detecciones - Ataques'!$AU3:$AU137,'(B) - Detecciones - Ataques'!$GR$3:$GR$137,"✔",'(B) - Detecciones - Ataques'!$E$3:$E$137,BZ27)</f>
        <v>0</v>
      </c>
      <c r="CA52" s="310">
        <f>SUMIFS('(B) - Detecciones - Ataques'!$AU3:$AU137,'(B) - Detecciones - Ataques'!$GR$3:$GR$137,"✔",'(B) - Detecciones - Ataques'!$E$3:$E$137,CA27)</f>
        <v>0</v>
      </c>
      <c r="CB52" s="310">
        <f>SUMIFS('(B) - Detecciones - Ataques'!$AU3:$AU137,'(B) - Detecciones - Ataques'!$GR$3:$GR$137,"✔",'(B) - Detecciones - Ataques'!$E$3:$E$137,CB27)</f>
        <v>0</v>
      </c>
      <c r="CC52" s="310">
        <f>SUMIFS('(B) - Detecciones - Ataques'!$AU3:$AU137,'(B) - Detecciones - Ataques'!$GR$3:$GR$137,"✔",'(B) - Detecciones - Ataques'!$E$3:$E$137,CC27)</f>
        <v>0</v>
      </c>
      <c r="CD52" s="310">
        <f>SUMIFS('(B) - Detecciones - Ataques'!$AU3:$AU137,'(B) - Detecciones - Ataques'!$GR$3:$GR$137,"✔",'(B) - Detecciones - Ataques'!$E$3:$E$137,CD27)</f>
        <v>0</v>
      </c>
      <c r="CE52" s="310">
        <f>SUMIFS('(B) - Detecciones - Ataques'!$AU3:$AU137,'(B) - Detecciones - Ataques'!$GR$3:$GR$137,"✔",'(B) - Detecciones - Ataques'!$E$3:$E$137,CE27)</f>
        <v>0</v>
      </c>
      <c r="CF52" s="310">
        <f>SUMIFS('(B) - Detecciones - Ataques'!$AU3:$AU137,'(B) - Detecciones - Ataques'!$GR$3:$GR$137,"✔",'(B) - Detecciones - Ataques'!$E$3:$E$137,CF27)</f>
        <v>0</v>
      </c>
      <c r="CG52" s="310">
        <f>SUMIFS('(B) - Detecciones - Ataques'!$AU3:$AU137,'(B) - Detecciones - Ataques'!$GR$3:$GR$137,"✔",'(B) - Detecciones - Ataques'!$E$3:$E$137,CG27)</f>
        <v>0</v>
      </c>
      <c r="CH52" s="310">
        <f>SUMIFS('(B) - Detecciones - Ataques'!$AU3:$AU137,'(B) - Detecciones - Ataques'!$GR$3:$GR$137,"✔",'(B) - Detecciones - Ataques'!$E$3:$E$137,CH27)</f>
        <v>0</v>
      </c>
      <c r="CI52" s="310">
        <f>SUMIFS('(B) - Detecciones - Ataques'!$AU3:$AU137,'(B) - Detecciones - Ataques'!$GR$3:$GR$137,"✔",'(B) - Detecciones - Ataques'!$E$3:$E$137,CI27)</f>
        <v>0</v>
      </c>
      <c r="CJ52" s="310">
        <f>SUMIFS('(B) - Detecciones - Ataques'!$AU3:$AU137,'(B) - Detecciones - Ataques'!$GR$3:$GR$137,"✔",'(B) - Detecciones - Ataques'!$E$3:$E$137,CJ27)</f>
        <v>1</v>
      </c>
      <c r="CK52" s="310">
        <f>SUMIFS('(B) - Detecciones - Ataques'!$AU3:$AU137,'(B) - Detecciones - Ataques'!$GR$3:$GR$137,"✔",'(B) - Detecciones - Ataques'!$E$3:$E$137,CK27)</f>
        <v>0</v>
      </c>
      <c r="CL52" s="310">
        <f>SUMIFS('(B) - Detecciones - Ataques'!$AU3:$AU137,'(B) - Detecciones - Ataques'!$GR$3:$GR$137,"✔",'(B) - Detecciones - Ataques'!$E$3:$E$137,CL27)</f>
        <v>0</v>
      </c>
      <c r="CM52" s="310">
        <f>SUMIFS('(B) - Detecciones - Ataques'!$AU3:$AU137,'(B) - Detecciones - Ataques'!$GR$3:$GR$137,"✔",'(B) - Detecciones - Ataques'!$E$3:$E$137,CM27)</f>
        <v>0</v>
      </c>
      <c r="CN52" s="310">
        <f>SUMIFS('(B) - Detecciones - Ataques'!$AU3:$AU137,'(B) - Detecciones - Ataques'!$GR$3:$GR$137,"✔",'(B) - Detecciones - Ataques'!$E$3:$E$137,CN27)</f>
        <v>1</v>
      </c>
      <c r="CO52" s="310">
        <f>SUMIFS('(B) - Detecciones - Ataques'!$AU3:$AU137,'(B) - Detecciones - Ataques'!$GR$3:$GR$137,"✔",'(B) - Detecciones - Ataques'!$E$3:$E$137,CO27)</f>
        <v>0</v>
      </c>
      <c r="CP52" s="310">
        <f>SUMIFS('(B) - Detecciones - Ataques'!$AU3:$AU137,'(B) - Detecciones - Ataques'!$GR$3:$GR$137,"✔",'(B) - Detecciones - Ataques'!$E$3:$E$137,CP27)</f>
        <v>0</v>
      </c>
      <c r="CQ52" s="310">
        <f>SUMIFS('(B) - Detecciones - Ataques'!$AU3:$AU137,'(B) - Detecciones - Ataques'!$GR$3:$GR$137,"✔",'(B) - Detecciones - Ataques'!$E$3:$E$137,CQ27)</f>
        <v>0</v>
      </c>
      <c r="CR52" s="310">
        <f>SUMIFS('(B) - Detecciones - Ataques'!$AU3:$AU137,'(B) - Detecciones - Ataques'!$GR$3:$GR$137,"✔",'(B) - Detecciones - Ataques'!$E$3:$E$137,CR27)</f>
        <v>0</v>
      </c>
      <c r="CS52" s="310">
        <f>SUMIFS('(B) - Detecciones - Ataques'!$AU3:$AU137,'(B) - Detecciones - Ataques'!$GR$3:$GR$137,"✔",'(B) - Detecciones - Ataques'!$E$3:$E$137,CS27)</f>
        <v>0</v>
      </c>
      <c r="CT52" s="310">
        <f>SUMIFS('(B) - Detecciones - Ataques'!$AU3:$AU137,'(B) - Detecciones - Ataques'!$GR$3:$GR$137,"✔",'(B) - Detecciones - Ataques'!$E$3:$E$137,CT27)</f>
        <v>0</v>
      </c>
      <c r="CU52" s="310">
        <f>SUMIFS('(B) - Detecciones - Ataques'!$AU3:$AU137,'(B) - Detecciones - Ataques'!$GR$3:$GR$137,"✔",'(B) - Detecciones - Ataques'!$E$3:$E$137,CU27)</f>
        <v>0</v>
      </c>
      <c r="CV52" s="310">
        <f>SUMIFS('(B) - Detecciones - Ataques'!$AU3:$AU137,'(B) - Detecciones - Ataques'!$GR$3:$GR$137,"✔",'(B) - Detecciones - Ataques'!$E$3:$E$137,CV27)</f>
        <v>0</v>
      </c>
      <c r="CW52" s="310">
        <f>SUMIFS('(B) - Detecciones - Ataques'!$AU3:$AU137,'(B) - Detecciones - Ataques'!$GR$3:$GR$137,"✔",'(B) - Detecciones - Ataques'!$E$3:$E$137,CW27)</f>
        <v>0</v>
      </c>
      <c r="CX52" s="310">
        <f>SUMIFS('(B) - Detecciones - Ataques'!$AU3:$AU137,'(B) - Detecciones - Ataques'!$GR$3:$GR$137,"✔",'(B) - Detecciones - Ataques'!$E$3:$E$137,CX27)</f>
        <v>0</v>
      </c>
      <c r="CY52" s="310">
        <f>SUMIFS('(B) - Detecciones - Ataques'!$AU3:$AU137,'(B) - Detecciones - Ataques'!$GR$3:$GR$137,"✔",'(B) - Detecciones - Ataques'!$E$3:$E$137,CY27)</f>
        <v>0</v>
      </c>
      <c r="CZ52" s="310">
        <f>SUMIFS('(B) - Detecciones - Ataques'!$AU3:$AU137,'(B) - Detecciones - Ataques'!$GR$3:$GR$137,"✔",'(B) - Detecciones - Ataques'!$E$3:$E$137,CZ27)</f>
        <v>0</v>
      </c>
      <c r="DA52" s="310">
        <f>SUMIFS('(B) - Detecciones - Ataques'!$AU3:$AU137,'(B) - Detecciones - Ataques'!$GR$3:$GR$137,"✔",'(B) - Detecciones - Ataques'!$E$3:$E$137,DA27)</f>
        <v>0</v>
      </c>
      <c r="DB52" s="310">
        <f>SUMIFS('(B) - Detecciones - Ataques'!$AU3:$AU137,'(B) - Detecciones - Ataques'!$GR$3:$GR$137,"✔",'(B) - Detecciones - Ataques'!$E$3:$E$137,DB27)</f>
        <v>0</v>
      </c>
      <c r="DC52" s="310">
        <f>SUMIFS('(B) - Detecciones - Ataques'!$AU3:$AU137,'(B) - Detecciones - Ataques'!$GR$3:$GR$137,"✔",'(B) - Detecciones - Ataques'!$E$3:$E$137,DC27)</f>
        <v>0</v>
      </c>
      <c r="DD52" s="310">
        <f>SUMIFS('(B) - Detecciones - Ataques'!$AU3:$AU137,'(B) - Detecciones - Ataques'!$GR$3:$GR$137,"✔",'(B) - Detecciones - Ataques'!$E$3:$E$137,DD27)</f>
        <v>0</v>
      </c>
      <c r="DE52" s="310">
        <f>SUMIFS('(B) - Detecciones - Ataques'!$AU3:$AU137,'(B) - Detecciones - Ataques'!$GR$3:$GR$137,"✔",'(B) - Detecciones - Ataques'!$E$3:$E$137,DE27)</f>
        <v>0</v>
      </c>
      <c r="DF52" s="310">
        <f>SUMIFS('(B) - Detecciones - Ataques'!$AU3:$AU137,'(B) - Detecciones - Ataques'!$GR$3:$GR$137,"✔",'(B) - Detecciones - Ataques'!$E$3:$E$137,DF27)</f>
        <v>0</v>
      </c>
      <c r="DG52" s="310">
        <f>SUMIFS('(B) - Detecciones - Ataques'!$AU3:$AU137,'(B) - Detecciones - Ataques'!$GR$3:$GR$137,"✔",'(B) - Detecciones - Ataques'!$E$3:$E$137,DG27)</f>
        <v>18</v>
      </c>
      <c r="DH52" s="310">
        <f>SUMIFS('(B) - Detecciones - Ataques'!$AU3:$AU137,'(B) - Detecciones - Ataques'!$GR$3:$GR$137,"✔",'(B) - Detecciones - Ataques'!$E$3:$E$137,DH27)</f>
        <v>0</v>
      </c>
      <c r="DI52" s="311">
        <f>SUMIFS('(B) - Detecciones - Ataques'!$AU3:$AU137,'(B) - Detecciones - Ataques'!$GR$3:$GR$137,"✔",'(B) - Detecciones - Ataques'!$E$3:$E$137,DI27)</f>
        <v>0</v>
      </c>
      <c r="DJ52" s="268"/>
      <c r="ER52" s="328" t="s">
        <v>508</v>
      </c>
      <c r="ES52" s="321">
        <v>0.0</v>
      </c>
      <c r="ET52" s="321">
        <v>9.0</v>
      </c>
      <c r="EU52" s="321">
        <v>11.0</v>
      </c>
      <c r="EV52" s="321">
        <v>14.0</v>
      </c>
      <c r="EW52" s="329">
        <f t="shared" si="13"/>
        <v>14</v>
      </c>
      <c r="EX52" s="321"/>
      <c r="EY52" s="357">
        <f t="shared" si="16"/>
        <v>0.3333333333</v>
      </c>
      <c r="EZ52" s="358">
        <f t="shared" si="17"/>
        <v>0.6666666667</v>
      </c>
      <c r="FA52" s="351"/>
      <c r="FE52" s="328" t="s">
        <v>797</v>
      </c>
      <c r="FF52" s="361">
        <f t="shared" ref="FF52:FI52" si="18">IF(ES30=0,"-",ES51/ES30)</f>
        <v>0.125</v>
      </c>
      <c r="FG52" s="361">
        <f t="shared" si="18"/>
        <v>0.6296296296</v>
      </c>
      <c r="FH52" s="361">
        <f t="shared" si="18"/>
        <v>0.5681818182</v>
      </c>
      <c r="FI52" s="362">
        <f t="shared" si="18"/>
        <v>0.4117647059</v>
      </c>
    </row>
    <row r="53">
      <c r="B53" s="269"/>
      <c r="C53" s="268"/>
      <c r="D53" s="268"/>
      <c r="E53" s="268"/>
      <c r="F53" s="268"/>
      <c r="G53" s="270"/>
      <c r="J53" s="269"/>
      <c r="K53" s="345"/>
      <c r="L53" s="308"/>
      <c r="M53" s="308"/>
      <c r="N53" s="309"/>
      <c r="O53" s="270"/>
      <c r="Q53" s="268"/>
      <c r="R53" s="307" t="s">
        <v>2174</v>
      </c>
      <c r="S53" s="308">
        <f>SUMIFS('(B) - Detecciones - Ataques'!$CB3:$CB137,'(B) - Detecciones - Ataques'!$GR$3:$GR$137,"✔",'(B) - Detecciones - Ataques'!$B$3:$B$137,S27) + SUMIFS('(B) - Detecciones - Ataques'!$CB3:$CB137,'(B) - Detecciones - Ataques'!$GR$3:$GR$137,"✔",'(B) - Detecciones - Ataques'!$C$3:$C$137,"*" &amp; S27 &amp; "*") </f>
        <v>24</v>
      </c>
      <c r="T53" s="308">
        <f>SUMIFS('(B) - Detecciones - Ataques'!$CB3:$CB137,'(B) - Detecciones - Ataques'!$GR$3:$GR$137,"✔",'(B) - Detecciones - Ataques'!$B$3:$B$137,T27) + SUMIFS('(B) - Detecciones - Ataques'!$CB3:$CB137,'(B) - Detecciones - Ataques'!$GR$3:$GR$137,"✔",'(B) - Detecciones - Ataques'!$C$3:$C$137,"*" &amp; T27 &amp; "*") </f>
        <v>0</v>
      </c>
      <c r="U53" s="308">
        <f>SUMIFS('(B) - Detecciones - Ataques'!$CB3:$CB137,'(B) - Detecciones - Ataques'!$GR$3:$GR$137,"✔",'(B) - Detecciones - Ataques'!$B$3:$B$137,U27) + SUMIFS('(B) - Detecciones - Ataques'!$CB3:$CB137,'(B) - Detecciones - Ataques'!$GR$3:$GR$137,"✔",'(B) - Detecciones - Ataques'!$C$3:$C$137,"*" &amp; U27 &amp; "*") </f>
        <v>106</v>
      </c>
      <c r="V53" s="308">
        <f>SUMIFS('(B) - Detecciones - Ataques'!$CB3:$CB137,'(B) - Detecciones - Ataques'!$GR$3:$GR$137,"✔",'(B) - Detecciones - Ataques'!$B$3:$B$137,V27) + SUMIFS('(B) - Detecciones - Ataques'!$CB3:$CB137,'(B) - Detecciones - Ataques'!$GR$3:$GR$137,"✔",'(B) - Detecciones - Ataques'!$C$3:$C$137,"*" &amp; V27 &amp; "*") </f>
        <v>17</v>
      </c>
      <c r="W53" s="308">
        <f>SUMIFS('(B) - Detecciones - Ataques'!$CB3:$CB137,'(B) - Detecciones - Ataques'!$GR$3:$GR$137,"✔",'(B) - Detecciones - Ataques'!$B$3:$B$137,W27) + SUMIFS('(B) - Detecciones - Ataques'!$CB3:$CB137,'(B) - Detecciones - Ataques'!$GR$3:$GR$137,"✔",'(B) - Detecciones - Ataques'!$C$3:$C$137,"*" &amp; W27 &amp; "*") </f>
        <v>0</v>
      </c>
      <c r="X53" s="308">
        <f>SUMIFS('(B) - Detecciones - Ataques'!$CB3:$CB137,'(B) - Detecciones - Ataques'!$GR$3:$GR$137,"✔",'(B) - Detecciones - Ataques'!$B$3:$B$137,X27) + SUMIFS('(B) - Detecciones - Ataques'!$CB3:$CB137,'(B) - Detecciones - Ataques'!$GR$3:$GR$137,"✔",'(B) - Detecciones - Ataques'!$C$3:$C$137,"*" &amp; X27 &amp; "*") </f>
        <v>0</v>
      </c>
      <c r="Y53" s="308">
        <f>SUMIFS('(B) - Detecciones - Ataques'!$CB3:$CB137,'(B) - Detecciones - Ataques'!$GR$3:$GR$137,"✔",'(B) - Detecciones - Ataques'!$B$3:$B$137,Y27) + SUMIFS('(B) - Detecciones - Ataques'!$CB3:$CB137,'(B) - Detecciones - Ataques'!$GR$3:$GR$137,"✔",'(B) - Detecciones - Ataques'!$C$3:$C$137,"*" &amp; Y27 &amp; "*") </f>
        <v>1215</v>
      </c>
      <c r="Z53" s="308">
        <f>SUMIFS('(B) - Detecciones - Ataques'!$CB3:$CB137,'(B) - Detecciones - Ataques'!$GR$3:$GR$137,"✔",'(B) - Detecciones - Ataques'!$B$3:$B$137,Z27) + SUMIFS('(B) - Detecciones - Ataques'!$CB3:$CB137,'(B) - Detecciones - Ataques'!$GR$3:$GR$137,"✔",'(B) - Detecciones - Ataques'!$C$3:$C$137,"*" &amp; Z27 &amp; "*") </f>
        <v>5</v>
      </c>
      <c r="AA53" s="308">
        <f>SUMIFS('(B) - Detecciones - Ataques'!$CB3:$CB137,'(B) - Detecciones - Ataques'!$GR$3:$GR$137,"✔",'(B) - Detecciones - Ataques'!$B$3:$B$137,AA27) + SUMIFS('(B) - Detecciones - Ataques'!$CB3:$CB137,'(B) - Detecciones - Ataques'!$GR$3:$GR$137,"✔",'(B) - Detecciones - Ataques'!$C$3:$C$137,"*" &amp; AA27 &amp; "*") </f>
        <v>17</v>
      </c>
      <c r="AB53" s="308">
        <f>SUMIFS('(B) - Detecciones - Ataques'!$CB3:$CB137,'(B) - Detecciones - Ataques'!$GR$3:$GR$137,"✔",'(B) - Detecciones - Ataques'!$B$3:$B$137,AB27) + SUMIFS('(B) - Detecciones - Ataques'!$CB3:$CB137,'(B) - Detecciones - Ataques'!$GR$3:$GR$137,"✔",'(B) - Detecciones - Ataques'!$C$3:$C$137,"*" &amp; AB27 &amp; "*") </f>
        <v>3</v>
      </c>
      <c r="AC53" s="308">
        <f>SUMIFS('(B) - Detecciones - Ataques'!$CB3:$CB137,'(B) - Detecciones - Ataques'!$GR$3:$GR$137,"✔",'(B) - Detecciones - Ataques'!$B$3:$B$137,AC27) + SUMIFS('(B) - Detecciones - Ataques'!$CB3:$CB137,'(B) - Detecciones - Ataques'!$GR$3:$GR$137,"✔",'(B) - Detecciones - Ataques'!$C$3:$C$137,"*" &amp; AC27 &amp; "*") </f>
        <v>6</v>
      </c>
      <c r="AD53" s="308">
        <f>SUMIFS('(B) - Detecciones - Ataques'!$CB3:$CB137,'(B) - Detecciones - Ataques'!$GR$3:$GR$137,"✔",'(B) - Detecciones - Ataques'!$B$3:$B$137,AD27) + SUMIFS('(B) - Detecciones - Ataques'!$CB3:$CB137,'(B) - Detecciones - Ataques'!$GR$3:$GR$137,"✔",'(B) - Detecciones - Ataques'!$C$3:$C$137,"*" &amp; AD27 &amp; "*") </f>
        <v>0</v>
      </c>
      <c r="AE53" s="309">
        <f>SUMIFS('(B) - Detecciones - Ataques'!$CB3:$CB137,'(B) - Detecciones - Ataques'!$GR$3:$GR$137,"✔",'(B) - Detecciones - Ataques'!$B$3:$B$137,AE27) + SUMIFS('(B) - Detecciones - Ataques'!$CB3:$CB137,'(B) - Detecciones - Ataques'!$GR$3:$GR$137,"✔",'(B) - Detecciones - Ataques'!$C$3:$C$137,"*" &amp; AE27 &amp; "*") </f>
        <v>461</v>
      </c>
      <c r="AF53" s="268"/>
      <c r="AG53" s="307" t="s">
        <v>2174</v>
      </c>
      <c r="AH53" s="310">
        <f>SUMIFS('(B) - Detecciones - Ataques'!$CB3:$CB137,'(B) - Detecciones - Ataques'!$GR$3:$GR$137,"✔",'(B) - Detecciones - Ataques'!$E$3:$E$137,AH27)</f>
        <v>23</v>
      </c>
      <c r="AI53" s="310">
        <f>SUMIFS('(B) - Detecciones - Ataques'!$CB3:$CB137,'(B) - Detecciones - Ataques'!$GR$3:$GR$137,"✔",'(B) - Detecciones - Ataques'!$E$3:$E$137,AI27)</f>
        <v>1</v>
      </c>
      <c r="AJ53" s="310">
        <f>SUMIFS('(B) - Detecciones - Ataques'!$CB3:$CB137,'(B) - Detecciones - Ataques'!$GR$3:$GR$137,"✔",'(B) - Detecciones - Ataques'!$E$3:$E$137,AJ27)</f>
        <v>0</v>
      </c>
      <c r="AK53" s="310">
        <f>SUMIFS('(B) - Detecciones - Ataques'!$CB3:$CB137,'(B) - Detecciones - Ataques'!$GR$3:$GR$137,"✔",'(B) - Detecciones - Ataques'!$E$3:$E$137,AK27)</f>
        <v>0</v>
      </c>
      <c r="AL53" s="310">
        <f>SUMIFS('(B) - Detecciones - Ataques'!$CB3:$CB137,'(B) - Detecciones - Ataques'!$GR$3:$GR$137,"✔",'(B) - Detecciones - Ataques'!$E$3:$E$137,AL27)</f>
        <v>0</v>
      </c>
      <c r="AM53" s="310">
        <f>SUMIFS('(B) - Detecciones - Ataques'!$CB3:$CB137,'(B) - Detecciones - Ataques'!$GR$3:$GR$137,"✔",'(B) - Detecciones - Ataques'!$E$3:$E$137,AM27)</f>
        <v>0</v>
      </c>
      <c r="AN53" s="310">
        <f>SUMIFS('(B) - Detecciones - Ataques'!$CB3:$CB137,'(B) - Detecciones - Ataques'!$GR$3:$GR$137,"✔",'(B) - Detecciones - Ataques'!$E$3:$E$137,AN27)</f>
        <v>0</v>
      </c>
      <c r="AO53" s="310">
        <f>SUMIFS('(B) - Detecciones - Ataques'!$CB3:$CB137,'(B) - Detecciones - Ataques'!$GR$3:$GR$137,"✔",'(B) - Detecciones - Ataques'!$E$3:$E$137,AO27)</f>
        <v>0</v>
      </c>
      <c r="AP53" s="310">
        <f>SUMIFS('(B) - Detecciones - Ataques'!$CB3:$CB137,'(B) - Detecciones - Ataques'!$GR$3:$GR$137,"✔",'(B) - Detecciones - Ataques'!$E$3:$E$137,AP27)</f>
        <v>103</v>
      </c>
      <c r="AQ53" s="310">
        <f>SUMIFS('(B) - Detecciones - Ataques'!$CB3:$CB137,'(B) - Detecciones - Ataques'!$GR$3:$GR$137,"✔",'(B) - Detecciones - Ataques'!$E$3:$E$137,AQ27)</f>
        <v>1</v>
      </c>
      <c r="AR53" s="310">
        <f>SUMIFS('(B) - Detecciones - Ataques'!$CB3:$CB137,'(B) - Detecciones - Ataques'!$GR$3:$GR$137,"✔",'(B) - Detecciones - Ataques'!$E$3:$E$137,AR27)</f>
        <v>0</v>
      </c>
      <c r="AS53" s="310">
        <f>SUMIFS('(B) - Detecciones - Ataques'!$CB3:$CB137,'(B) - Detecciones - Ataques'!$GR$3:$GR$137,"✔",'(B) - Detecciones - Ataques'!$E$3:$E$137,AS27)</f>
        <v>0</v>
      </c>
      <c r="AT53" s="310">
        <f>SUMIFS('(B) - Detecciones - Ataques'!$CB3:$CB137,'(B) - Detecciones - Ataques'!$GR$3:$GR$137,"✔",'(B) - Detecciones - Ataques'!$E$3:$E$137,AT27)</f>
        <v>2</v>
      </c>
      <c r="AU53" s="310">
        <f>SUMIFS('(B) - Detecciones - Ataques'!$CB3:$CB137,'(B) - Detecciones - Ataques'!$GR$3:$GR$137,"✔",'(B) - Detecciones - Ataques'!$E$3:$E$137,AU27)</f>
        <v>0</v>
      </c>
      <c r="AV53" s="310">
        <f>SUMIFS('(B) - Detecciones - Ataques'!$CB3:$CB137,'(B) - Detecciones - Ataques'!$GR$3:$GR$137,"✔",'(B) - Detecciones - Ataques'!$E$3:$E$137,AV27)</f>
        <v>0</v>
      </c>
      <c r="AW53" s="310">
        <f>SUMIFS('(B) - Detecciones - Ataques'!$CB3:$CB137,'(B) - Detecciones - Ataques'!$GR$3:$GR$137,"✔",'(B) - Detecciones - Ataques'!$E$3:$E$137,AW27)</f>
        <v>16</v>
      </c>
      <c r="AX53" s="310">
        <f>SUMIFS('(B) - Detecciones - Ataques'!$CB3:$CB137,'(B) - Detecciones - Ataques'!$GR$3:$GR$137,"✔",'(B) - Detecciones - Ataques'!$E$3:$E$137,AX27)</f>
        <v>0</v>
      </c>
      <c r="AY53" s="310">
        <f>SUMIFS('(B) - Detecciones - Ataques'!$CB3:$CB137,'(B) - Detecciones - Ataques'!$GR$3:$GR$137,"✔",'(B) - Detecciones - Ataques'!$E$3:$E$137,AY27)</f>
        <v>1</v>
      </c>
      <c r="AZ53" s="310">
        <f>SUMIFS('(B) - Detecciones - Ataques'!$CB3:$CB137,'(B) - Detecciones - Ataques'!$GR$3:$GR$137,"✔",'(B) - Detecciones - Ataques'!$E$3:$E$137,AZ27)</f>
        <v>0</v>
      </c>
      <c r="BA53" s="310">
        <f>SUMIFS('(B) - Detecciones - Ataques'!$CB3:$CB137,'(B) - Detecciones - Ataques'!$GR$3:$GR$137,"✔",'(B) - Detecciones - Ataques'!$E$3:$E$137,BA27)</f>
        <v>0</v>
      </c>
      <c r="BB53" s="310">
        <f>SUMIFS('(B) - Detecciones - Ataques'!$CB3:$CB137,'(B) - Detecciones - Ataques'!$GR$3:$GR$137,"✔",'(B) - Detecciones - Ataques'!$E$3:$E$137,BB27)</f>
        <v>0</v>
      </c>
      <c r="BC53" s="310">
        <f>SUMIFS('(B) - Detecciones - Ataques'!$CB3:$CB137,'(B) - Detecciones - Ataques'!$GR$3:$GR$137,"✔",'(B) - Detecciones - Ataques'!$E$3:$E$137,BC27)</f>
        <v>0</v>
      </c>
      <c r="BD53" s="310">
        <f>SUMIFS('(B) - Detecciones - Ataques'!$CB3:$CB137,'(B) - Detecciones - Ataques'!$GR$3:$GR$137,"✔",'(B) - Detecciones - Ataques'!$E$3:$E$137,BD27)</f>
        <v>0</v>
      </c>
      <c r="BE53" s="310">
        <f>SUMIFS('(B) - Detecciones - Ataques'!$CB3:$CB137,'(B) - Detecciones - Ataques'!$GR$3:$GR$137,"✔",'(B) - Detecciones - Ataques'!$E$3:$E$137,BE27)</f>
        <v>0</v>
      </c>
      <c r="BF53" s="310">
        <f>SUMIFS('(B) - Detecciones - Ataques'!$CB3:$CB137,'(B) - Detecciones - Ataques'!$GR$3:$GR$137,"✔",'(B) - Detecciones - Ataques'!$E$3:$E$137,BF27)</f>
        <v>0</v>
      </c>
      <c r="BG53" s="310">
        <f>SUMIFS('(B) - Detecciones - Ataques'!$CB3:$CB137,'(B) - Detecciones - Ataques'!$GR$3:$GR$137,"✔",'(B) - Detecciones - Ataques'!$E$3:$E$137,BG27)</f>
        <v>0</v>
      </c>
      <c r="BH53" s="310">
        <f>SUMIFS('(B) - Detecciones - Ataques'!$CB3:$CB137,'(B) - Detecciones - Ataques'!$GR$3:$GR$137,"✔",'(B) - Detecciones - Ataques'!$E$3:$E$137,BH27)</f>
        <v>0</v>
      </c>
      <c r="BI53" s="310">
        <f>SUMIFS('(B) - Detecciones - Ataques'!$CB3:$CB137,'(B) - Detecciones - Ataques'!$GR$3:$GR$137,"✔",'(B) - Detecciones - Ataques'!$E$3:$E$137,BI27)</f>
        <v>0</v>
      </c>
      <c r="BJ53" s="310">
        <f>SUMIFS('(B) - Detecciones - Ataques'!$CB3:$CB137,'(B) - Detecciones - Ataques'!$GR$3:$GR$137,"✔",'(B) - Detecciones - Ataques'!$E$3:$E$137,BJ27)</f>
        <v>0</v>
      </c>
      <c r="BK53" s="310">
        <f>SUMIFS('(B) - Detecciones - Ataques'!$CB3:$CB137,'(B) - Detecciones - Ataques'!$GR$3:$GR$137,"✔",'(B) - Detecciones - Ataques'!$E$3:$E$137,BK27)</f>
        <v>1</v>
      </c>
      <c r="BL53" s="310">
        <f>SUMIFS('(B) - Detecciones - Ataques'!$CB3:$CB137,'(B) - Detecciones - Ataques'!$GR$3:$GR$137,"✔",'(B) - Detecciones - Ataques'!$E$3:$E$137,BL27)</f>
        <v>611</v>
      </c>
      <c r="BM53" s="310">
        <f>SUMIFS('(B) - Detecciones - Ataques'!$CB3:$CB137,'(B) - Detecciones - Ataques'!$GR$3:$GR$137,"✔",'(B) - Detecciones - Ataques'!$E$3:$E$137,BM27)</f>
        <v>603</v>
      </c>
      <c r="BN53" s="310">
        <f>SUMIFS('(B) - Detecciones - Ataques'!$CB3:$CB137,'(B) - Detecciones - Ataques'!$GR$3:$GR$137,"✔",'(B) - Detecciones - Ataques'!$E$3:$E$137,BN27)</f>
        <v>0</v>
      </c>
      <c r="BO53" s="310">
        <f>SUMIFS('(B) - Detecciones - Ataques'!$CB3:$CB137,'(B) - Detecciones - Ataques'!$GR$3:$GR$137,"✔",'(B) - Detecciones - Ataques'!$E$3:$E$137,BO27)</f>
        <v>0</v>
      </c>
      <c r="BP53" s="310">
        <f>SUMIFS('(B) - Detecciones - Ataques'!$CB3:$CB137,'(B) - Detecciones - Ataques'!$GR$3:$GR$137,"✔",'(B) - Detecciones - Ataques'!$E$3:$E$137,BP27)</f>
        <v>0</v>
      </c>
      <c r="BQ53" s="310">
        <f>SUMIFS('(B) - Detecciones - Ataques'!$CB3:$CB137,'(B) - Detecciones - Ataques'!$GR$3:$GR$137,"✔",'(B) - Detecciones - Ataques'!$E$3:$E$137,BQ27)</f>
        <v>0</v>
      </c>
      <c r="BR53" s="310">
        <f>SUMIFS('(B) - Detecciones - Ataques'!$CB3:$CB137,'(B) - Detecciones - Ataques'!$GR$3:$GR$137,"✔",'(B) - Detecciones - Ataques'!$E$3:$E$137,BR27)</f>
        <v>2</v>
      </c>
      <c r="BS53" s="310">
        <f>SUMIFS('(B) - Detecciones - Ataques'!$CB3:$CB137,'(B) - Detecciones - Ataques'!$GR$3:$GR$137,"✔",'(B) - Detecciones - Ataques'!$E$3:$E$137,BS27)</f>
        <v>0</v>
      </c>
      <c r="BT53" s="310">
        <f>SUMIFS('(B) - Detecciones - Ataques'!$CB3:$CB137,'(B) - Detecciones - Ataques'!$GR$3:$GR$137,"✔",'(B) - Detecciones - Ataques'!$E$3:$E$137,BT27)</f>
        <v>0</v>
      </c>
      <c r="BU53" s="310">
        <f>SUMIFS('(B) - Detecciones - Ataques'!$CB3:$CB137,'(B) - Detecciones - Ataques'!$GR$3:$GR$137,"✔",'(B) - Detecciones - Ataques'!$E$3:$E$137,BU27)</f>
        <v>0</v>
      </c>
      <c r="BV53" s="310">
        <f>SUMIFS('(B) - Detecciones - Ataques'!$CB3:$CB137,'(B) - Detecciones - Ataques'!$GR$3:$GR$137,"✔",'(B) - Detecciones - Ataques'!$E$3:$E$137,BV27)</f>
        <v>0</v>
      </c>
      <c r="BW53" s="310">
        <f>SUMIFS('(B) - Detecciones - Ataques'!$CB3:$CB137,'(B) - Detecciones - Ataques'!$GR$3:$GR$137,"✔",'(B) - Detecciones - Ataques'!$E$3:$E$137,BW27)</f>
        <v>0</v>
      </c>
      <c r="BX53" s="310">
        <f>SUMIFS('(B) - Detecciones - Ataques'!$CB3:$CB137,'(B) - Detecciones - Ataques'!$GR$3:$GR$137,"✔",'(B) - Detecciones - Ataques'!$E$3:$E$137,BX27)</f>
        <v>0</v>
      </c>
      <c r="BY53" s="310">
        <f>SUMIFS('(B) - Detecciones - Ataques'!$CB3:$CB137,'(B) - Detecciones - Ataques'!$GR$3:$GR$137,"✔",'(B) - Detecciones - Ataques'!$E$3:$E$137,BY27)</f>
        <v>0</v>
      </c>
      <c r="BZ53" s="310">
        <f>SUMIFS('(B) - Detecciones - Ataques'!$CB3:$CB137,'(B) - Detecciones - Ataques'!$GR$3:$GR$137,"✔",'(B) - Detecciones - Ataques'!$E$3:$E$137,BZ27)</f>
        <v>0</v>
      </c>
      <c r="CA53" s="310">
        <f>SUMIFS('(B) - Detecciones - Ataques'!$CB3:$CB137,'(B) - Detecciones - Ataques'!$GR$3:$GR$137,"✔",'(B) - Detecciones - Ataques'!$E$3:$E$137,CA27)</f>
        <v>0</v>
      </c>
      <c r="CB53" s="310">
        <f>SUMIFS('(B) - Detecciones - Ataques'!$CB3:$CB137,'(B) - Detecciones - Ataques'!$GR$3:$GR$137,"✔",'(B) - Detecciones - Ataques'!$E$3:$E$137,CB27)</f>
        <v>0</v>
      </c>
      <c r="CC53" s="310">
        <f>SUMIFS('(B) - Detecciones - Ataques'!$CB3:$CB137,'(B) - Detecciones - Ataques'!$GR$3:$GR$137,"✔",'(B) - Detecciones - Ataques'!$E$3:$E$137,CC27)</f>
        <v>0</v>
      </c>
      <c r="CD53" s="310">
        <f>SUMIFS('(B) - Detecciones - Ataques'!$CB3:$CB137,'(B) - Detecciones - Ataques'!$GR$3:$GR$137,"✔",'(B) - Detecciones - Ataques'!$E$3:$E$137,CD27)</f>
        <v>0</v>
      </c>
      <c r="CE53" s="310">
        <f>SUMIFS('(B) - Detecciones - Ataques'!$CB3:$CB137,'(B) - Detecciones - Ataques'!$GR$3:$GR$137,"✔",'(B) - Detecciones - Ataques'!$E$3:$E$137,CE27)</f>
        <v>1</v>
      </c>
      <c r="CF53" s="310">
        <f>SUMIFS('(B) - Detecciones - Ataques'!$CB3:$CB137,'(B) - Detecciones - Ataques'!$GR$3:$GR$137,"✔",'(B) - Detecciones - Ataques'!$E$3:$E$137,CF27)</f>
        <v>0</v>
      </c>
      <c r="CG53" s="310">
        <f>SUMIFS('(B) - Detecciones - Ataques'!$CB3:$CB137,'(B) - Detecciones - Ataques'!$GR$3:$GR$137,"✔",'(B) - Detecciones - Ataques'!$E$3:$E$137,CG27)</f>
        <v>0</v>
      </c>
      <c r="CH53" s="310">
        <f>SUMIFS('(B) - Detecciones - Ataques'!$CB3:$CB137,'(B) - Detecciones - Ataques'!$GR$3:$GR$137,"✔",'(B) - Detecciones - Ataques'!$E$3:$E$137,CH27)</f>
        <v>0</v>
      </c>
      <c r="CI53" s="310">
        <f>SUMIFS('(B) - Detecciones - Ataques'!$CB3:$CB137,'(B) - Detecciones - Ataques'!$GR$3:$GR$137,"✔",'(B) - Detecciones - Ataques'!$E$3:$E$137,CI27)</f>
        <v>0</v>
      </c>
      <c r="CJ53" s="310">
        <f>SUMIFS('(B) - Detecciones - Ataques'!$CB3:$CB137,'(B) - Detecciones - Ataques'!$GR$3:$GR$137,"✔",'(B) - Detecciones - Ataques'!$E$3:$E$137,CJ27)</f>
        <v>1</v>
      </c>
      <c r="CK53" s="310">
        <f>SUMIFS('(B) - Detecciones - Ataques'!$CB3:$CB137,'(B) - Detecciones - Ataques'!$GR$3:$GR$137,"✔",'(B) - Detecciones - Ataques'!$E$3:$E$137,CK27)</f>
        <v>0</v>
      </c>
      <c r="CL53" s="310">
        <f>SUMIFS('(B) - Detecciones - Ataques'!$CB3:$CB137,'(B) - Detecciones - Ataques'!$GR$3:$GR$137,"✔",'(B) - Detecciones - Ataques'!$E$3:$E$137,CL27)</f>
        <v>0</v>
      </c>
      <c r="CM53" s="310">
        <f>SUMIFS('(B) - Detecciones - Ataques'!$CB3:$CB137,'(B) - Detecciones - Ataques'!$GR$3:$GR$137,"✔",'(B) - Detecciones - Ataques'!$E$3:$E$137,CM27)</f>
        <v>0</v>
      </c>
      <c r="CN53" s="310">
        <f>SUMIFS('(B) - Detecciones - Ataques'!$CB3:$CB137,'(B) - Detecciones - Ataques'!$GR$3:$GR$137,"✔",'(B) - Detecciones - Ataques'!$E$3:$E$137,CN27)</f>
        <v>2</v>
      </c>
      <c r="CO53" s="310">
        <f>SUMIFS('(B) - Detecciones - Ataques'!$CB3:$CB137,'(B) - Detecciones - Ataques'!$GR$3:$GR$137,"✔",'(B) - Detecciones - Ataques'!$E$3:$E$137,CO27)</f>
        <v>1</v>
      </c>
      <c r="CP53" s="310">
        <f>SUMIFS('(B) - Detecciones - Ataques'!$CB3:$CB137,'(B) - Detecciones - Ataques'!$GR$3:$GR$137,"✔",'(B) - Detecciones - Ataques'!$E$3:$E$137,CP27)</f>
        <v>0</v>
      </c>
      <c r="CQ53" s="310">
        <f>SUMIFS('(B) - Detecciones - Ataques'!$CB3:$CB137,'(B) - Detecciones - Ataques'!$GR$3:$GR$137,"✔",'(B) - Detecciones - Ataques'!$E$3:$E$137,CQ27)</f>
        <v>0</v>
      </c>
      <c r="CR53" s="310">
        <f>SUMIFS('(B) - Detecciones - Ataques'!$CB3:$CB137,'(B) - Detecciones - Ataques'!$GR$3:$GR$137,"✔",'(B) - Detecciones - Ataques'!$E$3:$E$137,CR27)</f>
        <v>0</v>
      </c>
      <c r="CS53" s="310">
        <f>SUMIFS('(B) - Detecciones - Ataques'!$CB3:$CB137,'(B) - Detecciones - Ataques'!$GR$3:$GR$137,"✔",'(B) - Detecciones - Ataques'!$E$3:$E$137,CS27)</f>
        <v>6</v>
      </c>
      <c r="CT53" s="310">
        <f>SUMIFS('(B) - Detecciones - Ataques'!$CB3:$CB137,'(B) - Detecciones - Ataques'!$GR$3:$GR$137,"✔",'(B) - Detecciones - Ataques'!$E$3:$E$137,CT27)</f>
        <v>0</v>
      </c>
      <c r="CU53" s="310">
        <f>SUMIFS('(B) - Detecciones - Ataques'!$CB3:$CB137,'(B) - Detecciones - Ataques'!$GR$3:$GR$137,"✔",'(B) - Detecciones - Ataques'!$E$3:$E$137,CU27)</f>
        <v>0</v>
      </c>
      <c r="CV53" s="310">
        <f>SUMIFS('(B) - Detecciones - Ataques'!$CB3:$CB137,'(B) - Detecciones - Ataques'!$GR$3:$GR$137,"✔",'(B) - Detecciones - Ataques'!$E$3:$E$137,CV27)</f>
        <v>0</v>
      </c>
      <c r="CW53" s="310">
        <f>SUMIFS('(B) - Detecciones - Ataques'!$CB3:$CB137,'(B) - Detecciones - Ataques'!$GR$3:$GR$137,"✔",'(B) - Detecciones - Ataques'!$E$3:$E$137,CW27)</f>
        <v>0</v>
      </c>
      <c r="CX53" s="310">
        <f>SUMIFS('(B) - Detecciones - Ataques'!$CB3:$CB137,'(B) - Detecciones - Ataques'!$GR$3:$GR$137,"✔",'(B) - Detecciones - Ataques'!$E$3:$E$137,CX27)</f>
        <v>0</v>
      </c>
      <c r="CY53" s="310">
        <f>SUMIFS('(B) - Detecciones - Ataques'!$CB3:$CB137,'(B) - Detecciones - Ataques'!$GR$3:$GR$137,"✔",'(B) - Detecciones - Ataques'!$E$3:$E$137,CY27)</f>
        <v>0</v>
      </c>
      <c r="CZ53" s="310">
        <f>SUMIFS('(B) - Detecciones - Ataques'!$CB3:$CB137,'(B) - Detecciones - Ataques'!$GR$3:$GR$137,"✔",'(B) - Detecciones - Ataques'!$E$3:$E$137,CZ27)</f>
        <v>0</v>
      </c>
      <c r="DA53" s="310">
        <f>SUMIFS('(B) - Detecciones - Ataques'!$CB3:$CB137,'(B) - Detecciones - Ataques'!$GR$3:$GR$137,"✔",'(B) - Detecciones - Ataques'!$E$3:$E$137,DA27)</f>
        <v>0</v>
      </c>
      <c r="DB53" s="310">
        <f>SUMIFS('(B) - Detecciones - Ataques'!$CB3:$CB137,'(B) - Detecciones - Ataques'!$GR$3:$GR$137,"✔",'(B) - Detecciones - Ataques'!$E$3:$E$137,DB27)</f>
        <v>0</v>
      </c>
      <c r="DC53" s="310">
        <f>SUMIFS('(B) - Detecciones - Ataques'!$CB3:$CB137,'(B) - Detecciones - Ataques'!$GR$3:$GR$137,"✔",'(B) - Detecciones - Ataques'!$E$3:$E$137,DC27)</f>
        <v>0</v>
      </c>
      <c r="DD53" s="310">
        <f>SUMIFS('(B) - Detecciones - Ataques'!$CB3:$CB137,'(B) - Detecciones - Ataques'!$GR$3:$GR$137,"✔",'(B) - Detecciones - Ataques'!$E$3:$E$137,DD27)</f>
        <v>0</v>
      </c>
      <c r="DE53" s="310">
        <f>SUMIFS('(B) - Detecciones - Ataques'!$CB3:$CB137,'(B) - Detecciones - Ataques'!$GR$3:$GR$137,"✔",'(B) - Detecciones - Ataques'!$E$3:$E$137,DE27)</f>
        <v>0</v>
      </c>
      <c r="DF53" s="310">
        <f>SUMIFS('(B) - Detecciones - Ataques'!$CB3:$CB137,'(B) - Detecciones - Ataques'!$GR$3:$GR$137,"✔",'(B) - Detecciones - Ataques'!$E$3:$E$137,DF27)</f>
        <v>0</v>
      </c>
      <c r="DG53" s="310">
        <f>SUMIFS('(B) - Detecciones - Ataques'!$CB3:$CB137,'(B) - Detecciones - Ataques'!$GR$3:$GR$137,"✔",'(B) - Detecciones - Ataques'!$E$3:$E$137,DG27)</f>
        <v>450</v>
      </c>
      <c r="DH53" s="310">
        <f>SUMIFS('(B) - Detecciones - Ataques'!$CB3:$CB137,'(B) - Detecciones - Ataques'!$GR$3:$GR$137,"✔",'(B) - Detecciones - Ataques'!$E$3:$E$137,DH27)</f>
        <v>0</v>
      </c>
      <c r="DI53" s="311">
        <f>SUMIFS('(B) - Detecciones - Ataques'!$CB3:$CB137,'(B) - Detecciones - Ataques'!$GR$3:$GR$137,"✔",'(B) - Detecciones - Ataques'!$E$3:$E$137,DI27)</f>
        <v>11</v>
      </c>
      <c r="DJ53" s="268"/>
      <c r="ER53" s="328" t="s">
        <v>174</v>
      </c>
      <c r="ES53" s="321">
        <v>0.0</v>
      </c>
      <c r="ET53" s="321">
        <v>0.0</v>
      </c>
      <c r="EU53" s="321">
        <v>4.0</v>
      </c>
      <c r="EV53" s="321">
        <v>4.0</v>
      </c>
      <c r="EW53" s="329">
        <f t="shared" si="13"/>
        <v>4</v>
      </c>
      <c r="EX53" s="321"/>
      <c r="EY53" s="357">
        <f t="shared" si="16"/>
        <v>0.1333333333</v>
      </c>
      <c r="EZ53" s="358">
        <f t="shared" si="17"/>
        <v>0.8666666667</v>
      </c>
      <c r="FA53" s="351"/>
      <c r="FE53" s="328" t="s">
        <v>508</v>
      </c>
      <c r="FF53" s="361">
        <f t="shared" ref="FF53:FI53" si="19">IF(ES31=0,"-",ES52/ES31)</f>
        <v>0</v>
      </c>
      <c r="FG53" s="361">
        <f t="shared" si="19"/>
        <v>0.6923076923</v>
      </c>
      <c r="FH53" s="361">
        <f t="shared" si="19"/>
        <v>0.5238095238</v>
      </c>
      <c r="FI53" s="362">
        <f t="shared" si="19"/>
        <v>0.3333333333</v>
      </c>
    </row>
    <row r="54">
      <c r="B54" s="363"/>
      <c r="C54" s="364"/>
      <c r="D54" s="364"/>
      <c r="E54" s="364"/>
      <c r="F54" s="364"/>
      <c r="G54" s="365"/>
      <c r="J54" s="269"/>
      <c r="K54" s="307" t="s">
        <v>2185</v>
      </c>
      <c r="L54" s="333" t="s">
        <v>2186</v>
      </c>
      <c r="M54" s="333" t="s">
        <v>2187</v>
      </c>
      <c r="N54" s="334" t="s">
        <v>2188</v>
      </c>
      <c r="O54" s="270"/>
      <c r="Q54" s="268"/>
      <c r="R54" s="307" t="s">
        <v>2175</v>
      </c>
      <c r="S54" s="308">
        <f>SUMIFS('(B) - Detecciones - Ataques'!$DK3:$DK137,'(B) - Detecciones - Ataques'!$GR$3:$GR$137,"✔",'(B) - Detecciones - Ataques'!$B$3:$B$137,S27) + SUMIFS('(B) - Detecciones - Ataques'!$DK3:$DK137,'(B) - Detecciones - Ataques'!$GR$3:$GR$137,"✔",'(B) - Detecciones - Ataques'!$C$3:$C$137,"*" &amp; S27 &amp; "*") </f>
        <v>24</v>
      </c>
      <c r="T54" s="308">
        <f>SUMIFS('(B) - Detecciones - Ataques'!$DK3:$DK137,'(B) - Detecciones - Ataques'!$GR$3:$GR$137,"✔",'(B) - Detecciones - Ataques'!$B$3:$B$137,T27) + SUMIFS('(B) - Detecciones - Ataques'!$DK3:$DK137,'(B) - Detecciones - Ataques'!$GR$3:$GR$137,"✔",'(B) - Detecciones - Ataques'!$C$3:$C$137,"*" &amp; T27 &amp; "*") </f>
        <v>0</v>
      </c>
      <c r="U54" s="308">
        <f>SUMIFS('(B) - Detecciones - Ataques'!$DK3:$DK137,'(B) - Detecciones - Ataques'!$GR$3:$GR$137,"✔",'(B) - Detecciones - Ataques'!$B$3:$B$137,U27) + SUMIFS('(B) - Detecciones - Ataques'!$DK3:$DK137,'(B) - Detecciones - Ataques'!$GR$3:$GR$137,"✔",'(B) - Detecciones - Ataques'!$C$3:$C$137,"*" &amp; U27 &amp; "*") </f>
        <v>108</v>
      </c>
      <c r="V54" s="308">
        <f>SUMIFS('(B) - Detecciones - Ataques'!$DK3:$DK137,'(B) - Detecciones - Ataques'!$GR$3:$GR$137,"✔",'(B) - Detecciones - Ataques'!$B$3:$B$137,V27) + SUMIFS('(B) - Detecciones - Ataques'!$DK3:$DK137,'(B) - Detecciones - Ataques'!$GR$3:$GR$137,"✔",'(B) - Detecciones - Ataques'!$C$3:$C$137,"*" &amp; V27 &amp; "*") </f>
        <v>17</v>
      </c>
      <c r="W54" s="308">
        <f>SUMIFS('(B) - Detecciones - Ataques'!$DK3:$DK137,'(B) - Detecciones - Ataques'!$GR$3:$GR$137,"✔",'(B) - Detecciones - Ataques'!$B$3:$B$137,W27) + SUMIFS('(B) - Detecciones - Ataques'!$DK3:$DK137,'(B) - Detecciones - Ataques'!$GR$3:$GR$137,"✔",'(B) - Detecciones - Ataques'!$C$3:$C$137,"*" &amp; W27 &amp; "*") </f>
        <v>91649</v>
      </c>
      <c r="X54" s="308">
        <f>SUMIFS('(B) - Detecciones - Ataques'!$DK3:$DK137,'(B) - Detecciones - Ataques'!$GR$3:$GR$137,"✔",'(B) - Detecciones - Ataques'!$B$3:$B$137,X27) + SUMIFS('(B) - Detecciones - Ataques'!$DK3:$DK137,'(B) - Detecciones - Ataques'!$GR$3:$GR$137,"✔",'(B) - Detecciones - Ataques'!$C$3:$C$137,"*" &amp; X27 &amp; "*") </f>
        <v>1</v>
      </c>
      <c r="Y54" s="308">
        <f>SUMIFS('(B) - Detecciones - Ataques'!$DK3:$DK137,'(B) - Detecciones - Ataques'!$GR$3:$GR$137,"✔",'(B) - Detecciones - Ataques'!$B$3:$B$137,Y27) + SUMIFS('(B) - Detecciones - Ataques'!$DK3:$DK137,'(B) - Detecciones - Ataques'!$GR$3:$GR$137,"✔",'(B) - Detecciones - Ataques'!$C$3:$C$137,"*" &amp; Y27 &amp; "*") </f>
        <v>1727493</v>
      </c>
      <c r="Z54" s="308">
        <f>SUMIFS('(B) - Detecciones - Ataques'!$DK3:$DK137,'(B) - Detecciones - Ataques'!$GR$3:$GR$137,"✔",'(B) - Detecciones - Ataques'!$B$3:$B$137,Z27) + SUMIFS('(B) - Detecciones - Ataques'!$DK3:$DK137,'(B) - Detecciones - Ataques'!$GR$3:$GR$137,"✔",'(B) - Detecciones - Ataques'!$C$3:$C$137,"*" &amp; Z27 &amp; "*") </f>
        <v>334</v>
      </c>
      <c r="AA54" s="308">
        <f>SUMIFS('(B) - Detecciones - Ataques'!$DK3:$DK137,'(B) - Detecciones - Ataques'!$GR$3:$GR$137,"✔",'(B) - Detecciones - Ataques'!$B$3:$B$137,AA27) + SUMIFS('(B) - Detecciones - Ataques'!$DK3:$DK137,'(B) - Detecciones - Ataques'!$GR$3:$GR$137,"✔",'(B) - Detecciones - Ataques'!$C$3:$C$137,"*" &amp; AA27 &amp; "*") </f>
        <v>19</v>
      </c>
      <c r="AB54" s="308">
        <f>SUMIFS('(B) - Detecciones - Ataques'!$DK3:$DK137,'(B) - Detecciones - Ataques'!$GR$3:$GR$137,"✔",'(B) - Detecciones - Ataques'!$B$3:$B$137,AB27) + SUMIFS('(B) - Detecciones - Ataques'!$DK3:$DK137,'(B) - Detecciones - Ataques'!$GR$3:$GR$137,"✔",'(B) - Detecciones - Ataques'!$C$3:$C$137,"*" &amp; AB27 &amp; "*") </f>
        <v>7</v>
      </c>
      <c r="AC54" s="308">
        <f>SUMIFS('(B) - Detecciones - Ataques'!$DK3:$DK137,'(B) - Detecciones - Ataques'!$GR$3:$GR$137,"✔",'(B) - Detecciones - Ataques'!$B$3:$B$137,AC27) + SUMIFS('(B) - Detecciones - Ataques'!$DK3:$DK137,'(B) - Detecciones - Ataques'!$GR$3:$GR$137,"✔",'(B) - Detecciones - Ataques'!$C$3:$C$137,"*" &amp; AC27 &amp; "*") </f>
        <v>6</v>
      </c>
      <c r="AD54" s="308">
        <f>SUMIFS('(B) - Detecciones - Ataques'!$DK3:$DK137,'(B) - Detecciones - Ataques'!$GR$3:$GR$137,"✔",'(B) - Detecciones - Ataques'!$B$3:$B$137,AD27) + SUMIFS('(B) - Detecciones - Ataques'!$DK3:$DK137,'(B) - Detecciones - Ataques'!$GR$3:$GR$137,"✔",'(B) - Detecciones - Ataques'!$C$3:$C$137,"*" &amp; AD27 &amp; "*") </f>
        <v>0</v>
      </c>
      <c r="AE54" s="309">
        <f>SUMIFS('(B) - Detecciones - Ataques'!$DK3:$DK137,'(B) - Detecciones - Ataques'!$GR$3:$GR$137,"✔",'(B) - Detecciones - Ataques'!$B$3:$B$137,AE27) + SUMIFS('(B) - Detecciones - Ataques'!$DK3:$DK137,'(B) - Detecciones - Ataques'!$GR$3:$GR$137,"✔",'(B) - Detecciones - Ataques'!$C$3:$C$137,"*" &amp; AE27 &amp; "*") </f>
        <v>461</v>
      </c>
      <c r="AF54" s="268"/>
      <c r="AG54" s="307" t="s">
        <v>2175</v>
      </c>
      <c r="AH54" s="310">
        <f>SUMIFS('(B) - Detecciones - Ataques'!$DK3:$DK137,'(B) - Detecciones - Ataques'!$GR$3:$GR$137,"✔",'(B) - Detecciones - Ataques'!$E$3:$E$137,AH27)</f>
        <v>23</v>
      </c>
      <c r="AI54" s="310">
        <f>SUMIFS('(B) - Detecciones - Ataques'!$DK3:$DK137,'(B) - Detecciones - Ataques'!$GR$3:$GR$137,"✔",'(B) - Detecciones - Ataques'!$E$3:$E$137,AI27)</f>
        <v>1</v>
      </c>
      <c r="AJ54" s="310">
        <f>SUMIFS('(B) - Detecciones - Ataques'!$DK3:$DK137,'(B) - Detecciones - Ataques'!$GR$3:$GR$137,"✔",'(B) - Detecciones - Ataques'!$E$3:$E$137,AJ27)</f>
        <v>0</v>
      </c>
      <c r="AK54" s="310">
        <f>SUMIFS('(B) - Detecciones - Ataques'!$DK3:$DK137,'(B) - Detecciones - Ataques'!$GR$3:$GR$137,"✔",'(B) - Detecciones - Ataques'!$E$3:$E$137,AK27)</f>
        <v>0</v>
      </c>
      <c r="AL54" s="310">
        <f>SUMIFS('(B) - Detecciones - Ataques'!$DK3:$DK137,'(B) - Detecciones - Ataques'!$GR$3:$GR$137,"✔",'(B) - Detecciones - Ataques'!$E$3:$E$137,AL27)</f>
        <v>0</v>
      </c>
      <c r="AM54" s="310">
        <f>SUMIFS('(B) - Detecciones - Ataques'!$DK3:$DK137,'(B) - Detecciones - Ataques'!$GR$3:$GR$137,"✔",'(B) - Detecciones - Ataques'!$E$3:$E$137,AM27)</f>
        <v>0</v>
      </c>
      <c r="AN54" s="310">
        <f>SUMIFS('(B) - Detecciones - Ataques'!$DK3:$DK137,'(B) - Detecciones - Ataques'!$GR$3:$GR$137,"✔",'(B) - Detecciones - Ataques'!$E$3:$E$137,AN27)</f>
        <v>0</v>
      </c>
      <c r="AO54" s="310">
        <f>SUMIFS('(B) - Detecciones - Ataques'!$DK3:$DK137,'(B) - Detecciones - Ataques'!$GR$3:$GR$137,"✔",'(B) - Detecciones - Ataques'!$E$3:$E$137,AO27)</f>
        <v>0</v>
      </c>
      <c r="AP54" s="310">
        <f>SUMIFS('(B) - Detecciones - Ataques'!$DK3:$DK137,'(B) - Detecciones - Ataques'!$GR$3:$GR$137,"✔",'(B) - Detecciones - Ataques'!$E$3:$E$137,AP27)</f>
        <v>105</v>
      </c>
      <c r="AQ54" s="310">
        <f>SUMIFS('(B) - Detecciones - Ataques'!$DK3:$DK137,'(B) - Detecciones - Ataques'!$GR$3:$GR$137,"✔",'(B) - Detecciones - Ataques'!$E$3:$E$137,AQ27)</f>
        <v>1</v>
      </c>
      <c r="AR54" s="310">
        <f>SUMIFS('(B) - Detecciones - Ataques'!$DK3:$DK137,'(B) - Detecciones - Ataques'!$GR$3:$GR$137,"✔",'(B) - Detecciones - Ataques'!$E$3:$E$137,AR27)</f>
        <v>0</v>
      </c>
      <c r="AS54" s="310">
        <f>SUMIFS('(B) - Detecciones - Ataques'!$DK3:$DK137,'(B) - Detecciones - Ataques'!$GR$3:$GR$137,"✔",'(B) - Detecciones - Ataques'!$E$3:$E$137,AS27)</f>
        <v>0</v>
      </c>
      <c r="AT54" s="310">
        <f>SUMIFS('(B) - Detecciones - Ataques'!$DK3:$DK137,'(B) - Detecciones - Ataques'!$GR$3:$GR$137,"✔",'(B) - Detecciones - Ataques'!$E$3:$E$137,AT27)</f>
        <v>2</v>
      </c>
      <c r="AU54" s="310">
        <f>SUMIFS('(B) - Detecciones - Ataques'!$DK3:$DK137,'(B) - Detecciones - Ataques'!$GR$3:$GR$137,"✔",'(B) - Detecciones - Ataques'!$E$3:$E$137,AU27)</f>
        <v>0</v>
      </c>
      <c r="AV54" s="310">
        <f>SUMIFS('(B) - Detecciones - Ataques'!$DK3:$DK137,'(B) - Detecciones - Ataques'!$GR$3:$GR$137,"✔",'(B) - Detecciones - Ataques'!$E$3:$E$137,AV27)</f>
        <v>0</v>
      </c>
      <c r="AW54" s="310">
        <f>SUMIFS('(B) - Detecciones - Ataques'!$DK3:$DK137,'(B) - Detecciones - Ataques'!$GR$3:$GR$137,"✔",'(B) - Detecciones - Ataques'!$E$3:$E$137,AW27)</f>
        <v>16</v>
      </c>
      <c r="AX54" s="310">
        <f>SUMIFS('(B) - Detecciones - Ataques'!$DK3:$DK137,'(B) - Detecciones - Ataques'!$GR$3:$GR$137,"✔",'(B) - Detecciones - Ataques'!$E$3:$E$137,AX27)</f>
        <v>0</v>
      </c>
      <c r="AY54" s="310">
        <f>SUMIFS('(B) - Detecciones - Ataques'!$DK3:$DK137,'(B) - Detecciones - Ataques'!$GR$3:$GR$137,"✔",'(B) - Detecciones - Ataques'!$E$3:$E$137,AY27)</f>
        <v>1</v>
      </c>
      <c r="AZ54" s="310">
        <f>SUMIFS('(B) - Detecciones - Ataques'!$DK3:$DK137,'(B) - Detecciones - Ataques'!$GR$3:$GR$137,"✔",'(B) - Detecciones - Ataques'!$E$3:$E$137,AZ27)</f>
        <v>0</v>
      </c>
      <c r="BA54" s="310">
        <f>SUMIFS('(B) - Detecciones - Ataques'!$DK3:$DK137,'(B) - Detecciones - Ataques'!$GR$3:$GR$137,"✔",'(B) - Detecciones - Ataques'!$E$3:$E$137,BA27)</f>
        <v>0</v>
      </c>
      <c r="BB54" s="310">
        <f>SUMIFS('(B) - Detecciones - Ataques'!$DK3:$DK137,'(B) - Detecciones - Ataques'!$GR$3:$GR$137,"✔",'(B) - Detecciones - Ataques'!$E$3:$E$137,BB27)</f>
        <v>91647</v>
      </c>
      <c r="BC54" s="310">
        <f>SUMIFS('(B) - Detecciones - Ataques'!$DK3:$DK137,'(B) - Detecciones - Ataques'!$GR$3:$GR$137,"✔",'(B) - Detecciones - Ataques'!$E$3:$E$137,BC27)</f>
        <v>0</v>
      </c>
      <c r="BD54" s="310">
        <f>SUMIFS('(B) - Detecciones - Ataques'!$DK3:$DK137,'(B) - Detecciones - Ataques'!$GR$3:$GR$137,"✔",'(B) - Detecciones - Ataques'!$E$3:$E$137,BD27)</f>
        <v>1</v>
      </c>
      <c r="BE54" s="310">
        <f>SUMIFS('(B) - Detecciones - Ataques'!$DK3:$DK137,'(B) - Detecciones - Ataques'!$GR$3:$GR$137,"✔",'(B) - Detecciones - Ataques'!$E$3:$E$137,BE27)</f>
        <v>0</v>
      </c>
      <c r="BF54" s="310">
        <f>SUMIFS('(B) - Detecciones - Ataques'!$DK3:$DK137,'(B) - Detecciones - Ataques'!$GR$3:$GR$137,"✔",'(B) - Detecciones - Ataques'!$E$3:$E$137,BF27)</f>
        <v>1</v>
      </c>
      <c r="BG54" s="310">
        <f>SUMIFS('(B) - Detecciones - Ataques'!$DK3:$DK137,'(B) - Detecciones - Ataques'!$GR$3:$GR$137,"✔",'(B) - Detecciones - Ataques'!$E$3:$E$137,BG27)</f>
        <v>0</v>
      </c>
      <c r="BH54" s="310">
        <f>SUMIFS('(B) - Detecciones - Ataques'!$DK3:$DK137,'(B) - Detecciones - Ataques'!$GR$3:$GR$137,"✔",'(B) - Detecciones - Ataques'!$E$3:$E$137,BH27)</f>
        <v>0</v>
      </c>
      <c r="BI54" s="310">
        <f>SUMIFS('(B) - Detecciones - Ataques'!$DK3:$DK137,'(B) - Detecciones - Ataques'!$GR$3:$GR$137,"✔",'(B) - Detecciones - Ataques'!$E$3:$E$137,BI27)</f>
        <v>0</v>
      </c>
      <c r="BJ54" s="310">
        <f>SUMIFS('(B) - Detecciones - Ataques'!$DK3:$DK137,'(B) - Detecciones - Ataques'!$GR$3:$GR$137,"✔",'(B) - Detecciones - Ataques'!$E$3:$E$137,BJ27)</f>
        <v>0</v>
      </c>
      <c r="BK54" s="310">
        <f>SUMIFS('(B) - Detecciones - Ataques'!$DK3:$DK137,'(B) - Detecciones - Ataques'!$GR$3:$GR$137,"✔",'(B) - Detecciones - Ataques'!$E$3:$E$137,BK27)</f>
        <v>1</v>
      </c>
      <c r="BL54" s="310">
        <f>SUMIFS('(B) - Detecciones - Ataques'!$DK3:$DK137,'(B) - Detecciones - Ataques'!$GR$3:$GR$137,"✔",'(B) - Detecciones - Ataques'!$E$3:$E$137,BL27)</f>
        <v>1726889</v>
      </c>
      <c r="BM54" s="310">
        <f>SUMIFS('(B) - Detecciones - Ataques'!$DK3:$DK137,'(B) - Detecciones - Ataques'!$GR$3:$GR$137,"✔",'(B) - Detecciones - Ataques'!$E$3:$E$137,BM27)</f>
        <v>603</v>
      </c>
      <c r="BN54" s="310">
        <f>SUMIFS('(B) - Detecciones - Ataques'!$DK3:$DK137,'(B) - Detecciones - Ataques'!$GR$3:$GR$137,"✔",'(B) - Detecciones - Ataques'!$E$3:$E$137,BN27)</f>
        <v>0</v>
      </c>
      <c r="BO54" s="310">
        <f>SUMIFS('(B) - Detecciones - Ataques'!$DK3:$DK137,'(B) - Detecciones - Ataques'!$GR$3:$GR$137,"✔",'(B) - Detecciones - Ataques'!$E$3:$E$137,BO27)</f>
        <v>0</v>
      </c>
      <c r="BP54" s="310">
        <f>SUMIFS('(B) - Detecciones - Ataques'!$DK3:$DK137,'(B) - Detecciones - Ataques'!$GR$3:$GR$137,"✔",'(B) - Detecciones - Ataques'!$E$3:$E$137,BP27)</f>
        <v>204</v>
      </c>
      <c r="BQ54" s="310">
        <f>SUMIFS('(B) - Detecciones - Ataques'!$DK3:$DK137,'(B) - Detecciones - Ataques'!$GR$3:$GR$137,"✔",'(B) - Detecciones - Ataques'!$E$3:$E$137,BQ27)</f>
        <v>0</v>
      </c>
      <c r="BR54" s="310">
        <f>SUMIFS('(B) - Detecciones - Ataques'!$DK3:$DK137,'(B) - Detecciones - Ataques'!$GR$3:$GR$137,"✔",'(B) - Detecciones - Ataques'!$E$3:$E$137,BR27)</f>
        <v>2</v>
      </c>
      <c r="BS54" s="310">
        <f>SUMIFS('(B) - Detecciones - Ataques'!$DK3:$DK137,'(B) - Detecciones - Ataques'!$GR$3:$GR$137,"✔",'(B) - Detecciones - Ataques'!$E$3:$E$137,BS27)</f>
        <v>0</v>
      </c>
      <c r="BT54" s="310">
        <f>SUMIFS('(B) - Detecciones - Ataques'!$DK3:$DK137,'(B) - Detecciones - Ataques'!$GR$3:$GR$137,"✔",'(B) - Detecciones - Ataques'!$E$3:$E$137,BT27)</f>
        <v>0</v>
      </c>
      <c r="BU54" s="310">
        <f>SUMIFS('(B) - Detecciones - Ataques'!$DK3:$DK137,'(B) - Detecciones - Ataques'!$GR$3:$GR$137,"✔",'(B) - Detecciones - Ataques'!$E$3:$E$137,BU27)</f>
        <v>0</v>
      </c>
      <c r="BV54" s="310">
        <f>SUMIFS('(B) - Detecciones - Ataques'!$DK3:$DK137,'(B) - Detecciones - Ataques'!$GR$3:$GR$137,"✔",'(B) - Detecciones - Ataques'!$E$3:$E$137,BV27)</f>
        <v>0</v>
      </c>
      <c r="BW54" s="310">
        <f>SUMIFS('(B) - Detecciones - Ataques'!$DK3:$DK137,'(B) - Detecciones - Ataques'!$GR$3:$GR$137,"✔",'(B) - Detecciones - Ataques'!$E$3:$E$137,BW27)</f>
        <v>0</v>
      </c>
      <c r="BX54" s="310">
        <f>SUMIFS('(B) - Detecciones - Ataques'!$DK3:$DK137,'(B) - Detecciones - Ataques'!$GR$3:$GR$137,"✔",'(B) - Detecciones - Ataques'!$E$3:$E$137,BX27)</f>
        <v>1</v>
      </c>
      <c r="BY54" s="310">
        <f>SUMIFS('(B) - Detecciones - Ataques'!$DK3:$DK137,'(B) - Detecciones - Ataques'!$GR$3:$GR$137,"✔",'(B) - Detecciones - Ataques'!$E$3:$E$137,BY27)</f>
        <v>123</v>
      </c>
      <c r="BZ54" s="310">
        <f>SUMIFS('(B) - Detecciones - Ataques'!$DK3:$DK137,'(B) - Detecciones - Ataques'!$GR$3:$GR$137,"✔",'(B) - Detecciones - Ataques'!$E$3:$E$137,BZ27)</f>
        <v>0</v>
      </c>
      <c r="CA54" s="310">
        <f>SUMIFS('(B) - Detecciones - Ataques'!$DK3:$DK137,'(B) - Detecciones - Ataques'!$GR$3:$GR$137,"✔",'(B) - Detecciones - Ataques'!$E$3:$E$137,CA27)</f>
        <v>0</v>
      </c>
      <c r="CB54" s="310">
        <f>SUMIFS('(B) - Detecciones - Ataques'!$DK3:$DK137,'(B) - Detecciones - Ataques'!$GR$3:$GR$137,"✔",'(B) - Detecciones - Ataques'!$E$3:$E$137,CB27)</f>
        <v>0</v>
      </c>
      <c r="CC54" s="310">
        <f>SUMIFS('(B) - Detecciones - Ataques'!$DK3:$DK137,'(B) - Detecciones - Ataques'!$GR$3:$GR$137,"✔",'(B) - Detecciones - Ataques'!$E$3:$E$137,CC27)</f>
        <v>1</v>
      </c>
      <c r="CD54" s="310">
        <f>SUMIFS('(B) - Detecciones - Ataques'!$DK3:$DK137,'(B) - Detecciones - Ataques'!$GR$3:$GR$137,"✔",'(B) - Detecciones - Ataques'!$E$3:$E$137,CD27)</f>
        <v>0</v>
      </c>
      <c r="CE54" s="310">
        <f>SUMIFS('(B) - Detecciones - Ataques'!$DK3:$DK137,'(B) - Detecciones - Ataques'!$GR$3:$GR$137,"✔",'(B) - Detecciones - Ataques'!$E$3:$E$137,CE27)</f>
        <v>1</v>
      </c>
      <c r="CF54" s="310">
        <f>SUMIFS('(B) - Detecciones - Ataques'!$DK3:$DK137,'(B) - Detecciones - Ataques'!$GR$3:$GR$137,"✔",'(B) - Detecciones - Ataques'!$E$3:$E$137,CF27)</f>
        <v>0</v>
      </c>
      <c r="CG54" s="310">
        <f>SUMIFS('(B) - Detecciones - Ataques'!$DK3:$DK137,'(B) - Detecciones - Ataques'!$GR$3:$GR$137,"✔",'(B) - Detecciones - Ataques'!$E$3:$E$137,CG27)</f>
        <v>1</v>
      </c>
      <c r="CH54" s="310">
        <f>SUMIFS('(B) - Detecciones - Ataques'!$DK3:$DK137,'(B) - Detecciones - Ataques'!$GR$3:$GR$137,"✔",'(B) - Detecciones - Ataques'!$E$3:$E$137,CH27)</f>
        <v>1</v>
      </c>
      <c r="CI54" s="310">
        <f>SUMIFS('(B) - Detecciones - Ataques'!$DK3:$DK137,'(B) - Detecciones - Ataques'!$GR$3:$GR$137,"✔",'(B) - Detecciones - Ataques'!$E$3:$E$137,CI27)</f>
        <v>0</v>
      </c>
      <c r="CJ54" s="310">
        <f>SUMIFS('(B) - Detecciones - Ataques'!$DK3:$DK137,'(B) - Detecciones - Ataques'!$GR$3:$GR$137,"✔",'(B) - Detecciones - Ataques'!$E$3:$E$137,CJ27)</f>
        <v>1</v>
      </c>
      <c r="CK54" s="310">
        <f>SUMIFS('(B) - Detecciones - Ataques'!$DK3:$DK137,'(B) - Detecciones - Ataques'!$GR$3:$GR$137,"✔",'(B) - Detecciones - Ataques'!$E$3:$E$137,CK27)</f>
        <v>0</v>
      </c>
      <c r="CL54" s="310">
        <f>SUMIFS('(B) - Detecciones - Ataques'!$DK3:$DK137,'(B) - Detecciones - Ataques'!$GR$3:$GR$137,"✔",'(B) - Detecciones - Ataques'!$E$3:$E$137,CL27)</f>
        <v>0</v>
      </c>
      <c r="CM54" s="310">
        <f>SUMIFS('(B) - Detecciones - Ataques'!$DK3:$DK137,'(B) - Detecciones - Ataques'!$GR$3:$GR$137,"✔",'(B) - Detecciones - Ataques'!$E$3:$E$137,CM27)</f>
        <v>0</v>
      </c>
      <c r="CN54" s="310">
        <f>SUMIFS('(B) - Detecciones - Ataques'!$DK3:$DK137,'(B) - Detecciones - Ataques'!$GR$3:$GR$137,"✔",'(B) - Detecciones - Ataques'!$E$3:$E$137,CN27)</f>
        <v>6</v>
      </c>
      <c r="CO54" s="310">
        <f>SUMIFS('(B) - Detecciones - Ataques'!$DK3:$DK137,'(B) - Detecciones - Ataques'!$GR$3:$GR$137,"✔",'(B) - Detecciones - Ataques'!$E$3:$E$137,CO27)</f>
        <v>1</v>
      </c>
      <c r="CP54" s="310">
        <f>SUMIFS('(B) - Detecciones - Ataques'!$DK3:$DK137,'(B) - Detecciones - Ataques'!$GR$3:$GR$137,"✔",'(B) - Detecciones - Ataques'!$E$3:$E$137,CP27)</f>
        <v>0</v>
      </c>
      <c r="CQ54" s="310">
        <f>SUMIFS('(B) - Detecciones - Ataques'!$DK3:$DK137,'(B) - Detecciones - Ataques'!$GR$3:$GR$137,"✔",'(B) - Detecciones - Ataques'!$E$3:$E$137,CQ27)</f>
        <v>0</v>
      </c>
      <c r="CR54" s="310">
        <f>SUMIFS('(B) - Detecciones - Ataques'!$DK3:$DK137,'(B) - Detecciones - Ataques'!$GR$3:$GR$137,"✔",'(B) - Detecciones - Ataques'!$E$3:$E$137,CR27)</f>
        <v>0</v>
      </c>
      <c r="CS54" s="310">
        <f>SUMIFS('(B) - Detecciones - Ataques'!$DK3:$DK137,'(B) - Detecciones - Ataques'!$GR$3:$GR$137,"✔",'(B) - Detecciones - Ataques'!$E$3:$E$137,CS27)</f>
        <v>6</v>
      </c>
      <c r="CT54" s="310">
        <f>SUMIFS('(B) - Detecciones - Ataques'!$DK3:$DK137,'(B) - Detecciones - Ataques'!$GR$3:$GR$137,"✔",'(B) - Detecciones - Ataques'!$E$3:$E$137,CT27)</f>
        <v>0</v>
      </c>
      <c r="CU54" s="310">
        <f>SUMIFS('(B) - Detecciones - Ataques'!$DK3:$DK137,'(B) - Detecciones - Ataques'!$GR$3:$GR$137,"✔",'(B) - Detecciones - Ataques'!$E$3:$E$137,CU27)</f>
        <v>0</v>
      </c>
      <c r="CV54" s="310">
        <f>SUMIFS('(B) - Detecciones - Ataques'!$DK3:$DK137,'(B) - Detecciones - Ataques'!$GR$3:$GR$137,"✔",'(B) - Detecciones - Ataques'!$E$3:$E$137,CV27)</f>
        <v>0</v>
      </c>
      <c r="CW54" s="310">
        <f>SUMIFS('(B) - Detecciones - Ataques'!$DK3:$DK137,'(B) - Detecciones - Ataques'!$GR$3:$GR$137,"✔",'(B) - Detecciones - Ataques'!$E$3:$E$137,CW27)</f>
        <v>0</v>
      </c>
      <c r="CX54" s="310">
        <f>SUMIFS('(B) - Detecciones - Ataques'!$DK3:$DK137,'(B) - Detecciones - Ataques'!$GR$3:$GR$137,"✔",'(B) - Detecciones - Ataques'!$E$3:$E$137,CX27)</f>
        <v>0</v>
      </c>
      <c r="CY54" s="310">
        <f>SUMIFS('(B) - Detecciones - Ataques'!$DK3:$DK137,'(B) - Detecciones - Ataques'!$GR$3:$GR$137,"✔",'(B) - Detecciones - Ataques'!$E$3:$E$137,CY27)</f>
        <v>0</v>
      </c>
      <c r="CZ54" s="310">
        <f>SUMIFS('(B) - Detecciones - Ataques'!$DK3:$DK137,'(B) - Detecciones - Ataques'!$GR$3:$GR$137,"✔",'(B) - Detecciones - Ataques'!$E$3:$E$137,CZ27)</f>
        <v>0</v>
      </c>
      <c r="DA54" s="310">
        <f>SUMIFS('(B) - Detecciones - Ataques'!$DK3:$DK137,'(B) - Detecciones - Ataques'!$GR$3:$GR$137,"✔",'(B) - Detecciones - Ataques'!$E$3:$E$137,DA27)</f>
        <v>0</v>
      </c>
      <c r="DB54" s="310">
        <f>SUMIFS('(B) - Detecciones - Ataques'!$DK3:$DK137,'(B) - Detecciones - Ataques'!$GR$3:$GR$137,"✔",'(B) - Detecciones - Ataques'!$E$3:$E$137,DB27)</f>
        <v>0</v>
      </c>
      <c r="DC54" s="310">
        <f>SUMIFS('(B) - Detecciones - Ataques'!$DK3:$DK137,'(B) - Detecciones - Ataques'!$GR$3:$GR$137,"✔",'(B) - Detecciones - Ataques'!$E$3:$E$137,DC27)</f>
        <v>0</v>
      </c>
      <c r="DD54" s="310">
        <f>SUMIFS('(B) - Detecciones - Ataques'!$DK3:$DK137,'(B) - Detecciones - Ataques'!$GR$3:$GR$137,"✔",'(B) - Detecciones - Ataques'!$E$3:$E$137,DD27)</f>
        <v>0</v>
      </c>
      <c r="DE54" s="310">
        <f>SUMIFS('(B) - Detecciones - Ataques'!$DK3:$DK137,'(B) - Detecciones - Ataques'!$GR$3:$GR$137,"✔",'(B) - Detecciones - Ataques'!$E$3:$E$137,DE27)</f>
        <v>0</v>
      </c>
      <c r="DF54" s="310">
        <f>SUMIFS('(B) - Detecciones - Ataques'!$DK3:$DK137,'(B) - Detecciones - Ataques'!$GR$3:$GR$137,"✔",'(B) - Detecciones - Ataques'!$E$3:$E$137,DF27)</f>
        <v>0</v>
      </c>
      <c r="DG54" s="310">
        <f>SUMIFS('(B) - Detecciones - Ataques'!$DK3:$DK137,'(B) - Detecciones - Ataques'!$GR$3:$GR$137,"✔",'(B) - Detecciones - Ataques'!$E$3:$E$137,DG27)</f>
        <v>450</v>
      </c>
      <c r="DH54" s="310">
        <f>SUMIFS('(B) - Detecciones - Ataques'!$DK3:$DK137,'(B) - Detecciones - Ataques'!$GR$3:$GR$137,"✔",'(B) - Detecciones - Ataques'!$E$3:$E$137,DH27)</f>
        <v>0</v>
      </c>
      <c r="DI54" s="311">
        <f>SUMIFS('(B) - Detecciones - Ataques'!$DK3:$DK137,'(B) - Detecciones - Ataques'!$GR$3:$GR$137,"✔",'(B) - Detecciones - Ataques'!$E$3:$E$137,DI27)</f>
        <v>11</v>
      </c>
      <c r="DJ54" s="268"/>
      <c r="ER54" s="328" t="s">
        <v>329</v>
      </c>
      <c r="ES54" s="321">
        <v>0.0</v>
      </c>
      <c r="ET54" s="321">
        <v>0.0</v>
      </c>
      <c r="EU54" s="321">
        <v>0.0</v>
      </c>
      <c r="EV54" s="321">
        <v>0.0</v>
      </c>
      <c r="EW54" s="329">
        <f t="shared" si="13"/>
        <v>0</v>
      </c>
      <c r="EX54" s="321"/>
      <c r="EY54" s="357">
        <f t="shared" si="16"/>
        <v>0</v>
      </c>
      <c r="EZ54" s="358">
        <f t="shared" si="17"/>
        <v>1</v>
      </c>
      <c r="FA54" s="351"/>
      <c r="FE54" s="328" t="s">
        <v>174</v>
      </c>
      <c r="FF54" s="361">
        <f t="shared" ref="FF54:FI54" si="20">IF(ES32=0,"-",ES53/ES32)</f>
        <v>0</v>
      </c>
      <c r="FG54" s="361">
        <f t="shared" si="20"/>
        <v>0</v>
      </c>
      <c r="FH54" s="361">
        <f t="shared" si="20"/>
        <v>0.2857142857</v>
      </c>
      <c r="FI54" s="362">
        <f t="shared" si="20"/>
        <v>0.1333333333</v>
      </c>
    </row>
    <row r="55">
      <c r="J55" s="269"/>
      <c r="K55" s="345">
        <f>SUMIF('(B) - Detecciones - Ataques'!GR3:GR137,"✔",'(B) - Detecciones - Ataques'!AS3:AS137)</f>
        <v>20574</v>
      </c>
      <c r="L55" s="308">
        <f>SUMIF('(B) - Detecciones - Ataques'!GR3:GR137,"✔",'(B) - Detecciones - Ataques'!BZ3:BZ137)</f>
        <v>180368</v>
      </c>
      <c r="M55" s="308">
        <f>SUMIF('(B) - Detecciones - Ataques'!GR3:GR137,"✔",'(B) - Detecciones - Ataques'!DI3:DI137)</f>
        <v>4707890</v>
      </c>
      <c r="N55" s="309">
        <f>SUMIF('(B) - Detecciones - Ataques'!GR3:GR137,"✔",'(B) - Detecciones - Ataques'!ER3:ER137)</f>
        <v>5247223</v>
      </c>
      <c r="O55" s="270"/>
      <c r="Q55" s="268"/>
      <c r="R55" s="307" t="s">
        <v>2176</v>
      </c>
      <c r="S55" s="308">
        <f>SUMIFS('(B) - Detecciones - Ataques'!$ET3:$ET137,'(B) - Detecciones - Ataques'!$GR$3:$GR$137,"✔",'(B) - Detecciones - Ataques'!$B$3:$B$137,S27) + SUMIFS('(B) - Detecciones - Ataques'!$ET3:$ET137,'(B) - Detecciones - Ataques'!$GR$3:$GR$137,"✔",'(B) - Detecciones - Ataques'!$C$3:$C$137,"*" &amp; S27 &amp; "*") </f>
        <v>28</v>
      </c>
      <c r="T55" s="308">
        <f>SUMIFS('(B) - Detecciones - Ataques'!$ET3:$ET137,'(B) - Detecciones - Ataques'!$GR$3:$GR$137,"✔",'(B) - Detecciones - Ataques'!$B$3:$B$137,T27) + SUMIFS('(B) - Detecciones - Ataques'!$ET3:$ET137,'(B) - Detecciones - Ataques'!$GR$3:$GR$137,"✔",'(B) - Detecciones - Ataques'!$C$3:$C$137,"*" &amp; T27 &amp; "*") </f>
        <v>0</v>
      </c>
      <c r="U55" s="308">
        <f>SUMIFS('(B) - Detecciones - Ataques'!$ET3:$ET137,'(B) - Detecciones - Ataques'!$GR$3:$GR$137,"✔",'(B) - Detecciones - Ataques'!$B$3:$B$137,U27) + SUMIFS('(B) - Detecciones - Ataques'!$ET3:$ET137,'(B) - Detecciones - Ataques'!$GR$3:$GR$137,"✔",'(B) - Detecciones - Ataques'!$C$3:$C$137,"*" &amp; U27 &amp; "*") </f>
        <v>112</v>
      </c>
      <c r="V55" s="308">
        <f>SUMIFS('(B) - Detecciones - Ataques'!$ET3:$ET137,'(B) - Detecciones - Ataques'!$GR$3:$GR$137,"✔",'(B) - Detecciones - Ataques'!$B$3:$B$137,V27) + SUMIFS('(B) - Detecciones - Ataques'!$ET3:$ET137,'(B) - Detecciones - Ataques'!$GR$3:$GR$137,"✔",'(B) - Detecciones - Ataques'!$C$3:$C$137,"*" &amp; V27 &amp; "*") </f>
        <v>17</v>
      </c>
      <c r="W55" s="308">
        <f>SUMIFS('(B) - Detecciones - Ataques'!$ET3:$ET137,'(B) - Detecciones - Ataques'!$GR$3:$GR$137,"✔",'(B) - Detecciones - Ataques'!$B$3:$B$137,W27) + SUMIFS('(B) - Detecciones - Ataques'!$ET3:$ET137,'(B) - Detecciones - Ataques'!$GR$3:$GR$137,"✔",'(B) - Detecciones - Ataques'!$C$3:$C$137,"*" &amp; W27 &amp; "*") </f>
        <v>91649</v>
      </c>
      <c r="X55" s="308">
        <f>SUMIFS('(B) - Detecciones - Ataques'!$ET3:$ET137,'(B) - Detecciones - Ataques'!$GR$3:$GR$137,"✔",'(B) - Detecciones - Ataques'!$B$3:$B$137,X27) + SUMIFS('(B) - Detecciones - Ataques'!$ET3:$ET137,'(B) - Detecciones - Ataques'!$GR$3:$GR$137,"✔",'(B) - Detecciones - Ataques'!$C$3:$C$137,"*" &amp; X27 &amp; "*") </f>
        <v>1</v>
      </c>
      <c r="Y55" s="308">
        <f>SUMIFS('(B) - Detecciones - Ataques'!$ET3:$ET137,'(B) - Detecciones - Ataques'!$GR$3:$GR$137,"✔",'(B) - Detecciones - Ataques'!$B$3:$B$137,Y27) + SUMIFS('(B) - Detecciones - Ataques'!$ET3:$ET137,'(B) - Detecciones - Ataques'!$GR$3:$GR$137,"✔",'(B) - Detecciones - Ataques'!$C$3:$C$137,"*" &amp; Y27 &amp; "*") </f>
        <v>1727501</v>
      </c>
      <c r="Z55" s="308">
        <f>SUMIFS('(B) - Detecciones - Ataques'!$ET3:$ET137,'(B) - Detecciones - Ataques'!$GR$3:$GR$137,"✔",'(B) - Detecciones - Ataques'!$B$3:$B$137,Z27) + SUMIFS('(B) - Detecciones - Ataques'!$ET3:$ET137,'(B) - Detecciones - Ataques'!$GR$3:$GR$137,"✔",'(B) - Detecciones - Ataques'!$C$3:$C$137,"*" &amp; Z27 &amp; "*") </f>
        <v>342</v>
      </c>
      <c r="AA55" s="308">
        <f>SUMIFS('(B) - Detecciones - Ataques'!$ET3:$ET137,'(B) - Detecciones - Ataques'!$GR$3:$GR$137,"✔",'(B) - Detecciones - Ataques'!$B$3:$B$137,AA27) + SUMIFS('(B) - Detecciones - Ataques'!$ET3:$ET137,'(B) - Detecciones - Ataques'!$GR$3:$GR$137,"✔",'(B) - Detecciones - Ataques'!$C$3:$C$137,"*" &amp; AA27 &amp; "*") </f>
        <v>19</v>
      </c>
      <c r="AB55" s="308">
        <f>SUMIFS('(B) - Detecciones - Ataques'!$ET3:$ET137,'(B) - Detecciones - Ataques'!$GR$3:$GR$137,"✔",'(B) - Detecciones - Ataques'!$B$3:$B$137,AB27) + SUMIFS('(B) - Detecciones - Ataques'!$ET3:$ET137,'(B) - Detecciones - Ataques'!$GR$3:$GR$137,"✔",'(B) - Detecciones - Ataques'!$C$3:$C$137,"*" &amp; AB27 &amp; "*") </f>
        <v>8</v>
      </c>
      <c r="AC55" s="308">
        <f>SUMIFS('(B) - Detecciones - Ataques'!$ET3:$ET137,'(B) - Detecciones - Ataques'!$GR$3:$GR$137,"✔",'(B) - Detecciones - Ataques'!$B$3:$B$137,AC27) + SUMIFS('(B) - Detecciones - Ataques'!$ET3:$ET137,'(B) - Detecciones - Ataques'!$GR$3:$GR$137,"✔",'(B) - Detecciones - Ataques'!$C$3:$C$137,"*" &amp; AC27 &amp; "*") </f>
        <v>6</v>
      </c>
      <c r="AD55" s="308">
        <f>SUMIFS('(B) - Detecciones - Ataques'!$ET3:$ET137,'(B) - Detecciones - Ataques'!$GR$3:$GR$137,"✔",'(B) - Detecciones - Ataques'!$B$3:$B$137,AD27) + SUMIFS('(B) - Detecciones - Ataques'!$ET3:$ET137,'(B) - Detecciones - Ataques'!$GR$3:$GR$137,"✔",'(B) - Detecciones - Ataques'!$C$3:$C$137,"*" &amp; AD27 &amp; "*") </f>
        <v>1</v>
      </c>
      <c r="AE55" s="309">
        <f>SUMIFS('(B) - Detecciones - Ataques'!$ET3:$ET137,'(B) - Detecciones - Ataques'!$GR$3:$GR$137,"✔",'(B) - Detecciones - Ataques'!$B$3:$B$137,AE27) + SUMIFS('(B) - Detecciones - Ataques'!$ET3:$ET137,'(B) - Detecciones - Ataques'!$GR$3:$GR$137,"✔",'(B) - Detecciones - Ataques'!$C$3:$C$137,"*" &amp; AE27 &amp; "*") </f>
        <v>461</v>
      </c>
      <c r="AF55" s="268"/>
      <c r="AG55" s="307" t="s">
        <v>2176</v>
      </c>
      <c r="AH55" s="310">
        <f>SUMIFS('(B) - Detecciones - Ataques'!$ET3:$ET137,'(B) - Detecciones - Ataques'!$GR$3:$GR$137,"✔",'(B) - Detecciones - Ataques'!$E$3:$E$137,AH27)</f>
        <v>23</v>
      </c>
      <c r="AI55" s="310">
        <f>SUMIFS('(B) - Detecciones - Ataques'!$ET3:$ET137,'(B) - Detecciones - Ataques'!$GR$3:$GR$137,"✔",'(B) - Detecciones - Ataques'!$E$3:$E$137,AI27)</f>
        <v>1</v>
      </c>
      <c r="AJ55" s="310">
        <f>SUMIFS('(B) - Detecciones - Ataques'!$ET3:$ET137,'(B) - Detecciones - Ataques'!$GR$3:$GR$137,"✔",'(B) - Detecciones - Ataques'!$E$3:$E$137,AJ27)</f>
        <v>4</v>
      </c>
      <c r="AK55" s="310">
        <f>SUMIFS('(B) - Detecciones - Ataques'!$ET3:$ET137,'(B) - Detecciones - Ataques'!$GR$3:$GR$137,"✔",'(B) - Detecciones - Ataques'!$E$3:$E$137,AK27)</f>
        <v>0</v>
      </c>
      <c r="AL55" s="310">
        <f>SUMIFS('(B) - Detecciones - Ataques'!$ET3:$ET137,'(B) - Detecciones - Ataques'!$GR$3:$GR$137,"✔",'(B) - Detecciones - Ataques'!$E$3:$E$137,AL27)</f>
        <v>0</v>
      </c>
      <c r="AM55" s="310">
        <f>SUMIFS('(B) - Detecciones - Ataques'!$ET3:$ET137,'(B) - Detecciones - Ataques'!$GR$3:$GR$137,"✔",'(B) - Detecciones - Ataques'!$E$3:$E$137,AM27)</f>
        <v>0</v>
      </c>
      <c r="AN55" s="310">
        <f>SUMIFS('(B) - Detecciones - Ataques'!$ET3:$ET137,'(B) - Detecciones - Ataques'!$GR$3:$GR$137,"✔",'(B) - Detecciones - Ataques'!$E$3:$E$137,AN27)</f>
        <v>0</v>
      </c>
      <c r="AO55" s="310">
        <f>SUMIFS('(B) - Detecciones - Ataques'!$ET3:$ET137,'(B) - Detecciones - Ataques'!$GR$3:$GR$137,"✔",'(B) - Detecciones - Ataques'!$E$3:$E$137,AO27)</f>
        <v>0</v>
      </c>
      <c r="AP55" s="310">
        <f>SUMIFS('(B) - Detecciones - Ataques'!$ET3:$ET137,'(B) - Detecciones - Ataques'!$GR$3:$GR$137,"✔",'(B) - Detecciones - Ataques'!$E$3:$E$137,AP27)</f>
        <v>107</v>
      </c>
      <c r="AQ55" s="310">
        <f>SUMIFS('(B) - Detecciones - Ataques'!$ET3:$ET137,'(B) - Detecciones - Ataques'!$GR$3:$GR$137,"✔",'(B) - Detecciones - Ataques'!$E$3:$E$137,AQ27)</f>
        <v>1</v>
      </c>
      <c r="AR55" s="310">
        <f>SUMIFS('(B) - Detecciones - Ataques'!$ET3:$ET137,'(B) - Detecciones - Ataques'!$GR$3:$GR$137,"✔",'(B) - Detecciones - Ataques'!$E$3:$E$137,AR27)</f>
        <v>0</v>
      </c>
      <c r="AS55" s="310">
        <f>SUMIFS('(B) - Detecciones - Ataques'!$ET3:$ET137,'(B) - Detecciones - Ataques'!$GR$3:$GR$137,"✔",'(B) - Detecciones - Ataques'!$E$3:$E$137,AS27)</f>
        <v>0</v>
      </c>
      <c r="AT55" s="310">
        <f>SUMIFS('(B) - Detecciones - Ataques'!$ET3:$ET137,'(B) - Detecciones - Ataques'!$GR$3:$GR$137,"✔",'(B) - Detecciones - Ataques'!$E$3:$E$137,AT27)</f>
        <v>2</v>
      </c>
      <c r="AU55" s="310">
        <f>SUMIFS('(B) - Detecciones - Ataques'!$ET3:$ET137,'(B) - Detecciones - Ataques'!$GR$3:$GR$137,"✔",'(B) - Detecciones - Ataques'!$E$3:$E$137,AU27)</f>
        <v>2</v>
      </c>
      <c r="AV55" s="310">
        <f>SUMIFS('(B) - Detecciones - Ataques'!$ET3:$ET137,'(B) - Detecciones - Ataques'!$GR$3:$GR$137,"✔",'(B) - Detecciones - Ataques'!$E$3:$E$137,AV27)</f>
        <v>0</v>
      </c>
      <c r="AW55" s="310">
        <f>SUMIFS('(B) - Detecciones - Ataques'!$ET3:$ET137,'(B) - Detecciones - Ataques'!$GR$3:$GR$137,"✔",'(B) - Detecciones - Ataques'!$E$3:$E$137,AW27)</f>
        <v>16</v>
      </c>
      <c r="AX55" s="310">
        <f>SUMIFS('(B) - Detecciones - Ataques'!$ET3:$ET137,'(B) - Detecciones - Ataques'!$GR$3:$GR$137,"✔",'(B) - Detecciones - Ataques'!$E$3:$E$137,AX27)</f>
        <v>0</v>
      </c>
      <c r="AY55" s="310">
        <f>SUMIFS('(B) - Detecciones - Ataques'!$ET3:$ET137,'(B) - Detecciones - Ataques'!$GR$3:$GR$137,"✔",'(B) - Detecciones - Ataques'!$E$3:$E$137,AY27)</f>
        <v>1</v>
      </c>
      <c r="AZ55" s="310">
        <f>SUMIFS('(B) - Detecciones - Ataques'!$ET3:$ET137,'(B) - Detecciones - Ataques'!$GR$3:$GR$137,"✔",'(B) - Detecciones - Ataques'!$E$3:$E$137,AZ27)</f>
        <v>0</v>
      </c>
      <c r="BA55" s="310">
        <f>SUMIFS('(B) - Detecciones - Ataques'!$ET3:$ET137,'(B) - Detecciones - Ataques'!$GR$3:$GR$137,"✔",'(B) - Detecciones - Ataques'!$E$3:$E$137,BA27)</f>
        <v>0</v>
      </c>
      <c r="BB55" s="310">
        <f>SUMIFS('(B) - Detecciones - Ataques'!$ET3:$ET137,'(B) - Detecciones - Ataques'!$GR$3:$GR$137,"✔",'(B) - Detecciones - Ataques'!$E$3:$E$137,BB27)</f>
        <v>91647</v>
      </c>
      <c r="BC55" s="310">
        <f>SUMIFS('(B) - Detecciones - Ataques'!$ET3:$ET137,'(B) - Detecciones - Ataques'!$GR$3:$GR$137,"✔",'(B) - Detecciones - Ataques'!$E$3:$E$137,BC27)</f>
        <v>0</v>
      </c>
      <c r="BD55" s="310">
        <f>SUMIFS('(B) - Detecciones - Ataques'!$ET3:$ET137,'(B) - Detecciones - Ataques'!$GR$3:$GR$137,"✔",'(B) - Detecciones - Ataques'!$E$3:$E$137,BD27)</f>
        <v>1</v>
      </c>
      <c r="BE55" s="310">
        <f>SUMIFS('(B) - Detecciones - Ataques'!$ET3:$ET137,'(B) - Detecciones - Ataques'!$GR$3:$GR$137,"✔",'(B) - Detecciones - Ataques'!$E$3:$E$137,BE27)</f>
        <v>0</v>
      </c>
      <c r="BF55" s="310">
        <f>SUMIFS('(B) - Detecciones - Ataques'!$ET3:$ET137,'(B) - Detecciones - Ataques'!$GR$3:$GR$137,"✔",'(B) - Detecciones - Ataques'!$E$3:$E$137,BF27)</f>
        <v>1</v>
      </c>
      <c r="BG55" s="310">
        <f>SUMIFS('(B) - Detecciones - Ataques'!$ET3:$ET137,'(B) - Detecciones - Ataques'!$GR$3:$GR$137,"✔",'(B) - Detecciones - Ataques'!$E$3:$E$137,BG27)</f>
        <v>0</v>
      </c>
      <c r="BH55" s="310">
        <f>SUMIFS('(B) - Detecciones - Ataques'!$ET3:$ET137,'(B) - Detecciones - Ataques'!$GR$3:$GR$137,"✔",'(B) - Detecciones - Ataques'!$E$3:$E$137,BH27)</f>
        <v>0</v>
      </c>
      <c r="BI55" s="310">
        <f>SUMIFS('(B) - Detecciones - Ataques'!$ET3:$ET137,'(B) - Detecciones - Ataques'!$GR$3:$GR$137,"✔",'(B) - Detecciones - Ataques'!$E$3:$E$137,BI27)</f>
        <v>0</v>
      </c>
      <c r="BJ55" s="310">
        <f>SUMIFS('(B) - Detecciones - Ataques'!$ET3:$ET137,'(B) - Detecciones - Ataques'!$GR$3:$GR$137,"✔",'(B) - Detecciones - Ataques'!$E$3:$E$137,BJ27)</f>
        <v>0</v>
      </c>
      <c r="BK55" s="310">
        <f>SUMIFS('(B) - Detecciones - Ataques'!$ET3:$ET137,'(B) - Detecciones - Ataques'!$GR$3:$GR$137,"✔",'(B) - Detecciones - Ataques'!$E$3:$E$137,BK27)</f>
        <v>1</v>
      </c>
      <c r="BL55" s="310">
        <f>SUMIFS('(B) - Detecciones - Ataques'!$ET3:$ET137,'(B) - Detecciones - Ataques'!$GR$3:$GR$137,"✔",'(B) - Detecciones - Ataques'!$E$3:$E$137,BL27)</f>
        <v>1726889</v>
      </c>
      <c r="BM55" s="310">
        <f>SUMIFS('(B) - Detecciones - Ataques'!$ET3:$ET137,'(B) - Detecciones - Ataques'!$GR$3:$GR$137,"✔",'(B) - Detecciones - Ataques'!$E$3:$E$137,BM27)</f>
        <v>611</v>
      </c>
      <c r="BN55" s="310">
        <f>SUMIFS('(B) - Detecciones - Ataques'!$ET3:$ET137,'(B) - Detecciones - Ataques'!$GR$3:$GR$137,"✔",'(B) - Detecciones - Ataques'!$E$3:$E$137,BN27)</f>
        <v>0</v>
      </c>
      <c r="BO55" s="310">
        <f>SUMIFS('(B) - Detecciones - Ataques'!$ET3:$ET137,'(B) - Detecciones - Ataques'!$GR$3:$GR$137,"✔",'(B) - Detecciones - Ataques'!$E$3:$E$137,BO27)</f>
        <v>0</v>
      </c>
      <c r="BP55" s="310">
        <f>SUMIFS('(B) - Detecciones - Ataques'!$ET3:$ET137,'(B) - Detecciones - Ataques'!$GR$3:$GR$137,"✔",'(B) - Detecciones - Ataques'!$E$3:$E$137,BP27)</f>
        <v>204</v>
      </c>
      <c r="BQ55" s="310">
        <f>SUMIFS('(B) - Detecciones - Ataques'!$ET3:$ET137,'(B) - Detecciones - Ataques'!$GR$3:$GR$137,"✔",'(B) - Detecciones - Ataques'!$E$3:$E$137,BQ27)</f>
        <v>0</v>
      </c>
      <c r="BR55" s="310">
        <f>SUMIFS('(B) - Detecciones - Ataques'!$ET3:$ET137,'(B) - Detecciones - Ataques'!$GR$3:$GR$137,"✔",'(B) - Detecciones - Ataques'!$E$3:$E$137,BR27)</f>
        <v>2</v>
      </c>
      <c r="BS55" s="310">
        <f>SUMIFS('(B) - Detecciones - Ataques'!$ET3:$ET137,'(B) - Detecciones - Ataques'!$GR$3:$GR$137,"✔",'(B) - Detecciones - Ataques'!$E$3:$E$137,BS27)</f>
        <v>0</v>
      </c>
      <c r="BT55" s="310">
        <f>SUMIFS('(B) - Detecciones - Ataques'!$ET3:$ET137,'(B) - Detecciones - Ataques'!$GR$3:$GR$137,"✔",'(B) - Detecciones - Ataques'!$E$3:$E$137,BT27)</f>
        <v>0</v>
      </c>
      <c r="BU55" s="310">
        <f>SUMIFS('(B) - Detecciones - Ataques'!$ET3:$ET137,'(B) - Detecciones - Ataques'!$GR$3:$GR$137,"✔",'(B) - Detecciones - Ataques'!$E$3:$E$137,BU27)</f>
        <v>0</v>
      </c>
      <c r="BV55" s="310">
        <f>SUMIFS('(B) - Detecciones - Ataques'!$ET3:$ET137,'(B) - Detecciones - Ataques'!$GR$3:$GR$137,"✔",'(B) - Detecciones - Ataques'!$E$3:$E$137,BV27)</f>
        <v>1</v>
      </c>
      <c r="BW55" s="310">
        <f>SUMIFS('(B) - Detecciones - Ataques'!$ET3:$ET137,'(B) - Detecciones - Ataques'!$GR$3:$GR$137,"✔",'(B) - Detecciones - Ataques'!$E$3:$E$137,BW27)</f>
        <v>0</v>
      </c>
      <c r="BX55" s="310">
        <f>SUMIFS('(B) - Detecciones - Ataques'!$ET3:$ET137,'(B) - Detecciones - Ataques'!$GR$3:$GR$137,"✔",'(B) - Detecciones - Ataques'!$E$3:$E$137,BX27)</f>
        <v>8</v>
      </c>
      <c r="BY55" s="310">
        <f>SUMIFS('(B) - Detecciones - Ataques'!$ET3:$ET137,'(B) - Detecciones - Ataques'!$GR$3:$GR$137,"✔",'(B) - Detecciones - Ataques'!$E$3:$E$137,BY27)</f>
        <v>123</v>
      </c>
      <c r="BZ55" s="310">
        <f>SUMIFS('(B) - Detecciones - Ataques'!$ET3:$ET137,'(B) - Detecciones - Ataques'!$GR$3:$GR$137,"✔",'(B) - Detecciones - Ataques'!$E$3:$E$137,BZ27)</f>
        <v>0</v>
      </c>
      <c r="CA55" s="310">
        <f>SUMIFS('(B) - Detecciones - Ataques'!$ET3:$ET137,'(B) - Detecciones - Ataques'!$GR$3:$GR$137,"✔",'(B) - Detecciones - Ataques'!$E$3:$E$137,CA27)</f>
        <v>0</v>
      </c>
      <c r="CB55" s="310">
        <f>SUMIFS('(B) - Detecciones - Ataques'!$ET3:$ET137,'(B) - Detecciones - Ataques'!$GR$3:$GR$137,"✔",'(B) - Detecciones - Ataques'!$E$3:$E$137,CB27)</f>
        <v>0</v>
      </c>
      <c r="CC55" s="310">
        <f>SUMIFS('(B) - Detecciones - Ataques'!$ET3:$ET137,'(B) - Detecciones - Ataques'!$GR$3:$GR$137,"✔",'(B) - Detecciones - Ataques'!$E$3:$E$137,CC27)</f>
        <v>1</v>
      </c>
      <c r="CD55" s="310">
        <f>SUMIFS('(B) - Detecciones - Ataques'!$ET3:$ET137,'(B) - Detecciones - Ataques'!$GR$3:$GR$137,"✔",'(B) - Detecciones - Ataques'!$E$3:$E$137,CD27)</f>
        <v>0</v>
      </c>
      <c r="CE55" s="310">
        <f>SUMIFS('(B) - Detecciones - Ataques'!$ET3:$ET137,'(B) - Detecciones - Ataques'!$GR$3:$GR$137,"✔",'(B) - Detecciones - Ataques'!$E$3:$E$137,CE27)</f>
        <v>1</v>
      </c>
      <c r="CF55" s="310">
        <f>SUMIFS('(B) - Detecciones - Ataques'!$ET3:$ET137,'(B) - Detecciones - Ataques'!$GR$3:$GR$137,"✔",'(B) - Detecciones - Ataques'!$E$3:$E$137,CF27)</f>
        <v>0</v>
      </c>
      <c r="CG55" s="310">
        <f>SUMIFS('(B) - Detecciones - Ataques'!$ET3:$ET137,'(B) - Detecciones - Ataques'!$GR$3:$GR$137,"✔",'(B) - Detecciones - Ataques'!$E$3:$E$137,CG27)</f>
        <v>1</v>
      </c>
      <c r="CH55" s="310">
        <f>SUMIFS('(B) - Detecciones - Ataques'!$ET3:$ET137,'(B) - Detecciones - Ataques'!$GR$3:$GR$137,"✔",'(B) - Detecciones - Ataques'!$E$3:$E$137,CH27)</f>
        <v>1</v>
      </c>
      <c r="CI55" s="310">
        <f>SUMIFS('(B) - Detecciones - Ataques'!$ET3:$ET137,'(B) - Detecciones - Ataques'!$GR$3:$GR$137,"✔",'(B) - Detecciones - Ataques'!$E$3:$E$137,CI27)</f>
        <v>0</v>
      </c>
      <c r="CJ55" s="310">
        <f>SUMIFS('(B) - Detecciones - Ataques'!$ET3:$ET137,'(B) - Detecciones - Ataques'!$GR$3:$GR$137,"✔",'(B) - Detecciones - Ataques'!$E$3:$E$137,CJ27)</f>
        <v>1</v>
      </c>
      <c r="CK55" s="310">
        <f>SUMIFS('(B) - Detecciones - Ataques'!$ET3:$ET137,'(B) - Detecciones - Ataques'!$GR$3:$GR$137,"✔",'(B) - Detecciones - Ataques'!$E$3:$E$137,CK27)</f>
        <v>0</v>
      </c>
      <c r="CL55" s="310">
        <f>SUMIFS('(B) - Detecciones - Ataques'!$ET3:$ET137,'(B) - Detecciones - Ataques'!$GR$3:$GR$137,"✔",'(B) - Detecciones - Ataques'!$E$3:$E$137,CL27)</f>
        <v>0</v>
      </c>
      <c r="CM55" s="310">
        <f>SUMIFS('(B) - Detecciones - Ataques'!$ET3:$ET137,'(B) - Detecciones - Ataques'!$GR$3:$GR$137,"✔",'(B) - Detecciones - Ataques'!$E$3:$E$137,CM27)</f>
        <v>0</v>
      </c>
      <c r="CN55" s="310">
        <f>SUMIFS('(B) - Detecciones - Ataques'!$ET3:$ET137,'(B) - Detecciones - Ataques'!$GR$3:$GR$137,"✔",'(B) - Detecciones - Ataques'!$E$3:$E$137,CN27)</f>
        <v>6</v>
      </c>
      <c r="CO55" s="310">
        <f>SUMIFS('(B) - Detecciones - Ataques'!$ET3:$ET137,'(B) - Detecciones - Ataques'!$GR$3:$GR$137,"✔",'(B) - Detecciones - Ataques'!$E$3:$E$137,CO27)</f>
        <v>2</v>
      </c>
      <c r="CP55" s="310">
        <f>SUMIFS('(B) - Detecciones - Ataques'!$ET3:$ET137,'(B) - Detecciones - Ataques'!$GR$3:$GR$137,"✔",'(B) - Detecciones - Ataques'!$E$3:$E$137,CP27)</f>
        <v>0</v>
      </c>
      <c r="CQ55" s="310">
        <f>SUMIFS('(B) - Detecciones - Ataques'!$ET3:$ET137,'(B) - Detecciones - Ataques'!$GR$3:$GR$137,"✔",'(B) - Detecciones - Ataques'!$E$3:$E$137,CQ27)</f>
        <v>0</v>
      </c>
      <c r="CR55" s="310">
        <f>SUMIFS('(B) - Detecciones - Ataques'!$ET3:$ET137,'(B) - Detecciones - Ataques'!$GR$3:$GR$137,"✔",'(B) - Detecciones - Ataques'!$E$3:$E$137,CR27)</f>
        <v>0</v>
      </c>
      <c r="CS55" s="310">
        <f>SUMIFS('(B) - Detecciones - Ataques'!$ET3:$ET137,'(B) - Detecciones - Ataques'!$GR$3:$GR$137,"✔",'(B) - Detecciones - Ataques'!$E$3:$E$137,CS27)</f>
        <v>6</v>
      </c>
      <c r="CT55" s="310">
        <f>SUMIFS('(B) - Detecciones - Ataques'!$ET3:$ET137,'(B) - Detecciones - Ataques'!$GR$3:$GR$137,"✔",'(B) - Detecciones - Ataques'!$E$3:$E$137,CT27)</f>
        <v>0</v>
      </c>
      <c r="CU55" s="310">
        <f>SUMIFS('(B) - Detecciones - Ataques'!$ET3:$ET137,'(B) - Detecciones - Ataques'!$GR$3:$GR$137,"✔",'(B) - Detecciones - Ataques'!$E$3:$E$137,CU27)</f>
        <v>0</v>
      </c>
      <c r="CV55" s="310">
        <f>SUMIFS('(B) - Detecciones - Ataques'!$ET3:$ET137,'(B) - Detecciones - Ataques'!$GR$3:$GR$137,"✔",'(B) - Detecciones - Ataques'!$E$3:$E$137,CV27)</f>
        <v>0</v>
      </c>
      <c r="CW55" s="310">
        <f>SUMIFS('(B) - Detecciones - Ataques'!$ET3:$ET137,'(B) - Detecciones - Ataques'!$GR$3:$GR$137,"✔",'(B) - Detecciones - Ataques'!$E$3:$E$137,CW27)</f>
        <v>0</v>
      </c>
      <c r="CX55" s="310">
        <f>SUMIFS('(B) - Detecciones - Ataques'!$ET3:$ET137,'(B) - Detecciones - Ataques'!$GR$3:$GR$137,"✔",'(B) - Detecciones - Ataques'!$E$3:$E$137,CX27)</f>
        <v>1</v>
      </c>
      <c r="CY55" s="310">
        <f>SUMIFS('(B) - Detecciones - Ataques'!$ET3:$ET137,'(B) - Detecciones - Ataques'!$GR$3:$GR$137,"✔",'(B) - Detecciones - Ataques'!$E$3:$E$137,CY27)</f>
        <v>0</v>
      </c>
      <c r="CZ55" s="310">
        <f>SUMIFS('(B) - Detecciones - Ataques'!$ET3:$ET137,'(B) - Detecciones - Ataques'!$GR$3:$GR$137,"✔",'(B) - Detecciones - Ataques'!$E$3:$E$137,CZ27)</f>
        <v>0</v>
      </c>
      <c r="DA55" s="310">
        <f>SUMIFS('(B) - Detecciones - Ataques'!$ET3:$ET137,'(B) - Detecciones - Ataques'!$GR$3:$GR$137,"✔",'(B) - Detecciones - Ataques'!$E$3:$E$137,DA27)</f>
        <v>0</v>
      </c>
      <c r="DB55" s="310">
        <f>SUMIFS('(B) - Detecciones - Ataques'!$ET3:$ET137,'(B) - Detecciones - Ataques'!$GR$3:$GR$137,"✔",'(B) - Detecciones - Ataques'!$E$3:$E$137,DB27)</f>
        <v>0</v>
      </c>
      <c r="DC55" s="310">
        <f>SUMIFS('(B) - Detecciones - Ataques'!$ET3:$ET137,'(B) - Detecciones - Ataques'!$GR$3:$GR$137,"✔",'(B) - Detecciones - Ataques'!$E$3:$E$137,DC27)</f>
        <v>0</v>
      </c>
      <c r="DD55" s="310">
        <f>SUMIFS('(B) - Detecciones - Ataques'!$ET3:$ET137,'(B) - Detecciones - Ataques'!$GR$3:$GR$137,"✔",'(B) - Detecciones - Ataques'!$E$3:$E$137,DD27)</f>
        <v>0</v>
      </c>
      <c r="DE55" s="310">
        <f>SUMIFS('(B) - Detecciones - Ataques'!$ET3:$ET137,'(B) - Detecciones - Ataques'!$GR$3:$GR$137,"✔",'(B) - Detecciones - Ataques'!$E$3:$E$137,DE27)</f>
        <v>0</v>
      </c>
      <c r="DF55" s="310">
        <f>SUMIFS('(B) - Detecciones - Ataques'!$ET3:$ET137,'(B) - Detecciones - Ataques'!$GR$3:$GR$137,"✔",'(B) - Detecciones - Ataques'!$E$3:$E$137,DF27)</f>
        <v>0</v>
      </c>
      <c r="DG55" s="310">
        <f>SUMIFS('(B) - Detecciones - Ataques'!$ET3:$ET137,'(B) - Detecciones - Ataques'!$GR$3:$GR$137,"✔",'(B) - Detecciones - Ataques'!$E$3:$E$137,DG27)</f>
        <v>450</v>
      </c>
      <c r="DH55" s="310">
        <f>SUMIFS('(B) - Detecciones - Ataques'!$ET3:$ET137,'(B) - Detecciones - Ataques'!$GR$3:$GR$137,"✔",'(B) - Detecciones - Ataques'!$E$3:$E$137,DH27)</f>
        <v>0</v>
      </c>
      <c r="DI55" s="311">
        <f>SUMIFS('(B) - Detecciones - Ataques'!$ET3:$ET137,'(B) - Detecciones - Ataques'!$GR$3:$GR$137,"✔",'(B) - Detecciones - Ataques'!$E$3:$E$137,DI27)</f>
        <v>11</v>
      </c>
      <c r="DJ55" s="268"/>
      <c r="ER55" s="328" t="s">
        <v>1169</v>
      </c>
      <c r="ES55" s="321">
        <v>2.0</v>
      </c>
      <c r="ET55" s="321">
        <v>5.0</v>
      </c>
      <c r="EU55" s="321">
        <v>7.0</v>
      </c>
      <c r="EV55" s="321">
        <v>9.0</v>
      </c>
      <c r="EW55" s="329">
        <f t="shared" si="13"/>
        <v>9</v>
      </c>
      <c r="EX55" s="321"/>
      <c r="EY55" s="357">
        <f t="shared" si="16"/>
        <v>0.09473684211</v>
      </c>
      <c r="EZ55" s="358">
        <f t="shared" si="17"/>
        <v>0.9052631579</v>
      </c>
      <c r="FA55" s="351"/>
      <c r="FE55" s="328" t="s">
        <v>329</v>
      </c>
      <c r="FF55" s="361">
        <f t="shared" ref="FF55:FI55" si="21">IF(ES33=0,"-",ES54/ES33)</f>
        <v>0</v>
      </c>
      <c r="FG55" s="361">
        <f t="shared" si="21"/>
        <v>0</v>
      </c>
      <c r="FH55" s="361">
        <f t="shared" si="21"/>
        <v>0</v>
      </c>
      <c r="FI55" s="362">
        <f t="shared" si="21"/>
        <v>0</v>
      </c>
    </row>
    <row r="56">
      <c r="J56" s="269"/>
      <c r="K56" s="345"/>
      <c r="L56" s="308"/>
      <c r="M56" s="308"/>
      <c r="N56" s="309"/>
      <c r="O56" s="270"/>
      <c r="Q56" s="268"/>
      <c r="R56" s="307" t="s">
        <v>2181</v>
      </c>
      <c r="S56" s="308">
        <f>SUMIFS('(B) - Detecciones - Ataques'!$AX3:$AX137,'(B) - Detecciones - Ataques'!$GR$3:$GR$137,"✔",'(B) - Detecciones - Ataques'!$B$3:$B$137,S27) + SUMIFS('(B) - Detecciones - Ataques'!$AX3:$AX137,'(B) - Detecciones - Ataques'!$GR$3:$GR$137,"✔",'(B) - Detecciones - Ataques'!$C$3:$C$137,"*" &amp; S27 &amp; "*") </f>
        <v>5</v>
      </c>
      <c r="T56" s="308">
        <f>SUMIFS('(B) - Detecciones - Ataques'!$AX3:$AX137,'(B) - Detecciones - Ataques'!$GR$3:$GR$137,"✔",'(B) - Detecciones - Ataques'!$B$3:$B$137,T27) + SUMIFS('(B) - Detecciones - Ataques'!$AX3:$AX137,'(B) - Detecciones - Ataques'!$GR$3:$GR$137,"✔",'(B) - Detecciones - Ataques'!$C$3:$C$137,"*" &amp; T27 &amp; "*") </f>
        <v>1</v>
      </c>
      <c r="U56" s="308">
        <f>SUMIFS('(B) - Detecciones - Ataques'!$AX3:$AX137,'(B) - Detecciones - Ataques'!$GR$3:$GR$137,"✔",'(B) - Detecciones - Ataques'!$B$3:$B$137,U27) + SUMIFS('(B) - Detecciones - Ataques'!$AX3:$AX137,'(B) - Detecciones - Ataques'!$GR$3:$GR$137,"✔",'(B) - Detecciones - Ataques'!$C$3:$C$137,"*" &amp; U27 &amp; "*") </f>
        <v>15</v>
      </c>
      <c r="V56" s="308">
        <f>SUMIFS('(B) - Detecciones - Ataques'!$AX3:$AX137,'(B) - Detecciones - Ataques'!$GR$3:$GR$137,"✔",'(B) - Detecciones - Ataques'!$B$3:$B$137,V27) + SUMIFS('(B) - Detecciones - Ataques'!$AX3:$AX137,'(B) - Detecciones - Ataques'!$GR$3:$GR$137,"✔",'(B) - Detecciones - Ataques'!$C$3:$C$137,"*" &amp; V27 &amp; "*") </f>
        <v>8</v>
      </c>
      <c r="W56" s="308">
        <f>SUMIFS('(B) - Detecciones - Ataques'!$AX3:$AX137,'(B) - Detecciones - Ataques'!$GR$3:$GR$137,"✔",'(B) - Detecciones - Ataques'!$B$3:$B$137,W27) + SUMIFS('(B) - Detecciones - Ataques'!$AX3:$AX137,'(B) - Detecciones - Ataques'!$GR$3:$GR$137,"✔",'(B) - Detecciones - Ataques'!$C$3:$C$137,"*" &amp; W27 &amp; "*") </f>
        <v>1</v>
      </c>
      <c r="X56" s="308">
        <f>SUMIFS('(B) - Detecciones - Ataques'!$AX3:$AX137,'(B) - Detecciones - Ataques'!$GR$3:$GR$137,"✔",'(B) - Detecciones - Ataques'!$B$3:$B$137,X27) + SUMIFS('(B) - Detecciones - Ataques'!$AX3:$AX137,'(B) - Detecciones - Ataques'!$GR$3:$GR$137,"✔",'(B) - Detecciones - Ataques'!$C$3:$C$137,"*" &amp; X27 &amp; "*") </f>
        <v>396</v>
      </c>
      <c r="Y56" s="308">
        <f>SUMIFS('(B) - Detecciones - Ataques'!$AX3:$AX137,'(B) - Detecciones - Ataques'!$GR$3:$GR$137,"✔",'(B) - Detecciones - Ataques'!$B$3:$B$137,Y27) + SUMIFS('(B) - Detecciones - Ataques'!$AX3:$AX137,'(B) - Detecciones - Ataques'!$GR$3:$GR$137,"✔",'(B) - Detecciones - Ataques'!$C$3:$C$137,"*" &amp; Y27 &amp; "*") </f>
        <v>7469</v>
      </c>
      <c r="Z56" s="308">
        <f>SUMIFS('(B) - Detecciones - Ataques'!$AX3:$AX137,'(B) - Detecciones - Ataques'!$GR$3:$GR$137,"✔",'(B) - Detecciones - Ataques'!$B$3:$B$137,Z27) + SUMIFS('(B) - Detecciones - Ataques'!$AX3:$AX137,'(B) - Detecciones - Ataques'!$GR$3:$GR$137,"✔",'(B) - Detecciones - Ataques'!$C$3:$C$137,"*" &amp; Z27 &amp; "*") </f>
        <v>15</v>
      </c>
      <c r="AA56" s="308">
        <f>SUMIFS('(B) - Detecciones - Ataques'!$AX3:$AX137,'(B) - Detecciones - Ataques'!$GR$3:$GR$137,"✔",'(B) - Detecciones - Ataques'!$B$3:$B$137,AA27) + SUMIFS('(B) - Detecciones - Ataques'!$AX3:$AX137,'(B) - Detecciones - Ataques'!$GR$3:$GR$137,"✔",'(B) - Detecciones - Ataques'!$C$3:$C$137,"*" &amp; AA27 &amp; "*") </f>
        <v>20</v>
      </c>
      <c r="AB56" s="308">
        <f>SUMIFS('(B) - Detecciones - Ataques'!$AX3:$AX137,'(B) - Detecciones - Ataques'!$GR$3:$GR$137,"✔",'(B) - Detecciones - Ataques'!$B$3:$B$137,AB27) + SUMIFS('(B) - Detecciones - Ataques'!$AX3:$AX137,'(B) - Detecciones - Ataques'!$GR$3:$GR$137,"✔",'(B) - Detecciones - Ataques'!$C$3:$C$137,"*" &amp; AB27 &amp; "*") </f>
        <v>24</v>
      </c>
      <c r="AC56" s="308">
        <f>SUMIFS('(B) - Detecciones - Ataques'!$AX3:$AX137,'(B) - Detecciones - Ataques'!$GR$3:$GR$137,"✔",'(B) - Detecciones - Ataques'!$B$3:$B$137,AC27) + SUMIFS('(B) - Detecciones - Ataques'!$AX3:$AX137,'(B) - Detecciones - Ataques'!$GR$3:$GR$137,"✔",'(B) - Detecciones - Ataques'!$C$3:$C$137,"*" &amp; AC27 &amp; "*") </f>
        <v>23</v>
      </c>
      <c r="AD56" s="308">
        <f>SUMIFS('(B) - Detecciones - Ataques'!$AX3:$AX137,'(B) - Detecciones - Ataques'!$GR$3:$GR$137,"✔",'(B) - Detecciones - Ataques'!$B$3:$B$137,AD27) + SUMIFS('(B) - Detecciones - Ataques'!$AX3:$AX137,'(B) - Detecciones - Ataques'!$GR$3:$GR$137,"✔",'(B) - Detecciones - Ataques'!$C$3:$C$137,"*" &amp; AD27 &amp; "*") </f>
        <v>32</v>
      </c>
      <c r="AE56" s="309">
        <f>SUMIFS('(B) - Detecciones - Ataques'!$AX3:$AX137,'(B) - Detecciones - Ataques'!$GR$3:$GR$137,"✔",'(B) - Detecciones - Ataques'!$B$3:$B$137,AE27) + SUMIFS('(B) - Detecciones - Ataques'!$AX3:$AX137,'(B) - Detecciones - Ataques'!$GR$3:$GR$137,"✔",'(B) - Detecciones - Ataques'!$C$3:$C$137,"*" &amp; AE27 &amp; "*") </f>
        <v>19</v>
      </c>
      <c r="AF56" s="268"/>
      <c r="AG56" s="307" t="s">
        <v>2181</v>
      </c>
      <c r="AH56" s="310">
        <f>SUMIFS('(B) - Detecciones - Ataques'!$AX3:$AX137,'(B) - Detecciones - Ataques'!$GR$3:$GR$137,"✔",'(B) - Detecciones - Ataques'!$E$3:$E$137,AH27)</f>
        <v>4</v>
      </c>
      <c r="AI56" s="310">
        <f>SUMIFS('(B) - Detecciones - Ataques'!$AX3:$AX137,'(B) - Detecciones - Ataques'!$GR$3:$GR$137,"✔",'(B) - Detecciones - Ataques'!$E$3:$E$137,AI27)</f>
        <v>0</v>
      </c>
      <c r="AJ56" s="310">
        <f>SUMIFS('(B) - Detecciones - Ataques'!$AX3:$AX137,'(B) - Detecciones - Ataques'!$GR$3:$GR$137,"✔",'(B) - Detecciones - Ataques'!$E$3:$E$137,AJ27)</f>
        <v>1</v>
      </c>
      <c r="AK56" s="310">
        <f>SUMIFS('(B) - Detecciones - Ataques'!$AX3:$AX137,'(B) - Detecciones - Ataques'!$GR$3:$GR$137,"✔",'(B) - Detecciones - Ataques'!$E$3:$E$137,AK27)</f>
        <v>0</v>
      </c>
      <c r="AL56" s="310">
        <f>SUMIFS('(B) - Detecciones - Ataques'!$AX3:$AX137,'(B) - Detecciones - Ataques'!$GR$3:$GR$137,"✔",'(B) - Detecciones - Ataques'!$E$3:$E$137,AL27)</f>
        <v>1</v>
      </c>
      <c r="AM56" s="310">
        <f>SUMIFS('(B) - Detecciones - Ataques'!$AX3:$AX137,'(B) - Detecciones - Ataques'!$GR$3:$GR$137,"✔",'(B) - Detecciones - Ataques'!$E$3:$E$137,AM27)</f>
        <v>0</v>
      </c>
      <c r="AN56" s="310">
        <f>SUMIFS('(B) - Detecciones - Ataques'!$AX3:$AX137,'(B) - Detecciones - Ataques'!$GR$3:$GR$137,"✔",'(B) - Detecciones - Ataques'!$E$3:$E$137,AN27)</f>
        <v>0</v>
      </c>
      <c r="AO56" s="310">
        <f>SUMIFS('(B) - Detecciones - Ataques'!$AX3:$AX137,'(B) - Detecciones - Ataques'!$GR$3:$GR$137,"✔",'(B) - Detecciones - Ataques'!$E$3:$E$137,AO27)</f>
        <v>0</v>
      </c>
      <c r="AP56" s="310">
        <f>SUMIFS('(B) - Detecciones - Ataques'!$AX3:$AX137,'(B) - Detecciones - Ataques'!$GR$3:$GR$137,"✔",'(B) - Detecciones - Ataques'!$E$3:$E$137,AP27)</f>
        <v>2</v>
      </c>
      <c r="AQ56" s="310">
        <f>SUMIFS('(B) - Detecciones - Ataques'!$AX3:$AX137,'(B) - Detecciones - Ataques'!$GR$3:$GR$137,"✔",'(B) - Detecciones - Ataques'!$E$3:$E$137,AQ27)</f>
        <v>4</v>
      </c>
      <c r="AR56" s="310">
        <f>SUMIFS('(B) - Detecciones - Ataques'!$AX3:$AX137,'(B) - Detecciones - Ataques'!$GR$3:$GR$137,"✔",'(B) - Detecciones - Ataques'!$E$3:$E$137,AR27)</f>
        <v>0</v>
      </c>
      <c r="AS56" s="310">
        <f>SUMIFS('(B) - Detecciones - Ataques'!$AX3:$AX137,'(B) - Detecciones - Ataques'!$GR$3:$GR$137,"✔",'(B) - Detecciones - Ataques'!$E$3:$E$137,AS27)</f>
        <v>3</v>
      </c>
      <c r="AT56" s="310">
        <f>SUMIFS('(B) - Detecciones - Ataques'!$AX3:$AX137,'(B) - Detecciones - Ataques'!$GR$3:$GR$137,"✔",'(B) - Detecciones - Ataques'!$E$3:$E$137,AT27)</f>
        <v>4</v>
      </c>
      <c r="AU56" s="310">
        <f>SUMIFS('(B) - Detecciones - Ataques'!$AX3:$AX137,'(B) - Detecciones - Ataques'!$GR$3:$GR$137,"✔",'(B) - Detecciones - Ataques'!$E$3:$E$137,AU27)</f>
        <v>2</v>
      </c>
      <c r="AV56" s="310">
        <f>SUMIFS('(B) - Detecciones - Ataques'!$AX3:$AX137,'(B) - Detecciones - Ataques'!$GR$3:$GR$137,"✔",'(B) - Detecciones - Ataques'!$E$3:$E$137,AV27)</f>
        <v>0</v>
      </c>
      <c r="AW56" s="310">
        <f>SUMIFS('(B) - Detecciones - Ataques'!$AX3:$AX137,'(B) - Detecciones - Ataques'!$GR$3:$GR$137,"✔",'(B) - Detecciones - Ataques'!$E$3:$E$137,AW27)</f>
        <v>8</v>
      </c>
      <c r="AX56" s="310">
        <f>SUMIFS('(B) - Detecciones - Ataques'!$AX3:$AX137,'(B) - Detecciones - Ataques'!$GR$3:$GR$137,"✔",'(B) - Detecciones - Ataques'!$E$3:$E$137,AX27)</f>
        <v>0</v>
      </c>
      <c r="AY56" s="310">
        <f>SUMIFS('(B) - Detecciones - Ataques'!$AX3:$AX137,'(B) - Detecciones - Ataques'!$GR$3:$GR$137,"✔",'(B) - Detecciones - Ataques'!$E$3:$E$137,AY27)</f>
        <v>0</v>
      </c>
      <c r="AZ56" s="310">
        <f>SUMIFS('(B) - Detecciones - Ataques'!$AX3:$AX137,'(B) - Detecciones - Ataques'!$GR$3:$GR$137,"✔",'(B) - Detecciones - Ataques'!$E$3:$E$137,AZ27)</f>
        <v>0</v>
      </c>
      <c r="BA56" s="310">
        <f>SUMIFS('(B) - Detecciones - Ataques'!$AX3:$AX137,'(B) - Detecciones - Ataques'!$GR$3:$GR$137,"✔",'(B) - Detecciones - Ataques'!$E$3:$E$137,BA27)</f>
        <v>0</v>
      </c>
      <c r="BB56" s="310">
        <f>SUMIFS('(B) - Detecciones - Ataques'!$AX3:$AX137,'(B) - Detecciones - Ataques'!$GR$3:$GR$137,"✔",'(B) - Detecciones - Ataques'!$E$3:$E$137,BB27)</f>
        <v>1</v>
      </c>
      <c r="BC56" s="310">
        <f>SUMIFS('(B) - Detecciones - Ataques'!$AX3:$AX137,'(B) - Detecciones - Ataques'!$GR$3:$GR$137,"✔",'(B) - Detecciones - Ataques'!$E$3:$E$137,BC27)</f>
        <v>0</v>
      </c>
      <c r="BD56" s="310">
        <f>SUMIFS('(B) - Detecciones - Ataques'!$AX3:$AX137,'(B) - Detecciones - Ataques'!$GR$3:$GR$137,"✔",'(B) - Detecciones - Ataques'!$E$3:$E$137,BD27)</f>
        <v>0</v>
      </c>
      <c r="BE56" s="310">
        <f>SUMIFS('(B) - Detecciones - Ataques'!$AX3:$AX137,'(B) - Detecciones - Ataques'!$GR$3:$GR$137,"✔",'(B) - Detecciones - Ataques'!$E$3:$E$137,BE27)</f>
        <v>0</v>
      </c>
      <c r="BF56" s="310">
        <f>SUMIFS('(B) - Detecciones - Ataques'!$AX3:$AX137,'(B) - Detecciones - Ataques'!$GR$3:$GR$137,"✔",'(B) - Detecciones - Ataques'!$E$3:$E$137,BF27)</f>
        <v>0</v>
      </c>
      <c r="BG56" s="310">
        <f>SUMIFS('(B) - Detecciones - Ataques'!$AX3:$AX137,'(B) - Detecciones - Ataques'!$GR$3:$GR$137,"✔",'(B) - Detecciones - Ataques'!$E$3:$E$137,BG27)</f>
        <v>396</v>
      </c>
      <c r="BH56" s="310">
        <f>SUMIFS('(B) - Detecciones - Ataques'!$AX3:$AX137,'(B) - Detecciones - Ataques'!$GR$3:$GR$137,"✔",'(B) - Detecciones - Ataques'!$E$3:$E$137,BH27)</f>
        <v>0</v>
      </c>
      <c r="BI56" s="310">
        <f>SUMIFS('(B) - Detecciones - Ataques'!$AX3:$AX137,'(B) - Detecciones - Ataques'!$GR$3:$GR$137,"✔",'(B) - Detecciones - Ataques'!$E$3:$E$137,BI27)</f>
        <v>0</v>
      </c>
      <c r="BJ56" s="310">
        <f>SUMIFS('(B) - Detecciones - Ataques'!$AX3:$AX137,'(B) - Detecciones - Ataques'!$GR$3:$GR$137,"✔",'(B) - Detecciones - Ataques'!$E$3:$E$137,BJ27)</f>
        <v>0</v>
      </c>
      <c r="BK56" s="310">
        <f>SUMIFS('(B) - Detecciones - Ataques'!$AX3:$AX137,'(B) - Detecciones - Ataques'!$GR$3:$GR$137,"✔",'(B) - Detecciones - Ataques'!$E$3:$E$137,BK27)</f>
        <v>0</v>
      </c>
      <c r="BL56" s="310">
        <f>SUMIFS('(B) - Detecciones - Ataques'!$AX3:$AX137,'(B) - Detecciones - Ataques'!$GR$3:$GR$137,"✔",'(B) - Detecciones - Ataques'!$E$3:$E$137,BL27)</f>
        <v>688</v>
      </c>
      <c r="BM56" s="310">
        <f>SUMIFS('(B) - Detecciones - Ataques'!$AX3:$AX137,'(B) - Detecciones - Ataques'!$GR$3:$GR$137,"✔",'(B) - Detecciones - Ataques'!$E$3:$E$137,BM27)</f>
        <v>6781</v>
      </c>
      <c r="BN56" s="310">
        <f>SUMIFS('(B) - Detecciones - Ataques'!$AX3:$AX137,'(B) - Detecciones - Ataques'!$GR$3:$GR$137,"✔",'(B) - Detecciones - Ataques'!$E$3:$E$137,BN27)</f>
        <v>0</v>
      </c>
      <c r="BO56" s="310">
        <f>SUMIFS('(B) - Detecciones - Ataques'!$AX3:$AX137,'(B) - Detecciones - Ataques'!$GR$3:$GR$137,"✔",'(B) - Detecciones - Ataques'!$E$3:$E$137,BO27)</f>
        <v>0</v>
      </c>
      <c r="BP56" s="310">
        <f>SUMIFS('(B) - Detecciones - Ataques'!$AX3:$AX137,'(B) - Detecciones - Ataques'!$GR$3:$GR$137,"✔",'(B) - Detecciones - Ataques'!$E$3:$E$137,BP27)</f>
        <v>0</v>
      </c>
      <c r="BQ56" s="310">
        <f>SUMIFS('(B) - Detecciones - Ataques'!$AX3:$AX137,'(B) - Detecciones - Ataques'!$GR$3:$GR$137,"✔",'(B) - Detecciones - Ataques'!$E$3:$E$137,BQ27)</f>
        <v>0</v>
      </c>
      <c r="BR56" s="310">
        <f>SUMIFS('(B) - Detecciones - Ataques'!$AX3:$AX137,'(B) - Detecciones - Ataques'!$GR$3:$GR$137,"✔",'(B) - Detecciones - Ataques'!$E$3:$E$137,BR27)</f>
        <v>0</v>
      </c>
      <c r="BS56" s="310">
        <f>SUMIFS('(B) - Detecciones - Ataques'!$AX3:$AX137,'(B) - Detecciones - Ataques'!$GR$3:$GR$137,"✔",'(B) - Detecciones - Ataques'!$E$3:$E$137,BS27)</f>
        <v>0</v>
      </c>
      <c r="BT56" s="310">
        <f>SUMIFS('(B) - Detecciones - Ataques'!$AX3:$AX137,'(B) - Detecciones - Ataques'!$GR$3:$GR$137,"✔",'(B) - Detecciones - Ataques'!$E$3:$E$137,BT27)</f>
        <v>0</v>
      </c>
      <c r="BU56" s="310">
        <f>SUMIFS('(B) - Detecciones - Ataques'!$AX3:$AX137,'(B) - Detecciones - Ataques'!$GR$3:$GR$137,"✔",'(B) - Detecciones - Ataques'!$E$3:$E$137,BU27)</f>
        <v>0</v>
      </c>
      <c r="BV56" s="310">
        <f>SUMIFS('(B) - Detecciones - Ataques'!$AX3:$AX137,'(B) - Detecciones - Ataques'!$GR$3:$GR$137,"✔",'(B) - Detecciones - Ataques'!$E$3:$E$137,BV27)</f>
        <v>0</v>
      </c>
      <c r="BW56" s="310">
        <f>SUMIFS('(B) - Detecciones - Ataques'!$AX3:$AX137,'(B) - Detecciones - Ataques'!$GR$3:$GR$137,"✔",'(B) - Detecciones - Ataques'!$E$3:$E$137,BW27)</f>
        <v>0</v>
      </c>
      <c r="BX56" s="310">
        <f>SUMIFS('(B) - Detecciones - Ataques'!$AX3:$AX137,'(B) - Detecciones - Ataques'!$GR$3:$GR$137,"✔",'(B) - Detecciones - Ataques'!$E$3:$E$137,BX27)</f>
        <v>1</v>
      </c>
      <c r="BY56" s="310">
        <f>SUMIFS('(B) - Detecciones - Ataques'!$AX3:$AX137,'(B) - Detecciones - Ataques'!$GR$3:$GR$137,"✔",'(B) - Detecciones - Ataques'!$E$3:$E$137,BY27)</f>
        <v>10</v>
      </c>
      <c r="BZ56" s="310">
        <f>SUMIFS('(B) - Detecciones - Ataques'!$AX3:$AX137,'(B) - Detecciones - Ataques'!$GR$3:$GR$137,"✔",'(B) - Detecciones - Ataques'!$E$3:$E$137,BZ27)</f>
        <v>0</v>
      </c>
      <c r="CA56" s="310">
        <f>SUMIFS('(B) - Detecciones - Ataques'!$AX3:$AX137,'(B) - Detecciones - Ataques'!$GR$3:$GR$137,"✔",'(B) - Detecciones - Ataques'!$E$3:$E$137,CA27)</f>
        <v>0</v>
      </c>
      <c r="CB56" s="310">
        <f>SUMIFS('(B) - Detecciones - Ataques'!$AX3:$AX137,'(B) - Detecciones - Ataques'!$GR$3:$GR$137,"✔",'(B) - Detecciones - Ataques'!$E$3:$E$137,CB27)</f>
        <v>0</v>
      </c>
      <c r="CC56" s="310">
        <f>SUMIFS('(B) - Detecciones - Ataques'!$AX3:$AX137,'(B) - Detecciones - Ataques'!$GR$3:$GR$137,"✔",'(B) - Detecciones - Ataques'!$E$3:$E$137,CC27)</f>
        <v>0</v>
      </c>
      <c r="CD56" s="310">
        <f>SUMIFS('(B) - Detecciones - Ataques'!$AX3:$AX137,'(B) - Detecciones - Ataques'!$GR$3:$GR$137,"✔",'(B) - Detecciones - Ataques'!$E$3:$E$137,CD27)</f>
        <v>0</v>
      </c>
      <c r="CE56" s="310">
        <f>SUMIFS('(B) - Detecciones - Ataques'!$AX3:$AX137,'(B) - Detecciones - Ataques'!$GR$3:$GR$137,"✔",'(B) - Detecciones - Ataques'!$E$3:$E$137,CE27)</f>
        <v>0</v>
      </c>
      <c r="CF56" s="310">
        <f>SUMIFS('(B) - Detecciones - Ataques'!$AX3:$AX137,'(B) - Detecciones - Ataques'!$GR$3:$GR$137,"✔",'(B) - Detecciones - Ataques'!$E$3:$E$137,CF27)</f>
        <v>0</v>
      </c>
      <c r="CG56" s="310">
        <f>SUMIFS('(B) - Detecciones - Ataques'!$AX3:$AX137,'(B) - Detecciones - Ataques'!$GR$3:$GR$137,"✔",'(B) - Detecciones - Ataques'!$E$3:$E$137,CG27)</f>
        <v>1</v>
      </c>
      <c r="CH56" s="310">
        <f>SUMIFS('(B) - Detecciones - Ataques'!$AX3:$AX137,'(B) - Detecciones - Ataques'!$GR$3:$GR$137,"✔",'(B) - Detecciones - Ataques'!$E$3:$E$137,CH27)</f>
        <v>0</v>
      </c>
      <c r="CI56" s="310">
        <f>SUMIFS('(B) - Detecciones - Ataques'!$AX3:$AX137,'(B) - Detecciones - Ataques'!$GR$3:$GR$137,"✔",'(B) - Detecciones - Ataques'!$E$3:$E$137,CI27)</f>
        <v>0</v>
      </c>
      <c r="CJ56" s="310">
        <f>SUMIFS('(B) - Detecciones - Ataques'!$AX3:$AX137,'(B) - Detecciones - Ataques'!$GR$3:$GR$137,"✔",'(B) - Detecciones - Ataques'!$E$3:$E$137,CJ27)</f>
        <v>8</v>
      </c>
      <c r="CK56" s="310">
        <f>SUMIFS('(B) - Detecciones - Ataques'!$AX3:$AX137,'(B) - Detecciones - Ataques'!$GR$3:$GR$137,"✔",'(B) - Detecciones - Ataques'!$E$3:$E$137,CK27)</f>
        <v>0</v>
      </c>
      <c r="CL56" s="310">
        <f>SUMIFS('(B) - Detecciones - Ataques'!$AX3:$AX137,'(B) - Detecciones - Ataques'!$GR$3:$GR$137,"✔",'(B) - Detecciones - Ataques'!$E$3:$E$137,CL27)</f>
        <v>3</v>
      </c>
      <c r="CM56" s="310">
        <f>SUMIFS('(B) - Detecciones - Ataques'!$AX3:$AX137,'(B) - Detecciones - Ataques'!$GR$3:$GR$137,"✔",'(B) - Detecciones - Ataques'!$E$3:$E$137,CM27)</f>
        <v>0</v>
      </c>
      <c r="CN56" s="310">
        <f>SUMIFS('(B) - Detecciones - Ataques'!$AX3:$AX137,'(B) - Detecciones - Ataques'!$GR$3:$GR$137,"✔",'(B) - Detecciones - Ataques'!$E$3:$E$137,CN27)</f>
        <v>1</v>
      </c>
      <c r="CO56" s="310">
        <f>SUMIFS('(B) - Detecciones - Ataques'!$AX3:$AX137,'(B) - Detecciones - Ataques'!$GR$3:$GR$137,"✔",'(B) - Detecciones - Ataques'!$E$3:$E$137,CO27)</f>
        <v>23</v>
      </c>
      <c r="CP56" s="310">
        <f>SUMIFS('(B) - Detecciones - Ataques'!$AX3:$AX137,'(B) - Detecciones - Ataques'!$GR$3:$GR$137,"✔",'(B) - Detecciones - Ataques'!$E$3:$E$137,CP27)</f>
        <v>0</v>
      </c>
      <c r="CQ56" s="310">
        <f>SUMIFS('(B) - Detecciones - Ataques'!$AX3:$AX137,'(B) - Detecciones - Ataques'!$GR$3:$GR$137,"✔",'(B) - Detecciones - Ataques'!$E$3:$E$137,CQ27)</f>
        <v>0</v>
      </c>
      <c r="CR56" s="310">
        <f>SUMIFS('(B) - Detecciones - Ataques'!$AX3:$AX137,'(B) - Detecciones - Ataques'!$GR$3:$GR$137,"✔",'(B) - Detecciones - Ataques'!$E$3:$E$137,CR27)</f>
        <v>21</v>
      </c>
      <c r="CS56" s="310">
        <f>SUMIFS('(B) - Detecciones - Ataques'!$AX3:$AX137,'(B) - Detecciones - Ataques'!$GR$3:$GR$137,"✔",'(B) - Detecciones - Ataques'!$E$3:$E$137,CS27)</f>
        <v>2</v>
      </c>
      <c r="CT56" s="310">
        <f>SUMIFS('(B) - Detecciones - Ataques'!$AX3:$AX137,'(B) - Detecciones - Ataques'!$GR$3:$GR$137,"✔",'(B) - Detecciones - Ataques'!$E$3:$E$137,CT27)</f>
        <v>0</v>
      </c>
      <c r="CU56" s="310">
        <f>SUMIFS('(B) - Detecciones - Ataques'!$AX3:$AX137,'(B) - Detecciones - Ataques'!$GR$3:$GR$137,"✔",'(B) - Detecciones - Ataques'!$E$3:$E$137,CU27)</f>
        <v>0</v>
      </c>
      <c r="CV56" s="310">
        <f>SUMIFS('(B) - Detecciones - Ataques'!$AX3:$AX137,'(B) - Detecciones - Ataques'!$GR$3:$GR$137,"✔",'(B) - Detecciones - Ataques'!$E$3:$E$137,CV27)</f>
        <v>0</v>
      </c>
      <c r="CW56" s="310">
        <f>SUMIFS('(B) - Detecciones - Ataques'!$AX3:$AX137,'(B) - Detecciones - Ataques'!$GR$3:$GR$137,"✔",'(B) - Detecciones - Ataques'!$E$3:$E$137,CW27)</f>
        <v>0</v>
      </c>
      <c r="CX56" s="310">
        <f>SUMIFS('(B) - Detecciones - Ataques'!$AX3:$AX137,'(B) - Detecciones - Ataques'!$GR$3:$GR$137,"✔",'(B) - Detecciones - Ataques'!$E$3:$E$137,CX27)</f>
        <v>32</v>
      </c>
      <c r="CY56" s="310">
        <f>SUMIFS('(B) - Detecciones - Ataques'!$AX3:$AX137,'(B) - Detecciones - Ataques'!$GR$3:$GR$137,"✔",'(B) - Detecciones - Ataques'!$E$3:$E$137,CY27)</f>
        <v>0</v>
      </c>
      <c r="CZ56" s="310">
        <f>SUMIFS('(B) - Detecciones - Ataques'!$AX3:$AX137,'(B) - Detecciones - Ataques'!$GR$3:$GR$137,"✔",'(B) - Detecciones - Ataques'!$E$3:$E$137,CZ27)</f>
        <v>0</v>
      </c>
      <c r="DA56" s="310">
        <f>SUMIFS('(B) - Detecciones - Ataques'!$AX3:$AX137,'(B) - Detecciones - Ataques'!$GR$3:$GR$137,"✔",'(B) - Detecciones - Ataques'!$E$3:$E$137,DA27)</f>
        <v>0</v>
      </c>
      <c r="DB56" s="310">
        <f>SUMIFS('(B) - Detecciones - Ataques'!$AX3:$AX137,'(B) - Detecciones - Ataques'!$GR$3:$GR$137,"✔",'(B) - Detecciones - Ataques'!$E$3:$E$137,DB27)</f>
        <v>0</v>
      </c>
      <c r="DC56" s="310">
        <f>SUMIFS('(B) - Detecciones - Ataques'!$AX3:$AX137,'(B) - Detecciones - Ataques'!$GR$3:$GR$137,"✔",'(B) - Detecciones - Ataques'!$E$3:$E$137,DC27)</f>
        <v>0</v>
      </c>
      <c r="DD56" s="310">
        <f>SUMIFS('(B) - Detecciones - Ataques'!$AX3:$AX137,'(B) - Detecciones - Ataques'!$GR$3:$GR$137,"✔",'(B) - Detecciones - Ataques'!$E$3:$E$137,DD27)</f>
        <v>0</v>
      </c>
      <c r="DE56" s="310">
        <f>SUMIFS('(B) - Detecciones - Ataques'!$AX3:$AX137,'(B) - Detecciones - Ataques'!$GR$3:$GR$137,"✔",'(B) - Detecciones - Ataques'!$E$3:$E$137,DE27)</f>
        <v>0</v>
      </c>
      <c r="DF56" s="310">
        <f>SUMIFS('(B) - Detecciones - Ataques'!$AX3:$AX137,'(B) - Detecciones - Ataques'!$GR$3:$GR$137,"✔",'(B) - Detecciones - Ataques'!$E$3:$E$137,DF27)</f>
        <v>0</v>
      </c>
      <c r="DG56" s="310">
        <f>SUMIFS('(B) - Detecciones - Ataques'!$AX3:$AX137,'(B) - Detecciones - Ataques'!$GR$3:$GR$137,"✔",'(B) - Detecciones - Ataques'!$E$3:$E$137,DG27)</f>
        <v>18</v>
      </c>
      <c r="DH56" s="310">
        <f>SUMIFS('(B) - Detecciones - Ataques'!$AX3:$AX137,'(B) - Detecciones - Ataques'!$GR$3:$GR$137,"✔",'(B) - Detecciones - Ataques'!$E$3:$E$137,DH27)</f>
        <v>0</v>
      </c>
      <c r="DI56" s="311">
        <f>SUMIFS('(B) - Detecciones - Ataques'!$AX3:$AX137,'(B) - Detecciones - Ataques'!$GR$3:$GR$137,"✔",'(B) - Detecciones - Ataques'!$E$3:$E$137,DI27)</f>
        <v>1</v>
      </c>
      <c r="DJ56" s="268"/>
      <c r="ER56" s="328" t="s">
        <v>146</v>
      </c>
      <c r="ES56" s="321">
        <v>0.0</v>
      </c>
      <c r="ET56" s="321">
        <v>6.0</v>
      </c>
      <c r="EU56" s="321">
        <v>12.0</v>
      </c>
      <c r="EV56" s="321">
        <v>13.0</v>
      </c>
      <c r="EW56" s="329">
        <f t="shared" si="13"/>
        <v>13</v>
      </c>
      <c r="EX56" s="321"/>
      <c r="EY56" s="357">
        <f t="shared" si="16"/>
        <v>0.2131147541</v>
      </c>
      <c r="EZ56" s="358">
        <f t="shared" si="17"/>
        <v>0.7868852459</v>
      </c>
      <c r="FA56" s="351"/>
      <c r="FE56" s="328" t="s">
        <v>1169</v>
      </c>
      <c r="FF56" s="361">
        <f t="shared" ref="FF56:FI56" si="22">IF(ES34=0,"-",ES55/ES34)</f>
        <v>0.1666666667</v>
      </c>
      <c r="FG56" s="361">
        <f t="shared" si="22"/>
        <v>0.2083333333</v>
      </c>
      <c r="FH56" s="361">
        <f t="shared" si="22"/>
        <v>0.2592592593</v>
      </c>
      <c r="FI56" s="362">
        <f t="shared" si="22"/>
        <v>0.09473684211</v>
      </c>
    </row>
    <row r="57">
      <c r="C57" s="366" t="s">
        <v>2189</v>
      </c>
      <c r="J57" s="269"/>
      <c r="K57" s="307" t="s">
        <v>2190</v>
      </c>
      <c r="L57" s="333" t="s">
        <v>2191</v>
      </c>
      <c r="M57" s="333" t="s">
        <v>2192</v>
      </c>
      <c r="N57" s="334" t="s">
        <v>2193</v>
      </c>
      <c r="O57" s="270"/>
      <c r="Q57" s="268"/>
      <c r="R57" s="307" t="s">
        <v>2182</v>
      </c>
      <c r="S57" s="308">
        <f>SUMIFS('(B) - Detecciones - Ataques'!$CE3:$CE137,'(B) - Detecciones - Ataques'!$GR$3:$GR$137,"✔",'(B) - Detecciones - Ataques'!$B$3:$B$137,S27) + SUMIFS('(B) - Detecciones - Ataques'!$CE3:$CE137,'(B) - Detecciones - Ataques'!$GR$3:$GR$137,"✔",'(B) - Detecciones - Ataques'!$C$3:$C$137,"*" &amp; S27 &amp; "*") </f>
        <v>49</v>
      </c>
      <c r="T57" s="308">
        <f>SUMIFS('(B) - Detecciones - Ataques'!$CE3:$CE137,'(B) - Detecciones - Ataques'!$GR$3:$GR$137,"✔",'(B) - Detecciones - Ataques'!$B$3:$B$137,T27) + SUMIFS('(B) - Detecciones - Ataques'!$CE3:$CE137,'(B) - Detecciones - Ataques'!$GR$3:$GR$137,"✔",'(B) - Detecciones - Ataques'!$C$3:$C$137,"*" &amp; T27 &amp; "*") </f>
        <v>3177</v>
      </c>
      <c r="U57" s="308">
        <f>SUMIFS('(B) - Detecciones - Ataques'!$CE3:$CE137,'(B) - Detecciones - Ataques'!$GR$3:$GR$137,"✔",'(B) - Detecciones - Ataques'!$B$3:$B$137,U27) + SUMIFS('(B) - Detecciones - Ataques'!$CE3:$CE137,'(B) - Detecciones - Ataques'!$GR$3:$GR$137,"✔",'(B) - Detecciones - Ataques'!$C$3:$C$137,"*" &amp; U27 &amp; "*") </f>
        <v>127</v>
      </c>
      <c r="V57" s="308">
        <f>SUMIFS('(B) - Detecciones - Ataques'!$CE3:$CE137,'(B) - Detecciones - Ataques'!$GR$3:$GR$137,"✔",'(B) - Detecciones - Ataques'!$B$3:$B$137,V27) + SUMIFS('(B) - Detecciones - Ataques'!$CE3:$CE137,'(B) - Detecciones - Ataques'!$GR$3:$GR$137,"✔",'(B) - Detecciones - Ataques'!$C$3:$C$137,"*" &amp; V27 &amp; "*") </f>
        <v>40</v>
      </c>
      <c r="W57" s="308">
        <f>SUMIFS('(B) - Detecciones - Ataques'!$CE3:$CE137,'(B) - Detecciones - Ataques'!$GR$3:$GR$137,"✔",'(B) - Detecciones - Ataques'!$B$3:$B$137,W27) + SUMIFS('(B) - Detecciones - Ataques'!$CE3:$CE137,'(B) - Detecciones - Ataques'!$GR$3:$GR$137,"✔",'(B) - Detecciones - Ataques'!$C$3:$C$137,"*" &amp; W27 &amp; "*") </f>
        <v>1</v>
      </c>
      <c r="X57" s="308">
        <f>SUMIFS('(B) - Detecciones - Ataques'!$CE3:$CE137,'(B) - Detecciones - Ataques'!$GR$3:$GR$137,"✔",'(B) - Detecciones - Ataques'!$B$3:$B$137,X27) + SUMIFS('(B) - Detecciones - Ataques'!$CE3:$CE137,'(B) - Detecciones - Ataques'!$GR$3:$GR$137,"✔",'(B) - Detecciones - Ataques'!$C$3:$C$137,"*" &amp; X27 &amp; "*") </f>
        <v>396</v>
      </c>
      <c r="Y57" s="308">
        <f>SUMIFS('(B) - Detecciones - Ataques'!$CE3:$CE137,'(B) - Detecciones - Ataques'!$GR$3:$GR$137,"✔",'(B) - Detecciones - Ataques'!$B$3:$B$137,Y27) + SUMIFS('(B) - Detecciones - Ataques'!$CE3:$CE137,'(B) - Detecciones - Ataques'!$GR$3:$GR$137,"✔",'(B) - Detecciones - Ataques'!$C$3:$C$137,"*" &amp; Y27 &amp; "*") </f>
        <v>159564</v>
      </c>
      <c r="Z57" s="308">
        <f>SUMIFS('(B) - Detecciones - Ataques'!$CE3:$CE137,'(B) - Detecciones - Ataques'!$GR$3:$GR$137,"✔",'(B) - Detecciones - Ataques'!$B$3:$B$137,Z27) + SUMIFS('(B) - Detecciones - Ataques'!$CE3:$CE137,'(B) - Detecciones - Ataques'!$GR$3:$GR$137,"✔",'(B) - Detecciones - Ataques'!$C$3:$C$137,"*" &amp; Z27 &amp; "*") </f>
        <v>35</v>
      </c>
      <c r="AA57" s="308">
        <f>SUMIFS('(B) - Detecciones - Ataques'!$CE3:$CE137,'(B) - Detecciones - Ataques'!$GR$3:$GR$137,"✔",'(B) - Detecciones - Ataques'!$B$3:$B$137,AA27) + SUMIFS('(B) - Detecciones - Ataques'!$CE3:$CE137,'(B) - Detecciones - Ataques'!$GR$3:$GR$137,"✔",'(B) - Detecciones - Ataques'!$C$3:$C$137,"*" &amp; AA27 &amp; "*") </f>
        <v>202</v>
      </c>
      <c r="AB57" s="308">
        <f>SUMIFS('(B) - Detecciones - Ataques'!$CE3:$CE137,'(B) - Detecciones - Ataques'!$GR$3:$GR$137,"✔",'(B) - Detecciones - Ataques'!$B$3:$B$137,AB27) + SUMIFS('(B) - Detecciones - Ataques'!$CE3:$CE137,'(B) - Detecciones - Ataques'!$GR$3:$GR$137,"✔",'(B) - Detecciones - Ataques'!$C$3:$C$137,"*" &amp; AB27 &amp; "*") </f>
        <v>51</v>
      </c>
      <c r="AC57" s="308">
        <f>SUMIFS('(B) - Detecciones - Ataques'!$CE3:$CE137,'(B) - Detecciones - Ataques'!$GR$3:$GR$137,"✔",'(B) - Detecciones - Ataques'!$B$3:$B$137,AC27) + SUMIFS('(B) - Detecciones - Ataques'!$CE3:$CE137,'(B) - Detecciones - Ataques'!$GR$3:$GR$137,"✔",'(B) - Detecciones - Ataques'!$C$3:$C$137,"*" &amp; AC27 &amp; "*") </f>
        <v>812</v>
      </c>
      <c r="AD57" s="308">
        <f>SUMIFS('(B) - Detecciones - Ataques'!$CE3:$CE137,'(B) - Detecciones - Ataques'!$GR$3:$GR$137,"✔",'(B) - Detecciones - Ataques'!$B$3:$B$137,AD27) + SUMIFS('(B) - Detecciones - Ataques'!$CE3:$CE137,'(B) - Detecciones - Ataques'!$GR$3:$GR$137,"✔",'(B) - Detecciones - Ataques'!$C$3:$C$137,"*" &amp; AD27 &amp; "*") </f>
        <v>32</v>
      </c>
      <c r="AE57" s="309">
        <f>SUMIFS('(B) - Detecciones - Ataques'!$CE3:$CE137,'(B) - Detecciones - Ataques'!$GR$3:$GR$137,"✔",'(B) - Detecciones - Ataques'!$B$3:$B$137,AE27) + SUMIFS('(B) - Detecciones - Ataques'!$CE3:$CE137,'(B) - Detecciones - Ataques'!$GR$3:$GR$137,"✔",'(B) - Detecciones - Ataques'!$C$3:$C$137,"*" &amp; AE27 &amp; "*") </f>
        <v>500</v>
      </c>
      <c r="AF57" s="268"/>
      <c r="AG57" s="307" t="s">
        <v>2182</v>
      </c>
      <c r="AH57" s="310">
        <f>SUMIFS('(B) - Detecciones - Ataques'!$CE3:$CE137,'(B) - Detecciones - Ataques'!$GR$3:$GR$137,"✔",'(B) - Detecciones - Ataques'!$E$3:$E$137,AH27)</f>
        <v>43</v>
      </c>
      <c r="AI57" s="310">
        <f>SUMIFS('(B) - Detecciones - Ataques'!$CE3:$CE137,'(B) - Detecciones - Ataques'!$GR$3:$GR$137,"✔",'(B) - Detecciones - Ataques'!$E$3:$E$137,AI27)</f>
        <v>0</v>
      </c>
      <c r="AJ57" s="310">
        <f>SUMIFS('(B) - Detecciones - Ataques'!$CE3:$CE137,'(B) - Detecciones - Ataques'!$GR$3:$GR$137,"✔",'(B) - Detecciones - Ataques'!$E$3:$E$137,AJ27)</f>
        <v>6</v>
      </c>
      <c r="AK57" s="310">
        <f>SUMIFS('(B) - Detecciones - Ataques'!$CE3:$CE137,'(B) - Detecciones - Ataques'!$GR$3:$GR$137,"✔",'(B) - Detecciones - Ataques'!$E$3:$E$137,AK27)</f>
        <v>0</v>
      </c>
      <c r="AL57" s="310">
        <f>SUMIFS('(B) - Detecciones - Ataques'!$CE3:$CE137,'(B) - Detecciones - Ataques'!$GR$3:$GR$137,"✔",'(B) - Detecciones - Ataques'!$E$3:$E$137,AL27)</f>
        <v>3177</v>
      </c>
      <c r="AM57" s="310">
        <f>SUMIFS('(B) - Detecciones - Ataques'!$CE3:$CE137,'(B) - Detecciones - Ataques'!$GR$3:$GR$137,"✔",'(B) - Detecciones - Ataques'!$E$3:$E$137,AM27)</f>
        <v>0</v>
      </c>
      <c r="AN57" s="310">
        <f>SUMIFS('(B) - Detecciones - Ataques'!$CE3:$CE137,'(B) - Detecciones - Ataques'!$GR$3:$GR$137,"✔",'(B) - Detecciones - Ataques'!$E$3:$E$137,AN27)</f>
        <v>0</v>
      </c>
      <c r="AO57" s="310">
        <f>SUMIFS('(B) - Detecciones - Ataques'!$CE3:$CE137,'(B) - Detecciones - Ataques'!$GR$3:$GR$137,"✔",'(B) - Detecciones - Ataques'!$E$3:$E$137,AO27)</f>
        <v>0</v>
      </c>
      <c r="AP57" s="310">
        <f>SUMIFS('(B) - Detecciones - Ataques'!$CE3:$CE137,'(B) - Detecciones - Ataques'!$GR$3:$GR$137,"✔",'(B) - Detecciones - Ataques'!$E$3:$E$137,AP27)</f>
        <v>108</v>
      </c>
      <c r="AQ57" s="310">
        <f>SUMIFS('(B) - Detecciones - Ataques'!$CE3:$CE137,'(B) - Detecciones - Ataques'!$GR$3:$GR$137,"✔",'(B) - Detecciones - Ataques'!$E$3:$E$137,AQ27)</f>
        <v>5</v>
      </c>
      <c r="AR57" s="310">
        <f>SUMIFS('(B) - Detecciones - Ataques'!$CE3:$CE137,'(B) - Detecciones - Ataques'!$GR$3:$GR$137,"✔",'(B) - Detecciones - Ataques'!$E$3:$E$137,AR27)</f>
        <v>0</v>
      </c>
      <c r="AS57" s="310">
        <f>SUMIFS('(B) - Detecciones - Ataques'!$CE3:$CE137,'(B) - Detecciones - Ataques'!$GR$3:$GR$137,"✔",'(B) - Detecciones - Ataques'!$E$3:$E$137,AS27)</f>
        <v>3</v>
      </c>
      <c r="AT57" s="310">
        <f>SUMIFS('(B) - Detecciones - Ataques'!$CE3:$CE137,'(B) - Detecciones - Ataques'!$GR$3:$GR$137,"✔",'(B) - Detecciones - Ataques'!$E$3:$E$137,AT27)</f>
        <v>7</v>
      </c>
      <c r="AU57" s="310">
        <f>SUMIFS('(B) - Detecciones - Ataques'!$CE3:$CE137,'(B) - Detecciones - Ataques'!$GR$3:$GR$137,"✔",'(B) - Detecciones - Ataques'!$E$3:$E$137,AU27)</f>
        <v>4</v>
      </c>
      <c r="AV57" s="310">
        <f>SUMIFS('(B) - Detecciones - Ataques'!$CE3:$CE137,'(B) - Detecciones - Ataques'!$GR$3:$GR$137,"✔",'(B) - Detecciones - Ataques'!$E$3:$E$137,AV27)</f>
        <v>0</v>
      </c>
      <c r="AW57" s="310">
        <f>SUMIFS('(B) - Detecciones - Ataques'!$CE3:$CE137,'(B) - Detecciones - Ataques'!$GR$3:$GR$137,"✔",'(B) - Detecciones - Ataques'!$E$3:$E$137,AW27)</f>
        <v>26</v>
      </c>
      <c r="AX57" s="310">
        <f>SUMIFS('(B) - Detecciones - Ataques'!$CE3:$CE137,'(B) - Detecciones - Ataques'!$GR$3:$GR$137,"✔",'(B) - Detecciones - Ataques'!$E$3:$E$137,AX27)</f>
        <v>0</v>
      </c>
      <c r="AY57" s="310">
        <f>SUMIFS('(B) - Detecciones - Ataques'!$CE3:$CE137,'(B) - Detecciones - Ataques'!$GR$3:$GR$137,"✔",'(B) - Detecciones - Ataques'!$E$3:$E$137,AY27)</f>
        <v>1</v>
      </c>
      <c r="AZ57" s="310">
        <f>SUMIFS('(B) - Detecciones - Ataques'!$CE3:$CE137,'(B) - Detecciones - Ataques'!$GR$3:$GR$137,"✔",'(B) - Detecciones - Ataques'!$E$3:$E$137,AZ27)</f>
        <v>13</v>
      </c>
      <c r="BA57" s="310">
        <f>SUMIFS('(B) - Detecciones - Ataques'!$CE3:$CE137,'(B) - Detecciones - Ataques'!$GR$3:$GR$137,"✔",'(B) - Detecciones - Ataques'!$E$3:$E$137,BA27)</f>
        <v>0</v>
      </c>
      <c r="BB57" s="310">
        <f>SUMIFS('(B) - Detecciones - Ataques'!$CE3:$CE137,'(B) - Detecciones - Ataques'!$GR$3:$GR$137,"✔",'(B) - Detecciones - Ataques'!$E$3:$E$137,BB27)</f>
        <v>1</v>
      </c>
      <c r="BC57" s="310">
        <f>SUMIFS('(B) - Detecciones - Ataques'!$CE3:$CE137,'(B) - Detecciones - Ataques'!$GR$3:$GR$137,"✔",'(B) - Detecciones - Ataques'!$E$3:$E$137,BC27)</f>
        <v>0</v>
      </c>
      <c r="BD57" s="310">
        <f>SUMIFS('(B) - Detecciones - Ataques'!$CE3:$CE137,'(B) - Detecciones - Ataques'!$GR$3:$GR$137,"✔",'(B) - Detecciones - Ataques'!$E$3:$E$137,BD27)</f>
        <v>0</v>
      </c>
      <c r="BE57" s="310">
        <f>SUMIFS('(B) - Detecciones - Ataques'!$CE3:$CE137,'(B) - Detecciones - Ataques'!$GR$3:$GR$137,"✔",'(B) - Detecciones - Ataques'!$E$3:$E$137,BE27)</f>
        <v>0</v>
      </c>
      <c r="BF57" s="310">
        <f>SUMIFS('(B) - Detecciones - Ataques'!$CE3:$CE137,'(B) - Detecciones - Ataques'!$GR$3:$GR$137,"✔",'(B) - Detecciones - Ataques'!$E$3:$E$137,BF27)</f>
        <v>0</v>
      </c>
      <c r="BG57" s="310">
        <f>SUMIFS('(B) - Detecciones - Ataques'!$CE3:$CE137,'(B) - Detecciones - Ataques'!$GR$3:$GR$137,"✔",'(B) - Detecciones - Ataques'!$E$3:$E$137,BG27)</f>
        <v>396</v>
      </c>
      <c r="BH57" s="310">
        <f>SUMIFS('(B) - Detecciones - Ataques'!$CE3:$CE137,'(B) - Detecciones - Ataques'!$GR$3:$GR$137,"✔",'(B) - Detecciones - Ataques'!$E$3:$E$137,BH27)</f>
        <v>0</v>
      </c>
      <c r="BI57" s="310">
        <f>SUMIFS('(B) - Detecciones - Ataques'!$CE3:$CE137,'(B) - Detecciones - Ataques'!$GR$3:$GR$137,"✔",'(B) - Detecciones - Ataques'!$E$3:$E$137,BI27)</f>
        <v>0</v>
      </c>
      <c r="BJ57" s="310">
        <f>SUMIFS('(B) - Detecciones - Ataques'!$CE3:$CE137,'(B) - Detecciones - Ataques'!$GR$3:$GR$137,"✔",'(B) - Detecciones - Ataques'!$E$3:$E$137,BJ27)</f>
        <v>0</v>
      </c>
      <c r="BK57" s="310">
        <f>SUMIFS('(B) - Detecciones - Ataques'!$CE3:$CE137,'(B) - Detecciones - Ataques'!$GR$3:$GR$137,"✔",'(B) - Detecciones - Ataques'!$E$3:$E$137,BK27)</f>
        <v>1</v>
      </c>
      <c r="BL57" s="310">
        <f>SUMIFS('(B) - Detecciones - Ataques'!$CE3:$CE137,'(B) - Detecciones - Ataques'!$GR$3:$GR$137,"✔",'(B) - Detecciones - Ataques'!$E$3:$E$137,BL27)</f>
        <v>150411</v>
      </c>
      <c r="BM57" s="310">
        <f>SUMIFS('(B) - Detecciones - Ataques'!$CE3:$CE137,'(B) - Detecciones - Ataques'!$GR$3:$GR$137,"✔",'(B) - Detecciones - Ataques'!$E$3:$E$137,BM27)</f>
        <v>9152</v>
      </c>
      <c r="BN57" s="310">
        <f>SUMIFS('(B) - Detecciones - Ataques'!$CE3:$CE137,'(B) - Detecciones - Ataques'!$GR$3:$GR$137,"✔",'(B) - Detecciones - Ataques'!$E$3:$E$137,BN27)</f>
        <v>0</v>
      </c>
      <c r="BO57" s="310">
        <f>SUMIFS('(B) - Detecciones - Ataques'!$CE3:$CE137,'(B) - Detecciones - Ataques'!$GR$3:$GR$137,"✔",'(B) - Detecciones - Ataques'!$E$3:$E$137,BO27)</f>
        <v>0</v>
      </c>
      <c r="BP57" s="310">
        <f>SUMIFS('(B) - Detecciones - Ataques'!$CE3:$CE137,'(B) - Detecciones - Ataques'!$GR$3:$GR$137,"✔",'(B) - Detecciones - Ataques'!$E$3:$E$137,BP27)</f>
        <v>0</v>
      </c>
      <c r="BQ57" s="310">
        <f>SUMIFS('(B) - Detecciones - Ataques'!$CE3:$CE137,'(B) - Detecciones - Ataques'!$GR$3:$GR$137,"✔",'(B) - Detecciones - Ataques'!$E$3:$E$137,BQ27)</f>
        <v>0</v>
      </c>
      <c r="BR57" s="310">
        <f>SUMIFS('(B) - Detecciones - Ataques'!$CE3:$CE137,'(B) - Detecciones - Ataques'!$GR$3:$GR$137,"✔",'(B) - Detecciones - Ataques'!$E$3:$E$137,BR27)</f>
        <v>9</v>
      </c>
      <c r="BS57" s="310">
        <f>SUMIFS('(B) - Detecciones - Ataques'!$CE3:$CE137,'(B) - Detecciones - Ataques'!$GR$3:$GR$137,"✔",'(B) - Detecciones - Ataques'!$E$3:$E$137,BS27)</f>
        <v>0</v>
      </c>
      <c r="BT57" s="310">
        <f>SUMIFS('(B) - Detecciones - Ataques'!$CE3:$CE137,'(B) - Detecciones - Ataques'!$GR$3:$GR$137,"✔",'(B) - Detecciones - Ataques'!$E$3:$E$137,BT27)</f>
        <v>0</v>
      </c>
      <c r="BU57" s="310">
        <f>SUMIFS('(B) - Detecciones - Ataques'!$CE3:$CE137,'(B) - Detecciones - Ataques'!$GR$3:$GR$137,"✔",'(B) - Detecciones - Ataques'!$E$3:$E$137,BU27)</f>
        <v>0</v>
      </c>
      <c r="BV57" s="310">
        <f>SUMIFS('(B) - Detecciones - Ataques'!$CE3:$CE137,'(B) - Detecciones - Ataques'!$GR$3:$GR$137,"✔",'(B) - Detecciones - Ataques'!$E$3:$E$137,BV27)</f>
        <v>4</v>
      </c>
      <c r="BW57" s="310">
        <f>SUMIFS('(B) - Detecciones - Ataques'!$CE3:$CE137,'(B) - Detecciones - Ataques'!$GR$3:$GR$137,"✔",'(B) - Detecciones - Ataques'!$E$3:$E$137,BW27)</f>
        <v>0</v>
      </c>
      <c r="BX57" s="310">
        <f>SUMIFS('(B) - Detecciones - Ataques'!$CE3:$CE137,'(B) - Detecciones - Ataques'!$GR$3:$GR$137,"✔",'(B) - Detecciones - Ataques'!$E$3:$E$137,BX27)</f>
        <v>1</v>
      </c>
      <c r="BY57" s="310">
        <f>SUMIFS('(B) - Detecciones - Ataques'!$CE3:$CE137,'(B) - Detecciones - Ataques'!$GR$3:$GR$137,"✔",'(B) - Detecciones - Ataques'!$E$3:$E$137,BY27)</f>
        <v>10</v>
      </c>
      <c r="BZ57" s="310">
        <f>SUMIFS('(B) - Detecciones - Ataques'!$CE3:$CE137,'(B) - Detecciones - Ataques'!$GR$3:$GR$137,"✔",'(B) - Detecciones - Ataques'!$E$3:$E$137,BZ27)</f>
        <v>0</v>
      </c>
      <c r="CA57" s="310">
        <f>SUMIFS('(B) - Detecciones - Ataques'!$CE3:$CE137,'(B) - Detecciones - Ataques'!$GR$3:$GR$137,"✔",'(B) - Detecciones - Ataques'!$E$3:$E$137,CA27)</f>
        <v>1</v>
      </c>
      <c r="CB57" s="310">
        <f>SUMIFS('(B) - Detecciones - Ataques'!$CE3:$CE137,'(B) - Detecciones - Ataques'!$GR$3:$GR$137,"✔",'(B) - Detecciones - Ataques'!$E$3:$E$137,CB27)</f>
        <v>0</v>
      </c>
      <c r="CC57" s="310">
        <f>SUMIFS('(B) - Detecciones - Ataques'!$CE3:$CE137,'(B) - Detecciones - Ataques'!$GR$3:$GR$137,"✔",'(B) - Detecciones - Ataques'!$E$3:$E$137,CC27)</f>
        <v>0</v>
      </c>
      <c r="CD57" s="310">
        <f>SUMIFS('(B) - Detecciones - Ataques'!$CE3:$CE137,'(B) - Detecciones - Ataques'!$GR$3:$GR$137,"✔",'(B) - Detecciones - Ataques'!$E$3:$E$137,CD27)</f>
        <v>0</v>
      </c>
      <c r="CE57" s="310">
        <f>SUMIFS('(B) - Detecciones - Ataques'!$CE3:$CE137,'(B) - Detecciones - Ataques'!$GR$3:$GR$137,"✔",'(B) - Detecciones - Ataques'!$E$3:$E$137,CE27)</f>
        <v>3</v>
      </c>
      <c r="CF57" s="310">
        <f>SUMIFS('(B) - Detecciones - Ataques'!$CE3:$CE137,'(B) - Detecciones - Ataques'!$GR$3:$GR$137,"✔",'(B) - Detecciones - Ataques'!$E$3:$E$137,CF27)</f>
        <v>0</v>
      </c>
      <c r="CG57" s="310">
        <f>SUMIFS('(B) - Detecciones - Ataques'!$CE3:$CE137,'(B) - Detecciones - Ataques'!$GR$3:$GR$137,"✔",'(B) - Detecciones - Ataques'!$E$3:$E$137,CG27)</f>
        <v>1</v>
      </c>
      <c r="CH57" s="310">
        <f>SUMIFS('(B) - Detecciones - Ataques'!$CE3:$CE137,'(B) - Detecciones - Ataques'!$GR$3:$GR$137,"✔",'(B) - Detecciones - Ataques'!$E$3:$E$137,CH27)</f>
        <v>0</v>
      </c>
      <c r="CI57" s="310">
        <f>SUMIFS('(B) - Detecciones - Ataques'!$CE3:$CE137,'(B) - Detecciones - Ataques'!$GR$3:$GR$137,"✔",'(B) - Detecciones - Ataques'!$E$3:$E$137,CI27)</f>
        <v>0</v>
      </c>
      <c r="CJ57" s="310">
        <f>SUMIFS('(B) - Detecciones - Ataques'!$CE3:$CE137,'(B) - Detecciones - Ataques'!$GR$3:$GR$137,"✔",'(B) - Detecciones - Ataques'!$E$3:$E$137,CJ27)</f>
        <v>13</v>
      </c>
      <c r="CK57" s="310">
        <f>SUMIFS('(B) - Detecciones - Ataques'!$CE3:$CE137,'(B) - Detecciones - Ataques'!$GR$3:$GR$137,"✔",'(B) - Detecciones - Ataques'!$E$3:$E$137,CK27)</f>
        <v>0</v>
      </c>
      <c r="CL57" s="310">
        <f>SUMIFS('(B) - Detecciones - Ataques'!$CE3:$CE137,'(B) - Detecciones - Ataques'!$GR$3:$GR$137,"✔",'(B) - Detecciones - Ataques'!$E$3:$E$137,CL27)</f>
        <v>162</v>
      </c>
      <c r="CM57" s="310">
        <f>SUMIFS('(B) - Detecciones - Ataques'!$CE3:$CE137,'(B) - Detecciones - Ataques'!$GR$3:$GR$137,"✔",'(B) - Detecciones - Ataques'!$E$3:$E$137,CM27)</f>
        <v>0</v>
      </c>
      <c r="CN57" s="310">
        <f>SUMIFS('(B) - Detecciones - Ataques'!$CE3:$CE137,'(B) - Detecciones - Ataques'!$GR$3:$GR$137,"✔",'(B) - Detecciones - Ataques'!$E$3:$E$137,CN27)</f>
        <v>8</v>
      </c>
      <c r="CO57" s="310">
        <f>SUMIFS('(B) - Detecciones - Ataques'!$CE3:$CE137,'(B) - Detecciones - Ataques'!$GR$3:$GR$137,"✔",'(B) - Detecciones - Ataques'!$E$3:$E$137,CO27)</f>
        <v>40</v>
      </c>
      <c r="CP57" s="310">
        <f>SUMIFS('(B) - Detecciones - Ataques'!$CE3:$CE137,'(B) - Detecciones - Ataques'!$GR$3:$GR$137,"✔",'(B) - Detecciones - Ataques'!$E$3:$E$137,CP27)</f>
        <v>3</v>
      </c>
      <c r="CQ57" s="310">
        <f>SUMIFS('(B) - Detecciones - Ataques'!$CE3:$CE137,'(B) - Detecciones - Ataques'!$GR$3:$GR$137,"✔",'(B) - Detecciones - Ataques'!$E$3:$E$137,CQ27)</f>
        <v>0</v>
      </c>
      <c r="CR57" s="310">
        <f>SUMIFS('(B) - Detecciones - Ataques'!$CE3:$CE137,'(B) - Detecciones - Ataques'!$GR$3:$GR$137,"✔",'(B) - Detecciones - Ataques'!$E$3:$E$137,CR27)</f>
        <v>799</v>
      </c>
      <c r="CS57" s="310">
        <f>SUMIFS('(B) - Detecciones - Ataques'!$CE3:$CE137,'(B) - Detecciones - Ataques'!$GR$3:$GR$137,"✔",'(B) - Detecciones - Ataques'!$E$3:$E$137,CS27)</f>
        <v>4</v>
      </c>
      <c r="CT57" s="310">
        <f>SUMIFS('(B) - Detecciones - Ataques'!$CE3:$CE137,'(B) - Detecciones - Ataques'!$GR$3:$GR$137,"✔",'(B) - Detecciones - Ataques'!$E$3:$E$137,CT27)</f>
        <v>0</v>
      </c>
      <c r="CU57" s="310">
        <f>SUMIFS('(B) - Detecciones - Ataques'!$CE3:$CE137,'(B) - Detecciones - Ataques'!$GR$3:$GR$137,"✔",'(B) - Detecciones - Ataques'!$E$3:$E$137,CU27)</f>
        <v>0</v>
      </c>
      <c r="CV57" s="310">
        <f>SUMIFS('(B) - Detecciones - Ataques'!$CE3:$CE137,'(B) - Detecciones - Ataques'!$GR$3:$GR$137,"✔",'(B) - Detecciones - Ataques'!$E$3:$E$137,CV27)</f>
        <v>0</v>
      </c>
      <c r="CW57" s="310">
        <f>SUMIFS('(B) - Detecciones - Ataques'!$CE3:$CE137,'(B) - Detecciones - Ataques'!$GR$3:$GR$137,"✔",'(B) - Detecciones - Ataques'!$E$3:$E$137,CW27)</f>
        <v>9</v>
      </c>
      <c r="CX57" s="310">
        <f>SUMIFS('(B) - Detecciones - Ataques'!$CE3:$CE137,'(B) - Detecciones - Ataques'!$GR$3:$GR$137,"✔",'(B) - Detecciones - Ataques'!$E$3:$E$137,CX27)</f>
        <v>32</v>
      </c>
      <c r="CY57" s="310">
        <f>SUMIFS('(B) - Detecciones - Ataques'!$CE3:$CE137,'(B) - Detecciones - Ataques'!$GR$3:$GR$137,"✔",'(B) - Detecciones - Ataques'!$E$3:$E$137,CY27)</f>
        <v>0</v>
      </c>
      <c r="CZ57" s="310">
        <f>SUMIFS('(B) - Detecciones - Ataques'!$CE3:$CE137,'(B) - Detecciones - Ataques'!$GR$3:$GR$137,"✔",'(B) - Detecciones - Ataques'!$E$3:$E$137,CZ27)</f>
        <v>0</v>
      </c>
      <c r="DA57" s="310">
        <f>SUMIFS('(B) - Detecciones - Ataques'!$CE3:$CE137,'(B) - Detecciones - Ataques'!$GR$3:$GR$137,"✔",'(B) - Detecciones - Ataques'!$E$3:$E$137,DA27)</f>
        <v>0</v>
      </c>
      <c r="DB57" s="310">
        <f>SUMIFS('(B) - Detecciones - Ataques'!$CE3:$CE137,'(B) - Detecciones - Ataques'!$GR$3:$GR$137,"✔",'(B) - Detecciones - Ataques'!$E$3:$E$137,DB27)</f>
        <v>0</v>
      </c>
      <c r="DC57" s="310">
        <f>SUMIFS('(B) - Detecciones - Ataques'!$CE3:$CE137,'(B) - Detecciones - Ataques'!$GR$3:$GR$137,"✔",'(B) - Detecciones - Ataques'!$E$3:$E$137,DC27)</f>
        <v>0</v>
      </c>
      <c r="DD57" s="310">
        <f>SUMIFS('(B) - Detecciones - Ataques'!$CE3:$CE137,'(B) - Detecciones - Ataques'!$GR$3:$GR$137,"✔",'(B) - Detecciones - Ataques'!$E$3:$E$137,DD27)</f>
        <v>0</v>
      </c>
      <c r="DE57" s="310">
        <f>SUMIFS('(B) - Detecciones - Ataques'!$CE3:$CE137,'(B) - Detecciones - Ataques'!$GR$3:$GR$137,"✔",'(B) - Detecciones - Ataques'!$E$3:$E$137,DE27)</f>
        <v>0</v>
      </c>
      <c r="DF57" s="310">
        <f>SUMIFS('(B) - Detecciones - Ataques'!$CE3:$CE137,'(B) - Detecciones - Ataques'!$GR$3:$GR$137,"✔",'(B) - Detecciones - Ataques'!$E$3:$E$137,DF27)</f>
        <v>0</v>
      </c>
      <c r="DG57" s="310">
        <f>SUMIFS('(B) - Detecciones - Ataques'!$CE3:$CE137,'(B) - Detecciones - Ataques'!$GR$3:$GR$137,"✔",'(B) - Detecciones - Ataques'!$E$3:$E$137,DG27)</f>
        <v>474</v>
      </c>
      <c r="DH57" s="310">
        <f>SUMIFS('(B) - Detecciones - Ataques'!$CE3:$CE137,'(B) - Detecciones - Ataques'!$GR$3:$GR$137,"✔",'(B) - Detecciones - Ataques'!$E$3:$E$137,DH27)</f>
        <v>0</v>
      </c>
      <c r="DI57" s="311">
        <f>SUMIFS('(B) - Detecciones - Ataques'!$CE3:$CE137,'(B) - Detecciones - Ataques'!$GR$3:$GR$137,"✔",'(B) - Detecciones - Ataques'!$E$3:$E$137,DI27)</f>
        <v>13</v>
      </c>
      <c r="DJ57" s="268"/>
      <c r="ER57" s="328" t="s">
        <v>537</v>
      </c>
      <c r="ES57" s="321">
        <v>1.0</v>
      </c>
      <c r="ET57" s="321">
        <v>3.0</v>
      </c>
      <c r="EU57" s="321">
        <v>6.0</v>
      </c>
      <c r="EV57" s="321">
        <v>6.0</v>
      </c>
      <c r="EW57" s="329">
        <f t="shared" si="13"/>
        <v>6</v>
      </c>
      <c r="EX57" s="321"/>
      <c r="EY57" s="357">
        <f t="shared" si="16"/>
        <v>0.125</v>
      </c>
      <c r="EZ57" s="358">
        <f t="shared" si="17"/>
        <v>0.875</v>
      </c>
      <c r="FA57" s="351"/>
      <c r="FE57" s="328" t="s">
        <v>146</v>
      </c>
      <c r="FF57" s="361">
        <f t="shared" ref="FF57:FI57" si="23">IF(ES35=0,"-",ES56/ES35)</f>
        <v>0</v>
      </c>
      <c r="FG57" s="361">
        <f t="shared" si="23"/>
        <v>0.4</v>
      </c>
      <c r="FH57" s="361">
        <f t="shared" si="23"/>
        <v>0.5217391304</v>
      </c>
      <c r="FI57" s="362">
        <f t="shared" si="23"/>
        <v>0.2131147541</v>
      </c>
    </row>
    <row r="58">
      <c r="J58" s="269"/>
      <c r="K58" s="304">
        <f>SUMIF('(B) - Detecciones - Ataques'!GR3:GR137,"✔",'(B) - Detecciones - Ataques'!AV3:AV137)</f>
        <v>679</v>
      </c>
      <c r="L58" s="305">
        <f>SUMIF('(B) - Detecciones - Ataques'!GR3:GR137,"✔",'(B) - Detecciones - Ataques'!CC3:CC137)</f>
        <v>1883</v>
      </c>
      <c r="M58" s="305">
        <f>SUMIF('(B) - Detecciones - Ataques'!GR3:GR137,"✔",'(B) - Detecciones - Ataques'!DL3:DL137)</f>
        <v>1820148</v>
      </c>
      <c r="N58" s="367">
        <f>SUMIF('(B) - Detecciones - Ataques'!GR3:GR137,"✔",'(B) - Detecciones - Ataques'!EU3:EU137)</f>
        <v>1820174</v>
      </c>
      <c r="O58" s="270"/>
      <c r="Q58" s="268"/>
      <c r="R58" s="307" t="s">
        <v>2183</v>
      </c>
      <c r="S58" s="308">
        <f>SUMIFS('(B) - Detecciones - Ataques'!$DN3:$DN137,'(B) - Detecciones - Ataques'!$GR$3:$GR$137,"✔",'(B) - Detecciones - Ataques'!$B$3:$B$137,S27) + SUMIFS('(B) - Detecciones - Ataques'!$DN3:$DN137,'(B) - Detecciones - Ataques'!$GR$3:$GR$137,"✔",'(B) - Detecciones - Ataques'!$C$3:$C$137,"*" &amp; S27 &amp; "*") </f>
        <v>53</v>
      </c>
      <c r="T58" s="308">
        <f>SUMIFS('(B) - Detecciones - Ataques'!$DN3:$DN137,'(B) - Detecciones - Ataques'!$GR$3:$GR$137,"✔",'(B) - Detecciones - Ataques'!$B$3:$B$137,T27) + SUMIFS('(B) - Detecciones - Ataques'!$DN3:$DN137,'(B) - Detecciones - Ataques'!$GR$3:$GR$137,"✔",'(B) - Detecciones - Ataques'!$C$3:$C$137,"*" &amp; T27 &amp; "*") </f>
        <v>3177</v>
      </c>
      <c r="U58" s="308">
        <f>SUMIFS('(B) - Detecciones - Ataques'!$DN3:$DN137,'(B) - Detecciones - Ataques'!$GR$3:$GR$137,"✔",'(B) - Detecciones - Ataques'!$B$3:$B$137,U27) + SUMIFS('(B) - Detecciones - Ataques'!$DN3:$DN137,'(B) - Detecciones - Ataques'!$GR$3:$GR$137,"✔",'(B) - Detecciones - Ataques'!$C$3:$C$137,"*" &amp; U27 &amp; "*") </f>
        <v>137</v>
      </c>
      <c r="V58" s="308">
        <f>SUMIFS('(B) - Detecciones - Ataques'!$DN3:$DN137,'(B) - Detecciones - Ataques'!$GR$3:$GR$137,"✔",'(B) - Detecciones - Ataques'!$B$3:$B$137,V27) + SUMIFS('(B) - Detecciones - Ataques'!$DN3:$DN137,'(B) - Detecciones - Ataques'!$GR$3:$GR$137,"✔",'(B) - Detecciones - Ataques'!$C$3:$C$137,"*" &amp; V27 &amp; "*") </f>
        <v>44</v>
      </c>
      <c r="W58" s="308">
        <f>SUMIFS('(B) - Detecciones - Ataques'!$DN3:$DN137,'(B) - Detecciones - Ataques'!$GR$3:$GR$137,"✔",'(B) - Detecciones - Ataques'!$B$3:$B$137,W27) + SUMIFS('(B) - Detecciones - Ataques'!$DN3:$DN137,'(B) - Detecciones - Ataques'!$GR$3:$GR$137,"✔",'(B) - Detecciones - Ataques'!$C$3:$C$137,"*" &amp; W27 &amp; "*") </f>
        <v>49458</v>
      </c>
      <c r="X58" s="308">
        <f>SUMIFS('(B) - Detecciones - Ataques'!$DN3:$DN137,'(B) - Detecciones - Ataques'!$GR$3:$GR$137,"✔",'(B) - Detecciones - Ataques'!$B$3:$B$137,X27) + SUMIFS('(B) - Detecciones - Ataques'!$DN3:$DN137,'(B) - Detecciones - Ataques'!$GR$3:$GR$137,"✔",'(B) - Detecciones - Ataques'!$C$3:$C$137,"*" &amp; X27 &amp; "*") </f>
        <v>398</v>
      </c>
      <c r="Y58" s="308">
        <f>SUMIFS('(B) - Detecciones - Ataques'!$DN3:$DN137,'(B) - Detecciones - Ataques'!$GR$3:$GR$137,"✔",'(B) - Detecciones - Ataques'!$B$3:$B$137,Y27) + SUMIFS('(B) - Detecciones - Ataques'!$DN3:$DN137,'(B) - Detecciones - Ataques'!$GR$3:$GR$137,"✔",'(B) - Detecciones - Ataques'!$C$3:$C$137,"*" &amp; Y27 &amp; "*") </f>
        <v>164413</v>
      </c>
      <c r="Z58" s="308">
        <f>SUMIFS('(B) - Detecciones - Ataques'!$DN3:$DN137,'(B) - Detecciones - Ataques'!$GR$3:$GR$137,"✔",'(B) - Detecciones - Ataques'!$B$3:$B$137,Z27) + SUMIFS('(B) - Detecciones - Ataques'!$DN3:$DN137,'(B) - Detecciones - Ataques'!$GR$3:$GR$137,"✔",'(B) - Detecciones - Ataques'!$C$3:$C$137,"*" &amp; Z27 &amp; "*") </f>
        <v>413</v>
      </c>
      <c r="AA58" s="308">
        <f>SUMIFS('(B) - Detecciones - Ataques'!$DN3:$DN137,'(B) - Detecciones - Ataques'!$GR$3:$GR$137,"✔",'(B) - Detecciones - Ataques'!$B$3:$B$137,AA27) + SUMIFS('(B) - Detecciones - Ataques'!$DN3:$DN137,'(B) - Detecciones - Ataques'!$GR$3:$GR$137,"✔",'(B) - Detecciones - Ataques'!$C$3:$C$137,"*" &amp; AA27 &amp; "*") </f>
        <v>247</v>
      </c>
      <c r="AB58" s="308">
        <f>SUMIFS('(B) - Detecciones - Ataques'!$DN3:$DN137,'(B) - Detecciones - Ataques'!$GR$3:$GR$137,"✔",'(B) - Detecciones - Ataques'!$B$3:$B$137,AB27) + SUMIFS('(B) - Detecciones - Ataques'!$DN3:$DN137,'(B) - Detecciones - Ataques'!$GR$3:$GR$137,"✔",'(B) - Detecciones - Ataques'!$C$3:$C$137,"*" &amp; AB27 &amp; "*") </f>
        <v>59</v>
      </c>
      <c r="AC58" s="308">
        <f>SUMIFS('(B) - Detecciones - Ataques'!$DN3:$DN137,'(B) - Detecciones - Ataques'!$GR$3:$GR$137,"✔",'(B) - Detecciones - Ataques'!$B$3:$B$137,AC27) + SUMIFS('(B) - Detecciones - Ataques'!$DN3:$DN137,'(B) - Detecciones - Ataques'!$GR$3:$GR$137,"✔",'(B) - Detecciones - Ataques'!$C$3:$C$137,"*" &amp; AC27 &amp; "*") </f>
        <v>815</v>
      </c>
      <c r="AD58" s="308">
        <f>SUMIFS('(B) - Detecciones - Ataques'!$DN3:$DN137,'(B) - Detecciones - Ataques'!$GR$3:$GR$137,"✔",'(B) - Detecciones - Ataques'!$B$3:$B$137,AD27) + SUMIFS('(B) - Detecciones - Ataques'!$DN3:$DN137,'(B) - Detecciones - Ataques'!$GR$3:$GR$137,"✔",'(B) - Detecciones - Ataques'!$C$3:$C$137,"*" &amp; AD27 &amp; "*") </f>
        <v>32</v>
      </c>
      <c r="AE58" s="309">
        <f>SUMIFS('(B) - Detecciones - Ataques'!$DN3:$DN137,'(B) - Detecciones - Ataques'!$GR$3:$GR$137,"✔",'(B) - Detecciones - Ataques'!$B$3:$B$137,AE27) + SUMIFS('(B) - Detecciones - Ataques'!$DN3:$DN137,'(B) - Detecciones - Ataques'!$GR$3:$GR$137,"✔",'(B) - Detecciones - Ataques'!$C$3:$C$137,"*" &amp; AE27 &amp; "*") </f>
        <v>504</v>
      </c>
      <c r="AF58" s="268"/>
      <c r="AG58" s="307" t="s">
        <v>2183</v>
      </c>
      <c r="AH58" s="310">
        <f>SUMIFS('(B) - Detecciones - Ataques'!$DN3:$DN137,'(B) - Detecciones - Ataques'!$GR$3:$GR$137,"✔",'(B) - Detecciones - Ataques'!$E$3:$E$137,AH27)</f>
        <v>46</v>
      </c>
      <c r="AI58" s="310">
        <f>SUMIFS('(B) - Detecciones - Ataques'!$DN3:$DN137,'(B) - Detecciones - Ataques'!$GR$3:$GR$137,"✔",'(B) - Detecciones - Ataques'!$E$3:$E$137,AI27)</f>
        <v>0</v>
      </c>
      <c r="AJ58" s="310">
        <f>SUMIFS('(B) - Detecciones - Ataques'!$DN3:$DN137,'(B) - Detecciones - Ataques'!$GR$3:$GR$137,"✔",'(B) - Detecciones - Ataques'!$E$3:$E$137,AJ27)</f>
        <v>7</v>
      </c>
      <c r="AK58" s="310">
        <f>SUMIFS('(B) - Detecciones - Ataques'!$DN3:$DN137,'(B) - Detecciones - Ataques'!$GR$3:$GR$137,"✔",'(B) - Detecciones - Ataques'!$E$3:$E$137,AK27)</f>
        <v>0</v>
      </c>
      <c r="AL58" s="310">
        <f>SUMIFS('(B) - Detecciones - Ataques'!$DN3:$DN137,'(B) - Detecciones - Ataques'!$GR$3:$GR$137,"✔",'(B) - Detecciones - Ataques'!$E$3:$E$137,AL27)</f>
        <v>3177</v>
      </c>
      <c r="AM58" s="310">
        <f>SUMIFS('(B) - Detecciones - Ataques'!$DN3:$DN137,'(B) - Detecciones - Ataques'!$GR$3:$GR$137,"✔",'(B) - Detecciones - Ataques'!$E$3:$E$137,AM27)</f>
        <v>0</v>
      </c>
      <c r="AN58" s="310">
        <f>SUMIFS('(B) - Detecciones - Ataques'!$DN3:$DN137,'(B) - Detecciones - Ataques'!$GR$3:$GR$137,"✔",'(B) - Detecciones - Ataques'!$E$3:$E$137,AN27)</f>
        <v>0</v>
      </c>
      <c r="AO58" s="310">
        <f>SUMIFS('(B) - Detecciones - Ataques'!$DN3:$DN137,'(B) - Detecciones - Ataques'!$GR$3:$GR$137,"✔",'(B) - Detecciones - Ataques'!$E$3:$E$137,AO27)</f>
        <v>0</v>
      </c>
      <c r="AP58" s="310">
        <f>SUMIFS('(B) - Detecciones - Ataques'!$DN3:$DN137,'(B) - Detecciones - Ataques'!$GR$3:$GR$137,"✔",'(B) - Detecciones - Ataques'!$E$3:$E$137,AP27)</f>
        <v>110</v>
      </c>
      <c r="AQ58" s="310">
        <f>SUMIFS('(B) - Detecciones - Ataques'!$DN3:$DN137,'(B) - Detecciones - Ataques'!$GR$3:$GR$137,"✔",'(B) - Detecciones - Ataques'!$E$3:$E$137,AQ27)</f>
        <v>7</v>
      </c>
      <c r="AR58" s="310">
        <f>SUMIFS('(B) - Detecciones - Ataques'!$DN3:$DN137,'(B) - Detecciones - Ataques'!$GR$3:$GR$137,"✔",'(B) - Detecciones - Ataques'!$E$3:$E$137,AR27)</f>
        <v>0</v>
      </c>
      <c r="AS58" s="310">
        <f>SUMIFS('(B) - Detecciones - Ataques'!$DN3:$DN137,'(B) - Detecciones - Ataques'!$GR$3:$GR$137,"✔",'(B) - Detecciones - Ataques'!$E$3:$E$137,AS27)</f>
        <v>4</v>
      </c>
      <c r="AT58" s="310">
        <f>SUMIFS('(B) - Detecciones - Ataques'!$DN3:$DN137,'(B) - Detecciones - Ataques'!$GR$3:$GR$137,"✔",'(B) - Detecciones - Ataques'!$E$3:$E$137,AT27)</f>
        <v>12</v>
      </c>
      <c r="AU58" s="310">
        <f>SUMIFS('(B) - Detecciones - Ataques'!$DN3:$DN137,'(B) - Detecciones - Ataques'!$GR$3:$GR$137,"✔",'(B) - Detecciones - Ataques'!$E$3:$E$137,AU27)</f>
        <v>4</v>
      </c>
      <c r="AV58" s="310">
        <f>SUMIFS('(B) - Detecciones - Ataques'!$DN3:$DN137,'(B) - Detecciones - Ataques'!$GR$3:$GR$137,"✔",'(B) - Detecciones - Ataques'!$E$3:$E$137,AV27)</f>
        <v>0</v>
      </c>
      <c r="AW58" s="310">
        <f>SUMIFS('(B) - Detecciones - Ataques'!$DN3:$DN137,'(B) - Detecciones - Ataques'!$GR$3:$GR$137,"✔",'(B) - Detecciones - Ataques'!$E$3:$E$137,AW27)</f>
        <v>27</v>
      </c>
      <c r="AX58" s="310">
        <f>SUMIFS('(B) - Detecciones - Ataques'!$DN3:$DN137,'(B) - Detecciones - Ataques'!$GR$3:$GR$137,"✔",'(B) - Detecciones - Ataques'!$E$3:$E$137,AX27)</f>
        <v>0</v>
      </c>
      <c r="AY58" s="310">
        <f>SUMIFS('(B) - Detecciones - Ataques'!$DN3:$DN137,'(B) - Detecciones - Ataques'!$GR$3:$GR$137,"✔",'(B) - Detecciones - Ataques'!$E$3:$E$137,AY27)</f>
        <v>3</v>
      </c>
      <c r="AZ58" s="310">
        <f>SUMIFS('(B) - Detecciones - Ataques'!$DN3:$DN137,'(B) - Detecciones - Ataques'!$GR$3:$GR$137,"✔",'(B) - Detecciones - Ataques'!$E$3:$E$137,AZ27)</f>
        <v>14</v>
      </c>
      <c r="BA58" s="310">
        <f>SUMIFS('(B) - Detecciones - Ataques'!$DN3:$DN137,'(B) - Detecciones - Ataques'!$GR$3:$GR$137,"✔",'(B) - Detecciones - Ataques'!$E$3:$E$137,BA27)</f>
        <v>0</v>
      </c>
      <c r="BB58" s="310">
        <f>SUMIFS('(B) - Detecciones - Ataques'!$DN3:$DN137,'(B) - Detecciones - Ataques'!$GR$3:$GR$137,"✔",'(B) - Detecciones - Ataques'!$E$3:$E$137,BB27)</f>
        <v>49453</v>
      </c>
      <c r="BC58" s="310">
        <f>SUMIFS('(B) - Detecciones - Ataques'!$DN3:$DN137,'(B) - Detecciones - Ataques'!$GR$3:$GR$137,"✔",'(B) - Detecciones - Ataques'!$E$3:$E$137,BC27)</f>
        <v>0</v>
      </c>
      <c r="BD58" s="310">
        <f>SUMIFS('(B) - Detecciones - Ataques'!$DN3:$DN137,'(B) - Detecciones - Ataques'!$GR$3:$GR$137,"✔",'(B) - Detecciones - Ataques'!$E$3:$E$137,BD27)</f>
        <v>1</v>
      </c>
      <c r="BE58" s="310">
        <f>SUMIFS('(B) - Detecciones - Ataques'!$DN3:$DN137,'(B) - Detecciones - Ataques'!$GR$3:$GR$137,"✔",'(B) - Detecciones - Ataques'!$E$3:$E$137,BE27)</f>
        <v>3</v>
      </c>
      <c r="BF58" s="310">
        <f>SUMIFS('(B) - Detecciones - Ataques'!$DN3:$DN137,'(B) - Detecciones - Ataques'!$GR$3:$GR$137,"✔",'(B) - Detecciones - Ataques'!$E$3:$E$137,BF27)</f>
        <v>1</v>
      </c>
      <c r="BG58" s="310">
        <f>SUMIFS('(B) - Detecciones - Ataques'!$DN3:$DN137,'(B) - Detecciones - Ataques'!$GR$3:$GR$137,"✔",'(B) - Detecciones - Ataques'!$E$3:$E$137,BG27)</f>
        <v>396</v>
      </c>
      <c r="BH58" s="310">
        <f>SUMIFS('(B) - Detecciones - Ataques'!$DN3:$DN137,'(B) - Detecciones - Ataques'!$GR$3:$GR$137,"✔",'(B) - Detecciones - Ataques'!$E$3:$E$137,BH27)</f>
        <v>1</v>
      </c>
      <c r="BI58" s="310">
        <f>SUMIFS('(B) - Detecciones - Ataques'!$DN3:$DN137,'(B) - Detecciones - Ataques'!$GR$3:$GR$137,"✔",'(B) - Detecciones - Ataques'!$E$3:$E$137,BI27)</f>
        <v>0</v>
      </c>
      <c r="BJ58" s="310">
        <f>SUMIFS('(B) - Detecciones - Ataques'!$DN3:$DN137,'(B) - Detecciones - Ataques'!$GR$3:$GR$137,"✔",'(B) - Detecciones - Ataques'!$E$3:$E$137,BJ27)</f>
        <v>0</v>
      </c>
      <c r="BK58" s="310">
        <f>SUMIFS('(B) - Detecciones - Ataques'!$DN3:$DN137,'(B) - Detecciones - Ataques'!$GR$3:$GR$137,"✔",'(B) - Detecciones - Ataques'!$E$3:$E$137,BK27)</f>
        <v>2</v>
      </c>
      <c r="BL58" s="310">
        <f>SUMIFS('(B) - Detecciones - Ataques'!$DN3:$DN137,'(B) - Detecciones - Ataques'!$GR$3:$GR$137,"✔",'(B) - Detecciones - Ataques'!$E$3:$E$137,BL27)</f>
        <v>155236</v>
      </c>
      <c r="BM58" s="310">
        <f>SUMIFS('(B) - Detecciones - Ataques'!$DN3:$DN137,'(B) - Detecciones - Ataques'!$GR$3:$GR$137,"✔",'(B) - Detecciones - Ataques'!$E$3:$E$137,BM27)</f>
        <v>9175</v>
      </c>
      <c r="BN58" s="310">
        <f>SUMIFS('(B) - Detecciones - Ataques'!$DN3:$DN137,'(B) - Detecciones - Ataques'!$GR$3:$GR$137,"✔",'(B) - Detecciones - Ataques'!$E$3:$E$137,BN27)</f>
        <v>0</v>
      </c>
      <c r="BO58" s="310">
        <f>SUMIFS('(B) - Detecciones - Ataques'!$DN3:$DN137,'(B) - Detecciones - Ataques'!$GR$3:$GR$137,"✔",'(B) - Detecciones - Ataques'!$E$3:$E$137,BO27)</f>
        <v>0</v>
      </c>
      <c r="BP58" s="310">
        <f>SUMIFS('(B) - Detecciones - Ataques'!$DN3:$DN137,'(B) - Detecciones - Ataques'!$GR$3:$GR$137,"✔",'(B) - Detecciones - Ataques'!$E$3:$E$137,BP27)</f>
        <v>205</v>
      </c>
      <c r="BQ58" s="310">
        <f>SUMIFS('(B) - Detecciones - Ataques'!$DN3:$DN137,'(B) - Detecciones - Ataques'!$GR$3:$GR$137,"✔",'(B) - Detecciones - Ataques'!$E$3:$E$137,BQ27)</f>
        <v>0</v>
      </c>
      <c r="BR58" s="310">
        <f>SUMIFS('(B) - Detecciones - Ataques'!$DN3:$DN137,'(B) - Detecciones - Ataques'!$GR$3:$GR$137,"✔",'(B) - Detecciones - Ataques'!$E$3:$E$137,BR27)</f>
        <v>10</v>
      </c>
      <c r="BS58" s="310">
        <f>SUMIFS('(B) - Detecciones - Ataques'!$DN3:$DN137,'(B) - Detecciones - Ataques'!$GR$3:$GR$137,"✔",'(B) - Detecciones - Ataques'!$E$3:$E$137,BS27)</f>
        <v>0</v>
      </c>
      <c r="BT58" s="310">
        <f>SUMIFS('(B) - Detecciones - Ataques'!$DN3:$DN137,'(B) - Detecciones - Ataques'!$GR$3:$GR$137,"✔",'(B) - Detecciones - Ataques'!$E$3:$E$137,BT27)</f>
        <v>0</v>
      </c>
      <c r="BU58" s="310">
        <f>SUMIFS('(B) - Detecciones - Ataques'!$DN3:$DN137,'(B) - Detecciones - Ataques'!$GR$3:$GR$137,"✔",'(B) - Detecciones - Ataques'!$E$3:$E$137,BU27)</f>
        <v>0</v>
      </c>
      <c r="BV58" s="310">
        <f>SUMIFS('(B) - Detecciones - Ataques'!$DN3:$DN137,'(B) - Detecciones - Ataques'!$GR$3:$GR$137,"✔",'(B) - Detecciones - Ataques'!$E$3:$E$137,BV27)</f>
        <v>4</v>
      </c>
      <c r="BW58" s="310">
        <f>SUMIFS('(B) - Detecciones - Ataques'!$DN3:$DN137,'(B) - Detecciones - Ataques'!$GR$3:$GR$137,"✔",'(B) - Detecciones - Ataques'!$E$3:$E$137,BW27)</f>
        <v>0</v>
      </c>
      <c r="BX58" s="310">
        <f>SUMIFS('(B) - Detecciones - Ataques'!$DN3:$DN137,'(B) - Detecciones - Ataques'!$GR$3:$GR$137,"✔",'(B) - Detecciones - Ataques'!$E$3:$E$137,BX27)</f>
        <v>43</v>
      </c>
      <c r="BY58" s="310">
        <f>SUMIFS('(B) - Detecciones - Ataques'!$DN3:$DN137,'(B) - Detecciones - Ataques'!$GR$3:$GR$137,"✔",'(B) - Detecciones - Ataques'!$E$3:$E$137,BY27)</f>
        <v>133</v>
      </c>
      <c r="BZ58" s="310">
        <f>SUMIFS('(B) - Detecciones - Ataques'!$DN3:$DN137,'(B) - Detecciones - Ataques'!$GR$3:$GR$137,"✔",'(B) - Detecciones - Ataques'!$E$3:$E$137,BZ27)</f>
        <v>0</v>
      </c>
      <c r="CA58" s="310">
        <f>SUMIFS('(B) - Detecciones - Ataques'!$DN3:$DN137,'(B) - Detecciones - Ataques'!$GR$3:$GR$137,"✔",'(B) - Detecciones - Ataques'!$E$3:$E$137,CA27)</f>
        <v>1</v>
      </c>
      <c r="CB58" s="310">
        <f>SUMIFS('(B) - Detecciones - Ataques'!$DN3:$DN137,'(B) - Detecciones - Ataques'!$GR$3:$GR$137,"✔",'(B) - Detecciones - Ataques'!$E$3:$E$137,CB27)</f>
        <v>0</v>
      </c>
      <c r="CC58" s="310">
        <f>SUMIFS('(B) - Detecciones - Ataques'!$DN3:$DN137,'(B) - Detecciones - Ataques'!$GR$3:$GR$137,"✔",'(B) - Detecciones - Ataques'!$E$3:$E$137,CC27)</f>
        <v>1</v>
      </c>
      <c r="CD58" s="310">
        <f>SUMIFS('(B) - Detecciones - Ataques'!$DN3:$DN137,'(B) - Detecciones - Ataques'!$GR$3:$GR$137,"✔",'(B) - Detecciones - Ataques'!$E$3:$E$137,CD27)</f>
        <v>0</v>
      </c>
      <c r="CE58" s="310">
        <f>SUMIFS('(B) - Detecciones - Ataques'!$DN3:$DN137,'(B) - Detecciones - Ataques'!$GR$3:$GR$137,"✔",'(B) - Detecciones - Ataques'!$E$3:$E$137,CE27)</f>
        <v>4</v>
      </c>
      <c r="CF58" s="310">
        <f>SUMIFS('(B) - Detecciones - Ataques'!$DN3:$DN137,'(B) - Detecciones - Ataques'!$GR$3:$GR$137,"✔",'(B) - Detecciones - Ataques'!$E$3:$E$137,CF27)</f>
        <v>0</v>
      </c>
      <c r="CG58" s="310">
        <f>SUMIFS('(B) - Detecciones - Ataques'!$DN3:$DN137,'(B) - Detecciones - Ataques'!$GR$3:$GR$137,"✔",'(B) - Detecciones - Ataques'!$E$3:$E$137,CG27)</f>
        <v>3</v>
      </c>
      <c r="CH58" s="310">
        <f>SUMIFS('(B) - Detecciones - Ataques'!$DN3:$DN137,'(B) - Detecciones - Ataques'!$GR$3:$GR$137,"✔",'(B) - Detecciones - Ataques'!$E$3:$E$137,CH27)</f>
        <v>33</v>
      </c>
      <c r="CI58" s="310">
        <f>SUMIFS('(B) - Detecciones - Ataques'!$DN3:$DN137,'(B) - Detecciones - Ataques'!$GR$3:$GR$137,"✔",'(B) - Detecciones - Ataques'!$E$3:$E$137,CI27)</f>
        <v>0</v>
      </c>
      <c r="CJ58" s="310">
        <f>SUMIFS('(B) - Detecciones - Ataques'!$DN3:$DN137,'(B) - Detecciones - Ataques'!$GR$3:$GR$137,"✔",'(B) - Detecciones - Ataques'!$E$3:$E$137,CJ27)</f>
        <v>13</v>
      </c>
      <c r="CK58" s="310">
        <f>SUMIFS('(B) - Detecciones - Ataques'!$DN3:$DN137,'(B) - Detecciones - Ataques'!$GR$3:$GR$137,"✔",'(B) - Detecciones - Ataques'!$E$3:$E$137,CK27)</f>
        <v>0</v>
      </c>
      <c r="CL58" s="310">
        <f>SUMIFS('(B) - Detecciones - Ataques'!$DN3:$DN137,'(B) - Detecciones - Ataques'!$GR$3:$GR$137,"✔",'(B) - Detecciones - Ataques'!$E$3:$E$137,CL27)</f>
        <v>171</v>
      </c>
      <c r="CM58" s="310">
        <f>SUMIFS('(B) - Detecciones - Ataques'!$DN3:$DN137,'(B) - Detecciones - Ataques'!$GR$3:$GR$137,"✔",'(B) - Detecciones - Ataques'!$E$3:$E$137,CM27)</f>
        <v>0</v>
      </c>
      <c r="CN58" s="310">
        <f>SUMIFS('(B) - Detecciones - Ataques'!$DN3:$DN137,'(B) - Detecciones - Ataques'!$GR$3:$GR$137,"✔",'(B) - Detecciones - Ataques'!$E$3:$E$137,CN27)</f>
        <v>13</v>
      </c>
      <c r="CO58" s="310">
        <f>SUMIFS('(B) - Detecciones - Ataques'!$DN3:$DN137,'(B) - Detecciones - Ataques'!$GR$3:$GR$137,"✔",'(B) - Detecciones - Ataques'!$E$3:$E$137,CO27)</f>
        <v>43</v>
      </c>
      <c r="CP58" s="310">
        <f>SUMIFS('(B) - Detecciones - Ataques'!$DN3:$DN137,'(B) - Detecciones - Ataques'!$GR$3:$GR$137,"✔",'(B) - Detecciones - Ataques'!$E$3:$E$137,CP27)</f>
        <v>3</v>
      </c>
      <c r="CQ58" s="310">
        <f>SUMIFS('(B) - Detecciones - Ataques'!$DN3:$DN137,'(B) - Detecciones - Ataques'!$GR$3:$GR$137,"✔",'(B) - Detecciones - Ataques'!$E$3:$E$137,CQ27)</f>
        <v>0</v>
      </c>
      <c r="CR58" s="310">
        <f>SUMIFS('(B) - Detecciones - Ataques'!$DN3:$DN137,'(B) - Detecciones - Ataques'!$GR$3:$GR$137,"✔",'(B) - Detecciones - Ataques'!$E$3:$E$137,CR27)</f>
        <v>800</v>
      </c>
      <c r="CS58" s="310">
        <f>SUMIFS('(B) - Detecciones - Ataques'!$DN3:$DN137,'(B) - Detecciones - Ataques'!$GR$3:$GR$137,"✔",'(B) - Detecciones - Ataques'!$E$3:$E$137,CS27)</f>
        <v>4</v>
      </c>
      <c r="CT58" s="310">
        <f>SUMIFS('(B) - Detecciones - Ataques'!$DN3:$DN137,'(B) - Detecciones - Ataques'!$GR$3:$GR$137,"✔",'(B) - Detecciones - Ataques'!$E$3:$E$137,CT27)</f>
        <v>0</v>
      </c>
      <c r="CU58" s="310">
        <f>SUMIFS('(B) - Detecciones - Ataques'!$DN3:$DN137,'(B) - Detecciones - Ataques'!$GR$3:$GR$137,"✔",'(B) - Detecciones - Ataques'!$E$3:$E$137,CU27)</f>
        <v>1</v>
      </c>
      <c r="CV58" s="310">
        <f>SUMIFS('(B) - Detecciones - Ataques'!$DN3:$DN137,'(B) - Detecciones - Ataques'!$GR$3:$GR$137,"✔",'(B) - Detecciones - Ataques'!$E$3:$E$137,CV27)</f>
        <v>0</v>
      </c>
      <c r="CW58" s="310">
        <f>SUMIFS('(B) - Detecciones - Ataques'!$DN3:$DN137,'(B) - Detecciones - Ataques'!$GR$3:$GR$137,"✔",'(B) - Detecciones - Ataques'!$E$3:$E$137,CW27)</f>
        <v>10</v>
      </c>
      <c r="CX58" s="310">
        <f>SUMIFS('(B) - Detecciones - Ataques'!$DN3:$DN137,'(B) - Detecciones - Ataques'!$GR$3:$GR$137,"✔",'(B) - Detecciones - Ataques'!$E$3:$E$137,CX27)</f>
        <v>32</v>
      </c>
      <c r="CY58" s="310">
        <f>SUMIFS('(B) - Detecciones - Ataques'!$DN3:$DN137,'(B) - Detecciones - Ataques'!$GR$3:$GR$137,"✔",'(B) - Detecciones - Ataques'!$E$3:$E$137,CY27)</f>
        <v>0</v>
      </c>
      <c r="CZ58" s="310">
        <f>SUMIFS('(B) - Detecciones - Ataques'!$DN3:$DN137,'(B) - Detecciones - Ataques'!$GR$3:$GR$137,"✔",'(B) - Detecciones - Ataques'!$E$3:$E$137,CZ27)</f>
        <v>0</v>
      </c>
      <c r="DA58" s="310">
        <f>SUMIFS('(B) - Detecciones - Ataques'!$DN3:$DN137,'(B) - Detecciones - Ataques'!$GR$3:$GR$137,"✔",'(B) - Detecciones - Ataques'!$E$3:$E$137,DA27)</f>
        <v>0</v>
      </c>
      <c r="DB58" s="310">
        <f>SUMIFS('(B) - Detecciones - Ataques'!$DN3:$DN137,'(B) - Detecciones - Ataques'!$GR$3:$GR$137,"✔",'(B) - Detecciones - Ataques'!$E$3:$E$137,DB27)</f>
        <v>0</v>
      </c>
      <c r="DC58" s="310">
        <f>SUMIFS('(B) - Detecciones - Ataques'!$DN3:$DN137,'(B) - Detecciones - Ataques'!$GR$3:$GR$137,"✔",'(B) - Detecciones - Ataques'!$E$3:$E$137,DC27)</f>
        <v>0</v>
      </c>
      <c r="DD58" s="310">
        <f>SUMIFS('(B) - Detecciones - Ataques'!$DN3:$DN137,'(B) - Detecciones - Ataques'!$GR$3:$GR$137,"✔",'(B) - Detecciones - Ataques'!$E$3:$E$137,DD27)</f>
        <v>0</v>
      </c>
      <c r="DE58" s="310">
        <f>SUMIFS('(B) - Detecciones - Ataques'!$DN3:$DN137,'(B) - Detecciones - Ataques'!$GR$3:$GR$137,"✔",'(B) - Detecciones - Ataques'!$E$3:$E$137,DE27)</f>
        <v>0</v>
      </c>
      <c r="DF58" s="310">
        <f>SUMIFS('(B) - Detecciones - Ataques'!$DN3:$DN137,'(B) - Detecciones - Ataques'!$GR$3:$GR$137,"✔",'(B) - Detecciones - Ataques'!$E$3:$E$137,DF27)</f>
        <v>0</v>
      </c>
      <c r="DG58" s="310">
        <f>SUMIFS('(B) - Detecciones - Ataques'!$DN3:$DN137,'(B) - Detecciones - Ataques'!$GR$3:$GR$137,"✔",'(B) - Detecciones - Ataques'!$E$3:$E$137,DG27)</f>
        <v>475</v>
      </c>
      <c r="DH58" s="310">
        <f>SUMIFS('(B) - Detecciones - Ataques'!$DN3:$DN137,'(B) - Detecciones - Ataques'!$GR$3:$GR$137,"✔",'(B) - Detecciones - Ataques'!$E$3:$E$137,DH27)</f>
        <v>0</v>
      </c>
      <c r="DI58" s="311">
        <f>SUMIFS('(B) - Detecciones - Ataques'!$DN3:$DN137,'(B) - Detecciones - Ataques'!$GR$3:$GR$137,"✔",'(B) - Detecciones - Ataques'!$E$3:$E$137,DI27)</f>
        <v>15</v>
      </c>
      <c r="DJ58" s="268"/>
      <c r="ER58" s="328" t="s">
        <v>269</v>
      </c>
      <c r="ES58" s="321">
        <v>1.0</v>
      </c>
      <c r="ET58" s="321">
        <v>5.0</v>
      </c>
      <c r="EU58" s="321">
        <v>9.0</v>
      </c>
      <c r="EV58" s="321">
        <v>11.0</v>
      </c>
      <c r="EW58" s="329">
        <f t="shared" si="13"/>
        <v>11</v>
      </c>
      <c r="EX58" s="321"/>
      <c r="EY58" s="357">
        <f t="shared" si="16"/>
        <v>0.1964285714</v>
      </c>
      <c r="EZ58" s="358">
        <f t="shared" si="17"/>
        <v>0.8035714286</v>
      </c>
      <c r="FA58" s="351"/>
      <c r="FC58" s="321"/>
      <c r="FD58" s="321"/>
      <c r="FE58" s="328" t="s">
        <v>537</v>
      </c>
      <c r="FF58" s="361">
        <f t="shared" ref="FF58:FI58" si="24">IF(ES36=0,"-",ES57/ES36)</f>
        <v>0.3333333333</v>
      </c>
      <c r="FG58" s="361">
        <f t="shared" si="24"/>
        <v>0.2307692308</v>
      </c>
      <c r="FH58" s="361">
        <f t="shared" si="24"/>
        <v>0.2727272727</v>
      </c>
      <c r="FI58" s="362">
        <f t="shared" si="24"/>
        <v>0.125</v>
      </c>
      <c r="FJ58" s="321"/>
      <c r="FK58" s="321"/>
    </row>
    <row r="59">
      <c r="J59" s="269"/>
      <c r="K59" s="304"/>
      <c r="L59" s="305"/>
      <c r="M59" s="305"/>
      <c r="N59" s="306"/>
      <c r="O59" s="270"/>
      <c r="Q59" s="268"/>
      <c r="R59" s="307" t="s">
        <v>2184</v>
      </c>
      <c r="S59" s="308">
        <f>SUMIFS('(B) - Detecciones - Ataques'!$EW3:$EW137,'(B) - Detecciones - Ataques'!$GR$3:$GR$137,"✔",'(B) - Detecciones - Ataques'!$B$3:$B$137,S27) + SUMIFS('(B) - Detecciones - Ataques'!$EW3:$EW137,'(B) - Detecciones - Ataques'!$GR$3:$GR$137,"✔",'(B) - Detecciones - Ataques'!$C$3:$C$137,"*" &amp; S27 &amp; "*") </f>
        <v>340</v>
      </c>
      <c r="T59" s="308">
        <f>SUMIFS('(B) - Detecciones - Ataques'!$EW3:$EW137,'(B) - Detecciones - Ataques'!$GR$3:$GR$137,"✔",'(B) - Detecciones - Ataques'!$B$3:$B$137,T27) + SUMIFS('(B) - Detecciones - Ataques'!$EW3:$EW137,'(B) - Detecciones - Ataques'!$GR$3:$GR$137,"✔",'(B) - Detecciones - Ataques'!$C$3:$C$137,"*" &amp; T27 &amp; "*") </f>
        <v>27776</v>
      </c>
      <c r="U59" s="308">
        <f>SUMIFS('(B) - Detecciones - Ataques'!$EW3:$EW137,'(B) - Detecciones - Ataques'!$GR$3:$GR$137,"✔",'(B) - Detecciones - Ataques'!$B$3:$B$137,U27) + SUMIFS('(B) - Detecciones - Ataques'!$EW3:$EW137,'(B) - Detecciones - Ataques'!$GR$3:$GR$137,"✔",'(B) - Detecciones - Ataques'!$C$3:$C$137,"*" &amp; U27 &amp; "*") </f>
        <v>143</v>
      </c>
      <c r="V59" s="308">
        <f>SUMIFS('(B) - Detecciones - Ataques'!$EW3:$EW137,'(B) - Detecciones - Ataques'!$GR$3:$GR$137,"✔",'(B) - Detecciones - Ataques'!$B$3:$B$137,V27) + SUMIFS('(B) - Detecciones - Ataques'!$EW3:$EW137,'(B) - Detecciones - Ataques'!$GR$3:$GR$137,"✔",'(B) - Detecciones - Ataques'!$C$3:$C$137,"*" &amp; V27 &amp; "*") </f>
        <v>70</v>
      </c>
      <c r="W59" s="308">
        <f>SUMIFS('(B) - Detecciones - Ataques'!$EW3:$EW137,'(B) - Detecciones - Ataques'!$GR$3:$GR$137,"✔",'(B) - Detecciones - Ataques'!$B$3:$B$137,W27) + SUMIFS('(B) - Detecciones - Ataques'!$EW3:$EW137,'(B) - Detecciones - Ataques'!$GR$3:$GR$137,"✔",'(B) - Detecciones - Ataques'!$C$3:$C$137,"*" &amp; W27 &amp; "*") </f>
        <v>49460</v>
      </c>
      <c r="X59" s="308">
        <f>SUMIFS('(B) - Detecciones - Ataques'!$EW3:$EW137,'(B) - Detecciones - Ataques'!$GR$3:$GR$137,"✔",'(B) - Detecciones - Ataques'!$B$3:$B$137,X27) + SUMIFS('(B) - Detecciones - Ataques'!$EW3:$EW137,'(B) - Detecciones - Ataques'!$GR$3:$GR$137,"✔",'(B) - Detecciones - Ataques'!$C$3:$C$137,"*" &amp; X27 &amp; "*") </f>
        <v>398</v>
      </c>
      <c r="Y59" s="308">
        <f>SUMIFS('(B) - Detecciones - Ataques'!$EW3:$EW137,'(B) - Detecciones - Ataques'!$GR$3:$GR$137,"✔",'(B) - Detecciones - Ataques'!$B$3:$B$137,Y27) + SUMIFS('(B) - Detecciones - Ataques'!$EW3:$EW137,'(B) - Detecciones - Ataques'!$GR$3:$GR$137,"✔",'(B) - Detecciones - Ataques'!$C$3:$C$137,"*" &amp; Y27 &amp; "*") </f>
        <v>270994</v>
      </c>
      <c r="Z59" s="308">
        <f>SUMIFS('(B) - Detecciones - Ataques'!$EW3:$EW137,'(B) - Detecciones - Ataques'!$GR$3:$GR$137,"✔",'(B) - Detecciones - Ataques'!$B$3:$B$137,Z27) + SUMIFS('(B) - Detecciones - Ataques'!$EW3:$EW137,'(B) - Detecciones - Ataques'!$GR$3:$GR$137,"✔",'(B) - Detecciones - Ataques'!$C$3:$C$137,"*" &amp; Z27 &amp; "*") </f>
        <v>428</v>
      </c>
      <c r="AA59" s="308">
        <f>SUMIFS('(B) - Detecciones - Ataques'!$EW3:$EW137,'(B) - Detecciones - Ataques'!$GR$3:$GR$137,"✔",'(B) - Detecciones - Ataques'!$B$3:$B$137,AA27) + SUMIFS('(B) - Detecciones - Ataques'!$EW3:$EW137,'(B) - Detecciones - Ataques'!$GR$3:$GR$137,"✔",'(B) - Detecciones - Ataques'!$C$3:$C$137,"*" &amp; AA27 &amp; "*") </f>
        <v>274</v>
      </c>
      <c r="AB59" s="308">
        <f>SUMIFS('(B) - Detecciones - Ataques'!$EW3:$EW137,'(B) - Detecciones - Ataques'!$GR$3:$GR$137,"✔",'(B) - Detecciones - Ataques'!$B$3:$B$137,AB27) + SUMIFS('(B) - Detecciones - Ataques'!$EW3:$EW137,'(B) - Detecciones - Ataques'!$GR$3:$GR$137,"✔",'(B) - Detecciones - Ataques'!$C$3:$C$137,"*" &amp; AB27 &amp; "*") </f>
        <v>78</v>
      </c>
      <c r="AC59" s="308">
        <f>SUMIFS('(B) - Detecciones - Ataques'!$EW3:$EW137,'(B) - Detecciones - Ataques'!$GR$3:$GR$137,"✔",'(B) - Detecciones - Ataques'!$B$3:$B$137,AC27) + SUMIFS('(B) - Detecciones - Ataques'!$EW3:$EW137,'(B) - Detecciones - Ataques'!$GR$3:$GR$137,"✔",'(B) - Detecciones - Ataques'!$C$3:$C$137,"*" &amp; AC27 &amp; "*") </f>
        <v>3410</v>
      </c>
      <c r="AD59" s="308">
        <f>SUMIFS('(B) - Detecciones - Ataques'!$EW3:$EW137,'(B) - Detecciones - Ataques'!$GR$3:$GR$137,"✔",'(B) - Detecciones - Ataques'!$B$3:$B$137,AD27) + SUMIFS('(B) - Detecciones - Ataques'!$EW3:$EW137,'(B) - Detecciones - Ataques'!$GR$3:$GR$137,"✔",'(B) - Detecciones - Ataques'!$C$3:$C$137,"*" &amp; AD27 &amp; "*") </f>
        <v>35</v>
      </c>
      <c r="AE59" s="309">
        <f>SUMIFS('(B) - Detecciones - Ataques'!$EW3:$EW137,'(B) - Detecciones - Ataques'!$GR$3:$GR$137,"✔",'(B) - Detecciones - Ataques'!$B$3:$B$137,AE27) + SUMIFS('(B) - Detecciones - Ataques'!$EW3:$EW137,'(B) - Detecciones - Ataques'!$GR$3:$GR$137,"✔",'(B) - Detecciones - Ataques'!$C$3:$C$137,"*" &amp; AE27 &amp; "*") </f>
        <v>975</v>
      </c>
      <c r="AF59" s="268"/>
      <c r="AG59" s="307" t="s">
        <v>2184</v>
      </c>
      <c r="AH59" s="310">
        <f>SUMIFS('(B) - Detecciones - Ataques'!$EW3:$EW137,'(B) - Detecciones - Ataques'!$GR$3:$GR$137,"✔",'(B) - Detecciones - Ataques'!$E$3:$E$137,AH27)</f>
        <v>328</v>
      </c>
      <c r="AI59" s="310">
        <f>SUMIFS('(B) - Detecciones - Ataques'!$EW3:$EW137,'(B) - Detecciones - Ataques'!$GR$3:$GR$137,"✔",'(B) - Detecciones - Ataques'!$E$3:$E$137,AI27)</f>
        <v>1</v>
      </c>
      <c r="AJ59" s="310">
        <f>SUMIFS('(B) - Detecciones - Ataques'!$EW3:$EW137,'(B) - Detecciones - Ataques'!$GR$3:$GR$137,"✔",'(B) - Detecciones - Ataques'!$E$3:$E$137,AJ27)</f>
        <v>11</v>
      </c>
      <c r="AK59" s="310">
        <f>SUMIFS('(B) - Detecciones - Ataques'!$EW3:$EW137,'(B) - Detecciones - Ataques'!$GR$3:$GR$137,"✔",'(B) - Detecciones - Ataques'!$E$3:$E$137,AK27)</f>
        <v>0</v>
      </c>
      <c r="AL59" s="310">
        <f>SUMIFS('(B) - Detecciones - Ataques'!$EW3:$EW137,'(B) - Detecciones - Ataques'!$GR$3:$GR$137,"✔",'(B) - Detecciones - Ataques'!$E$3:$E$137,AL27)</f>
        <v>27776</v>
      </c>
      <c r="AM59" s="310">
        <f>SUMIFS('(B) - Detecciones - Ataques'!$EW3:$EW137,'(B) - Detecciones - Ataques'!$GR$3:$GR$137,"✔",'(B) - Detecciones - Ataques'!$E$3:$E$137,AM27)</f>
        <v>0</v>
      </c>
      <c r="AN59" s="310">
        <f>SUMIFS('(B) - Detecciones - Ataques'!$EW3:$EW137,'(B) - Detecciones - Ataques'!$GR$3:$GR$137,"✔",'(B) - Detecciones - Ataques'!$E$3:$E$137,AN27)</f>
        <v>0</v>
      </c>
      <c r="AO59" s="310">
        <f>SUMIFS('(B) - Detecciones - Ataques'!$EW3:$EW137,'(B) - Detecciones - Ataques'!$GR$3:$GR$137,"✔",'(B) - Detecciones - Ataques'!$E$3:$E$137,AO27)</f>
        <v>0</v>
      </c>
      <c r="AP59" s="310">
        <f>SUMIFS('(B) - Detecciones - Ataques'!$EW3:$EW137,'(B) - Detecciones - Ataques'!$GR$3:$GR$137,"✔",'(B) - Detecciones - Ataques'!$E$3:$E$137,AP27)</f>
        <v>112</v>
      </c>
      <c r="AQ59" s="310">
        <f>SUMIFS('(B) - Detecciones - Ataques'!$EW3:$EW137,'(B) - Detecciones - Ataques'!$GR$3:$GR$137,"✔",'(B) - Detecciones - Ataques'!$E$3:$E$137,AQ27)</f>
        <v>9</v>
      </c>
      <c r="AR59" s="310">
        <f>SUMIFS('(B) - Detecciones - Ataques'!$EW3:$EW137,'(B) - Detecciones - Ataques'!$GR$3:$GR$137,"✔",'(B) - Detecciones - Ataques'!$E$3:$E$137,AR27)</f>
        <v>0</v>
      </c>
      <c r="AS59" s="310">
        <f>SUMIFS('(B) - Detecciones - Ataques'!$EW3:$EW137,'(B) - Detecciones - Ataques'!$GR$3:$GR$137,"✔",'(B) - Detecciones - Ataques'!$E$3:$E$137,AS27)</f>
        <v>4</v>
      </c>
      <c r="AT59" s="310">
        <f>SUMIFS('(B) - Detecciones - Ataques'!$EW3:$EW137,'(B) - Detecciones - Ataques'!$GR$3:$GR$137,"✔",'(B) - Detecciones - Ataques'!$E$3:$E$137,AT27)</f>
        <v>14</v>
      </c>
      <c r="AU59" s="310">
        <f>SUMIFS('(B) - Detecciones - Ataques'!$EW3:$EW137,'(B) - Detecciones - Ataques'!$GR$3:$GR$137,"✔",'(B) - Detecciones - Ataques'!$E$3:$E$137,AU27)</f>
        <v>4</v>
      </c>
      <c r="AV59" s="310">
        <f>SUMIFS('(B) - Detecciones - Ataques'!$EW3:$EW137,'(B) - Detecciones - Ataques'!$GR$3:$GR$137,"✔",'(B) - Detecciones - Ataques'!$E$3:$E$137,AV27)</f>
        <v>0</v>
      </c>
      <c r="AW59" s="310">
        <f>SUMIFS('(B) - Detecciones - Ataques'!$EW3:$EW137,'(B) - Detecciones - Ataques'!$GR$3:$GR$137,"✔",'(B) - Detecciones - Ataques'!$E$3:$E$137,AW27)</f>
        <v>37</v>
      </c>
      <c r="AX59" s="310">
        <f>SUMIFS('(B) - Detecciones - Ataques'!$EW3:$EW137,'(B) - Detecciones - Ataques'!$GR$3:$GR$137,"✔",'(B) - Detecciones - Ataques'!$E$3:$E$137,AX27)</f>
        <v>0</v>
      </c>
      <c r="AY59" s="310">
        <f>SUMIFS('(B) - Detecciones - Ataques'!$EW3:$EW137,'(B) - Detecciones - Ataques'!$GR$3:$GR$137,"✔",'(B) - Detecciones - Ataques'!$E$3:$E$137,AY27)</f>
        <v>4</v>
      </c>
      <c r="AZ59" s="310">
        <f>SUMIFS('(B) - Detecciones - Ataques'!$EW3:$EW137,'(B) - Detecciones - Ataques'!$GR$3:$GR$137,"✔",'(B) - Detecciones - Ataques'!$E$3:$E$137,AZ27)</f>
        <v>29</v>
      </c>
      <c r="BA59" s="310">
        <f>SUMIFS('(B) - Detecciones - Ataques'!$EW3:$EW137,'(B) - Detecciones - Ataques'!$GR$3:$GR$137,"✔",'(B) - Detecciones - Ataques'!$E$3:$E$137,BA27)</f>
        <v>0</v>
      </c>
      <c r="BB59" s="310">
        <f>SUMIFS('(B) - Detecciones - Ataques'!$EW3:$EW137,'(B) - Detecciones - Ataques'!$GR$3:$GR$137,"✔",'(B) - Detecciones - Ataques'!$E$3:$E$137,BB27)</f>
        <v>49455</v>
      </c>
      <c r="BC59" s="310">
        <f>SUMIFS('(B) - Detecciones - Ataques'!$EW3:$EW137,'(B) - Detecciones - Ataques'!$GR$3:$GR$137,"✔",'(B) - Detecciones - Ataques'!$E$3:$E$137,BC27)</f>
        <v>0</v>
      </c>
      <c r="BD59" s="310">
        <f>SUMIFS('(B) - Detecciones - Ataques'!$EW3:$EW137,'(B) - Detecciones - Ataques'!$GR$3:$GR$137,"✔",'(B) - Detecciones - Ataques'!$E$3:$E$137,BD27)</f>
        <v>1</v>
      </c>
      <c r="BE59" s="310">
        <f>SUMIFS('(B) - Detecciones - Ataques'!$EW3:$EW137,'(B) - Detecciones - Ataques'!$GR$3:$GR$137,"✔",'(B) - Detecciones - Ataques'!$E$3:$E$137,BE27)</f>
        <v>3</v>
      </c>
      <c r="BF59" s="310">
        <f>SUMIFS('(B) - Detecciones - Ataques'!$EW3:$EW137,'(B) - Detecciones - Ataques'!$GR$3:$GR$137,"✔",'(B) - Detecciones - Ataques'!$E$3:$E$137,BF27)</f>
        <v>1</v>
      </c>
      <c r="BG59" s="310">
        <f>SUMIFS('(B) - Detecciones - Ataques'!$EW3:$EW137,'(B) - Detecciones - Ataques'!$GR$3:$GR$137,"✔",'(B) - Detecciones - Ataques'!$E$3:$E$137,BG27)</f>
        <v>396</v>
      </c>
      <c r="BH59" s="310">
        <f>SUMIFS('(B) - Detecciones - Ataques'!$EW3:$EW137,'(B) - Detecciones - Ataques'!$GR$3:$GR$137,"✔",'(B) - Detecciones - Ataques'!$E$3:$E$137,BH27)</f>
        <v>1</v>
      </c>
      <c r="BI59" s="310">
        <f>SUMIFS('(B) - Detecciones - Ataques'!$EW3:$EW137,'(B) - Detecciones - Ataques'!$GR$3:$GR$137,"✔",'(B) - Detecciones - Ataques'!$E$3:$E$137,BI27)</f>
        <v>0</v>
      </c>
      <c r="BJ59" s="310">
        <f>SUMIFS('(B) - Detecciones - Ataques'!$EW3:$EW137,'(B) - Detecciones - Ataques'!$GR$3:$GR$137,"✔",'(B) - Detecciones - Ataques'!$E$3:$E$137,BJ27)</f>
        <v>0</v>
      </c>
      <c r="BK59" s="310">
        <f>SUMIFS('(B) - Detecciones - Ataques'!$EW3:$EW137,'(B) - Detecciones - Ataques'!$GR$3:$GR$137,"✔",'(B) - Detecciones - Ataques'!$E$3:$E$137,BK27)</f>
        <v>2</v>
      </c>
      <c r="BL59" s="310">
        <f>SUMIFS('(B) - Detecciones - Ataques'!$EW3:$EW137,'(B) - Detecciones - Ataques'!$GR$3:$GR$137,"✔",'(B) - Detecciones - Ataques'!$E$3:$E$137,BL27)</f>
        <v>155375</v>
      </c>
      <c r="BM59" s="310">
        <f>SUMIFS('(B) - Detecciones - Ataques'!$EW3:$EW137,'(B) - Detecciones - Ataques'!$GR$3:$GR$137,"✔",'(B) - Detecciones - Ataques'!$E$3:$E$137,BM27)</f>
        <v>115617</v>
      </c>
      <c r="BN59" s="310">
        <f>SUMIFS('(B) - Detecciones - Ataques'!$EW3:$EW137,'(B) - Detecciones - Ataques'!$GR$3:$GR$137,"✔",'(B) - Detecciones - Ataques'!$E$3:$E$137,BN27)</f>
        <v>0</v>
      </c>
      <c r="BO59" s="310">
        <f>SUMIFS('(B) - Detecciones - Ataques'!$EW3:$EW137,'(B) - Detecciones - Ataques'!$GR$3:$GR$137,"✔",'(B) - Detecciones - Ataques'!$E$3:$E$137,BO27)</f>
        <v>0</v>
      </c>
      <c r="BP59" s="310">
        <f>SUMIFS('(B) - Detecciones - Ataques'!$EW3:$EW137,'(B) - Detecciones - Ataques'!$GR$3:$GR$137,"✔",'(B) - Detecciones - Ataques'!$E$3:$E$137,BP27)</f>
        <v>205</v>
      </c>
      <c r="BQ59" s="310">
        <f>SUMIFS('(B) - Detecciones - Ataques'!$EW3:$EW137,'(B) - Detecciones - Ataques'!$GR$3:$GR$137,"✔",'(B) - Detecciones - Ataques'!$E$3:$E$137,BQ27)</f>
        <v>0</v>
      </c>
      <c r="BR59" s="310">
        <f>SUMIFS('(B) - Detecciones - Ataques'!$EW3:$EW137,'(B) - Detecciones - Ataques'!$GR$3:$GR$137,"✔",'(B) - Detecciones - Ataques'!$E$3:$E$137,BR27)</f>
        <v>11</v>
      </c>
      <c r="BS59" s="310">
        <f>SUMIFS('(B) - Detecciones - Ataques'!$EW3:$EW137,'(B) - Detecciones - Ataques'!$GR$3:$GR$137,"✔",'(B) - Detecciones - Ataques'!$E$3:$E$137,BS27)</f>
        <v>0</v>
      </c>
      <c r="BT59" s="310">
        <f>SUMIFS('(B) - Detecciones - Ataques'!$EW3:$EW137,'(B) - Detecciones - Ataques'!$GR$3:$GR$137,"✔",'(B) - Detecciones - Ataques'!$E$3:$E$137,BT27)</f>
        <v>0</v>
      </c>
      <c r="BU59" s="310">
        <f>SUMIFS('(B) - Detecciones - Ataques'!$EW3:$EW137,'(B) - Detecciones - Ataques'!$GR$3:$GR$137,"✔",'(B) - Detecciones - Ataques'!$E$3:$E$137,BU27)</f>
        <v>0</v>
      </c>
      <c r="BV59" s="310">
        <f>SUMIFS('(B) - Detecciones - Ataques'!$EW3:$EW137,'(B) - Detecciones - Ataques'!$GR$3:$GR$137,"✔",'(B) - Detecciones - Ataques'!$E$3:$E$137,BV27)</f>
        <v>10</v>
      </c>
      <c r="BW59" s="310">
        <f>SUMIFS('(B) - Detecciones - Ataques'!$EW3:$EW137,'(B) - Detecciones - Ataques'!$GR$3:$GR$137,"✔",'(B) - Detecciones - Ataques'!$E$3:$E$137,BW27)</f>
        <v>0</v>
      </c>
      <c r="BX59" s="310">
        <f>SUMIFS('(B) - Detecciones - Ataques'!$EW3:$EW137,'(B) - Detecciones - Ataques'!$GR$3:$GR$137,"✔",'(B) - Detecciones - Ataques'!$E$3:$E$137,BX27)</f>
        <v>43</v>
      </c>
      <c r="BY59" s="310">
        <f>SUMIFS('(B) - Detecciones - Ataques'!$EW3:$EW137,'(B) - Detecciones - Ataques'!$GR$3:$GR$137,"✔",'(B) - Detecciones - Ataques'!$E$3:$E$137,BY27)</f>
        <v>133</v>
      </c>
      <c r="BZ59" s="310">
        <f>SUMIFS('(B) - Detecciones - Ataques'!$EW3:$EW137,'(B) - Detecciones - Ataques'!$GR$3:$GR$137,"✔",'(B) - Detecciones - Ataques'!$E$3:$E$137,BZ27)</f>
        <v>0</v>
      </c>
      <c r="CA59" s="310">
        <f>SUMIFS('(B) - Detecciones - Ataques'!$EW3:$EW137,'(B) - Detecciones - Ataques'!$GR$3:$GR$137,"✔",'(B) - Detecciones - Ataques'!$E$3:$E$137,CA27)</f>
        <v>4</v>
      </c>
      <c r="CB59" s="310">
        <f>SUMIFS('(B) - Detecciones - Ataques'!$EW3:$EW137,'(B) - Detecciones - Ataques'!$GR$3:$GR$137,"✔",'(B) - Detecciones - Ataques'!$E$3:$E$137,CB27)</f>
        <v>0</v>
      </c>
      <c r="CC59" s="310">
        <f>SUMIFS('(B) - Detecciones - Ataques'!$EW3:$EW137,'(B) - Detecciones - Ataques'!$GR$3:$GR$137,"✔",'(B) - Detecciones - Ataques'!$E$3:$E$137,CC27)</f>
        <v>1</v>
      </c>
      <c r="CD59" s="310">
        <f>SUMIFS('(B) - Detecciones - Ataques'!$EW3:$EW137,'(B) - Detecciones - Ataques'!$GR$3:$GR$137,"✔",'(B) - Detecciones - Ataques'!$E$3:$E$137,CD27)</f>
        <v>0</v>
      </c>
      <c r="CE59" s="310">
        <f>SUMIFS('(B) - Detecciones - Ataques'!$EW3:$EW137,'(B) - Detecciones - Ataques'!$GR$3:$GR$137,"✔",'(B) - Detecciones - Ataques'!$E$3:$E$137,CE27)</f>
        <v>7</v>
      </c>
      <c r="CF59" s="310">
        <f>SUMIFS('(B) - Detecciones - Ataques'!$EW3:$EW137,'(B) - Detecciones - Ataques'!$GR$3:$GR$137,"✔",'(B) - Detecciones - Ataques'!$E$3:$E$137,CF27)</f>
        <v>0</v>
      </c>
      <c r="CG59" s="310">
        <f>SUMIFS('(B) - Detecciones - Ataques'!$EW3:$EW137,'(B) - Detecciones - Ataques'!$GR$3:$GR$137,"✔",'(B) - Detecciones - Ataques'!$E$3:$E$137,CG27)</f>
        <v>8</v>
      </c>
      <c r="CH59" s="310">
        <f>SUMIFS('(B) - Detecciones - Ataques'!$EW3:$EW137,'(B) - Detecciones - Ataques'!$GR$3:$GR$137,"✔",'(B) - Detecciones - Ataques'!$E$3:$E$137,CH27)</f>
        <v>33</v>
      </c>
      <c r="CI59" s="310">
        <f>SUMIFS('(B) - Detecciones - Ataques'!$EW3:$EW137,'(B) - Detecciones - Ataques'!$GR$3:$GR$137,"✔",'(B) - Detecciones - Ataques'!$E$3:$E$137,CI27)</f>
        <v>0</v>
      </c>
      <c r="CJ59" s="310">
        <f>SUMIFS('(B) - Detecciones - Ataques'!$EW3:$EW137,'(B) - Detecciones - Ataques'!$GR$3:$GR$137,"✔",'(B) - Detecciones - Ataques'!$E$3:$E$137,CJ27)</f>
        <v>16</v>
      </c>
      <c r="CK59" s="310">
        <f>SUMIFS('(B) - Detecciones - Ataques'!$EW3:$EW137,'(B) - Detecciones - Ataques'!$GR$3:$GR$137,"✔",'(B) - Detecciones - Ataques'!$E$3:$E$137,CK27)</f>
        <v>0</v>
      </c>
      <c r="CL59" s="310">
        <f>SUMIFS('(B) - Detecciones - Ataques'!$EW3:$EW137,'(B) - Detecciones - Ataques'!$GR$3:$GR$137,"✔",'(B) - Detecciones - Ataques'!$E$3:$E$137,CL27)</f>
        <v>180</v>
      </c>
      <c r="CM59" s="310">
        <f>SUMIFS('(B) - Detecciones - Ataques'!$EW3:$EW137,'(B) - Detecciones - Ataques'!$GR$3:$GR$137,"✔",'(B) - Detecciones - Ataques'!$E$3:$E$137,CM27)</f>
        <v>0</v>
      </c>
      <c r="CN59" s="310">
        <f>SUMIFS('(B) - Detecciones - Ataques'!$EW3:$EW137,'(B) - Detecciones - Ataques'!$GR$3:$GR$137,"✔",'(B) - Detecciones - Ataques'!$E$3:$E$137,CN27)</f>
        <v>20</v>
      </c>
      <c r="CO59" s="310">
        <f>SUMIFS('(B) - Detecciones - Ataques'!$EW3:$EW137,'(B) - Detecciones - Ataques'!$GR$3:$GR$137,"✔",'(B) - Detecciones - Ataques'!$E$3:$E$137,CO27)</f>
        <v>51</v>
      </c>
      <c r="CP59" s="310">
        <f>SUMIFS('(B) - Detecciones - Ataques'!$EW3:$EW137,'(B) - Detecciones - Ataques'!$GR$3:$GR$137,"✔",'(B) - Detecciones - Ataques'!$E$3:$E$137,CP27)</f>
        <v>7</v>
      </c>
      <c r="CQ59" s="310">
        <f>SUMIFS('(B) - Detecciones - Ataques'!$EW3:$EW137,'(B) - Detecciones - Ataques'!$GR$3:$GR$137,"✔",'(B) - Detecciones - Ataques'!$E$3:$E$137,CQ27)</f>
        <v>0</v>
      </c>
      <c r="CR59" s="310">
        <f>SUMIFS('(B) - Detecciones - Ataques'!$EW3:$EW137,'(B) - Detecciones - Ataques'!$GR$3:$GR$137,"✔",'(B) - Detecciones - Ataques'!$E$3:$E$137,CR27)</f>
        <v>3379</v>
      </c>
      <c r="CS59" s="310">
        <f>SUMIFS('(B) - Detecciones - Ataques'!$EW3:$EW137,'(B) - Detecciones - Ataques'!$GR$3:$GR$137,"✔",'(B) - Detecciones - Ataques'!$E$3:$E$137,CS27)</f>
        <v>4</v>
      </c>
      <c r="CT59" s="310">
        <f>SUMIFS('(B) - Detecciones - Ataques'!$EW3:$EW137,'(B) - Detecciones - Ataques'!$GR$3:$GR$137,"✔",'(B) - Detecciones - Ataques'!$E$3:$E$137,CT27)</f>
        <v>0</v>
      </c>
      <c r="CU59" s="310">
        <f>SUMIFS('(B) - Detecciones - Ataques'!$EW3:$EW137,'(B) - Detecciones - Ataques'!$GR$3:$GR$137,"✔",'(B) - Detecciones - Ataques'!$E$3:$E$137,CU27)</f>
        <v>6</v>
      </c>
      <c r="CV59" s="310">
        <f>SUMIFS('(B) - Detecciones - Ataques'!$EW3:$EW137,'(B) - Detecciones - Ataques'!$GR$3:$GR$137,"✔",'(B) - Detecciones - Ataques'!$E$3:$E$137,CV27)</f>
        <v>0</v>
      </c>
      <c r="CW59" s="310">
        <f>SUMIFS('(B) - Detecciones - Ataques'!$EW3:$EW137,'(B) - Detecciones - Ataques'!$GR$3:$GR$137,"✔",'(B) - Detecciones - Ataques'!$E$3:$E$137,CW27)</f>
        <v>21</v>
      </c>
      <c r="CX59" s="310">
        <f>SUMIFS('(B) - Detecciones - Ataques'!$EW3:$EW137,'(B) - Detecciones - Ataques'!$GR$3:$GR$137,"✔",'(B) - Detecciones - Ataques'!$E$3:$E$137,CX27)</f>
        <v>35</v>
      </c>
      <c r="CY59" s="310">
        <f>SUMIFS('(B) - Detecciones - Ataques'!$EW3:$EW137,'(B) - Detecciones - Ataques'!$GR$3:$GR$137,"✔",'(B) - Detecciones - Ataques'!$E$3:$E$137,CY27)</f>
        <v>0</v>
      </c>
      <c r="CZ59" s="310">
        <f>SUMIFS('(B) - Detecciones - Ataques'!$EW3:$EW137,'(B) - Detecciones - Ataques'!$GR$3:$GR$137,"✔",'(B) - Detecciones - Ataques'!$E$3:$E$137,CZ27)</f>
        <v>0</v>
      </c>
      <c r="DA59" s="310">
        <f>SUMIFS('(B) - Detecciones - Ataques'!$EW3:$EW137,'(B) - Detecciones - Ataques'!$GR$3:$GR$137,"✔",'(B) - Detecciones - Ataques'!$E$3:$E$137,DA27)</f>
        <v>0</v>
      </c>
      <c r="DB59" s="310">
        <f>SUMIFS('(B) - Detecciones - Ataques'!$EW3:$EW137,'(B) - Detecciones - Ataques'!$GR$3:$GR$137,"✔",'(B) - Detecciones - Ataques'!$E$3:$E$137,DB27)</f>
        <v>0</v>
      </c>
      <c r="DC59" s="310">
        <f>SUMIFS('(B) - Detecciones - Ataques'!$EW3:$EW137,'(B) - Detecciones - Ataques'!$GR$3:$GR$137,"✔",'(B) - Detecciones - Ataques'!$E$3:$E$137,DC27)</f>
        <v>0</v>
      </c>
      <c r="DD59" s="310">
        <f>SUMIFS('(B) - Detecciones - Ataques'!$EW3:$EW137,'(B) - Detecciones - Ataques'!$GR$3:$GR$137,"✔",'(B) - Detecciones - Ataques'!$E$3:$E$137,DD27)</f>
        <v>0</v>
      </c>
      <c r="DE59" s="310">
        <f>SUMIFS('(B) - Detecciones - Ataques'!$EW3:$EW137,'(B) - Detecciones - Ataques'!$GR$3:$GR$137,"✔",'(B) - Detecciones - Ataques'!$E$3:$E$137,DE27)</f>
        <v>0</v>
      </c>
      <c r="DF59" s="310">
        <f>SUMIFS('(B) - Detecciones - Ataques'!$EW3:$EW137,'(B) - Detecciones - Ataques'!$GR$3:$GR$137,"✔",'(B) - Detecciones - Ataques'!$E$3:$E$137,DF27)</f>
        <v>0</v>
      </c>
      <c r="DG59" s="310">
        <f>SUMIFS('(B) - Detecciones - Ataques'!$EW3:$EW137,'(B) - Detecciones - Ataques'!$GR$3:$GR$137,"✔",'(B) - Detecciones - Ataques'!$E$3:$E$137,DG27)</f>
        <v>929</v>
      </c>
      <c r="DH59" s="310">
        <f>SUMIFS('(B) - Detecciones - Ataques'!$EW3:$EW137,'(B) - Detecciones - Ataques'!$GR$3:$GR$137,"✔",'(B) - Detecciones - Ataques'!$E$3:$E$137,DH27)</f>
        <v>0</v>
      </c>
      <c r="DI59" s="311">
        <f>SUMIFS('(B) - Detecciones - Ataques'!$EW3:$EW137,'(B) - Detecciones - Ataques'!$GR$3:$GR$137,"✔",'(B) - Detecciones - Ataques'!$E$3:$E$137,DI27)</f>
        <v>17</v>
      </c>
      <c r="DJ59" s="268"/>
      <c r="ER59" s="328" t="s">
        <v>228</v>
      </c>
      <c r="ES59" s="321">
        <v>0.0</v>
      </c>
      <c r="ET59" s="321">
        <v>7.0</v>
      </c>
      <c r="EU59" s="321">
        <v>7.0</v>
      </c>
      <c r="EV59" s="321">
        <v>8.0</v>
      </c>
      <c r="EW59" s="329">
        <f t="shared" si="13"/>
        <v>8</v>
      </c>
      <c r="EX59" s="321"/>
      <c r="EY59" s="357">
        <f t="shared" si="16"/>
        <v>0.4</v>
      </c>
      <c r="EZ59" s="358">
        <f t="shared" si="17"/>
        <v>0.6</v>
      </c>
      <c r="FA59" s="351"/>
      <c r="FC59" s="368"/>
      <c r="FD59" s="368"/>
      <c r="FE59" s="328" t="s">
        <v>269</v>
      </c>
      <c r="FF59" s="361">
        <f t="shared" ref="FF59:FI59" si="25">IF(ES37=0,"-",ES58/ES37)</f>
        <v>0.3333333333</v>
      </c>
      <c r="FG59" s="361">
        <f t="shared" si="25"/>
        <v>0.3846153846</v>
      </c>
      <c r="FH59" s="361">
        <f t="shared" si="25"/>
        <v>0.3333333333</v>
      </c>
      <c r="FI59" s="362">
        <f t="shared" si="25"/>
        <v>0.1964285714</v>
      </c>
      <c r="FJ59" s="368"/>
      <c r="FK59" s="368"/>
    </row>
    <row r="60">
      <c r="J60" s="269"/>
      <c r="K60" s="307" t="s">
        <v>2194</v>
      </c>
      <c r="L60" s="333" t="s">
        <v>2195</v>
      </c>
      <c r="M60" s="333" t="s">
        <v>2196</v>
      </c>
      <c r="N60" s="334" t="s">
        <v>2197</v>
      </c>
      <c r="O60" s="270"/>
      <c r="Q60" s="268"/>
      <c r="R60" s="307" t="s">
        <v>2185</v>
      </c>
      <c r="S60" s="308">
        <f>SUMIFS('(B) - Detecciones - Ataques'!$AS3:$AS137,'(B) - Detecciones - Ataques'!$GR$3:$GR$137,"✔",'(B) - Detecciones - Ataques'!$B$3:$B$137,S27) + SUMIFS('(B) - Detecciones - Ataques'!$AS3:$AS137,'(B) - Detecciones - Ataques'!$GR$3:$GR$137,"✔",'(B) - Detecciones - Ataques'!$C$3:$C$137,"*" &amp; S27 &amp; "*") </f>
        <v>68</v>
      </c>
      <c r="T60" s="308">
        <f>SUMIFS('(B) - Detecciones - Ataques'!$AS3:$AS137,'(B) - Detecciones - Ataques'!$GR$3:$GR$137,"✔",'(B) - Detecciones - Ataques'!$B$3:$B$137,T27) + SUMIFS('(B) - Detecciones - Ataques'!$AS3:$AS137,'(B) - Detecciones - Ataques'!$GR$3:$GR$137,"✔",'(B) - Detecciones - Ataques'!$C$3:$C$137,"*" &amp; T27 &amp; "*") </f>
        <v>9998</v>
      </c>
      <c r="U60" s="308">
        <f>SUMIFS('(B) - Detecciones - Ataques'!$AS3:$AS137,'(B) - Detecciones - Ataques'!$GR$3:$GR$137,"✔",'(B) - Detecciones - Ataques'!$B$3:$B$137,U27) + SUMIFS('(B) - Detecciones - Ataques'!$AS3:$AS137,'(B) - Detecciones - Ataques'!$GR$3:$GR$137,"✔",'(B) - Detecciones - Ataques'!$C$3:$C$137,"*" &amp; U27 &amp; "*") </f>
        <v>16</v>
      </c>
      <c r="V60" s="308">
        <f>SUMIFS('(B) - Detecciones - Ataques'!$AS3:$AS137,'(B) - Detecciones - Ataques'!$GR$3:$GR$137,"✔",'(B) - Detecciones - Ataques'!$B$3:$B$137,V27) + SUMIFS('(B) - Detecciones - Ataques'!$AS3:$AS137,'(B) - Detecciones - Ataques'!$GR$3:$GR$137,"✔",'(B) - Detecciones - Ataques'!$C$3:$C$137,"*" &amp; V27 &amp; "*") </f>
        <v>8</v>
      </c>
      <c r="W60" s="308">
        <f>SUMIFS('(B) - Detecciones - Ataques'!$AS3:$AS137,'(B) - Detecciones - Ataques'!$GR$3:$GR$137,"✔",'(B) - Detecciones - Ataques'!$B$3:$B$137,W27) + SUMIFS('(B) - Detecciones - Ataques'!$AS3:$AS137,'(B) - Detecciones - Ataques'!$GR$3:$GR$137,"✔",'(B) - Detecciones - Ataques'!$C$3:$C$137,"*" &amp; W27 &amp; "*") </f>
        <v>1</v>
      </c>
      <c r="X60" s="308">
        <f>SUMIFS('(B) - Detecciones - Ataques'!$AS3:$AS137,'(B) - Detecciones - Ataques'!$GR$3:$GR$137,"✔",'(B) - Detecciones - Ataques'!$B$3:$B$137,X27) + SUMIFS('(B) - Detecciones - Ataques'!$AS3:$AS137,'(B) - Detecciones - Ataques'!$GR$3:$GR$137,"✔",'(B) - Detecciones - Ataques'!$C$3:$C$137,"*" &amp; X27 &amp; "*") </f>
        <v>792</v>
      </c>
      <c r="Y60" s="308">
        <f>SUMIFS('(B) - Detecciones - Ataques'!$AS3:$AS137,'(B) - Detecciones - Ataques'!$GR$3:$GR$137,"✔",'(B) - Detecciones - Ataques'!$B$3:$B$137,Y27) + SUMIFS('(B) - Detecciones - Ataques'!$AS3:$AS137,'(B) - Detecciones - Ataques'!$GR$3:$GR$137,"✔",'(B) - Detecciones - Ataques'!$C$3:$C$137,"*" &amp; Y27 &amp; "*") </f>
        <v>7794</v>
      </c>
      <c r="Z60" s="308">
        <f>SUMIFS('(B) - Detecciones - Ataques'!$AS3:$AS137,'(B) - Detecciones - Ataques'!$GR$3:$GR$137,"✔",'(B) - Detecciones - Ataques'!$B$3:$B$137,Z27) + SUMIFS('(B) - Detecciones - Ataques'!$AS3:$AS137,'(B) - Detecciones - Ataques'!$GR$3:$GR$137,"✔",'(B) - Detecciones - Ataques'!$C$3:$C$137,"*" &amp; Z27 &amp; "*") </f>
        <v>25</v>
      </c>
      <c r="AA60" s="308">
        <f>SUMIFS('(B) - Detecciones - Ataques'!$AS3:$AS137,'(B) - Detecciones - Ataques'!$GR$3:$GR$137,"✔",'(B) - Detecciones - Ataques'!$B$3:$B$137,AA27) + SUMIFS('(B) - Detecciones - Ataques'!$AS3:$AS137,'(B) - Detecciones - Ataques'!$GR$3:$GR$137,"✔",'(B) - Detecciones - Ataques'!$C$3:$C$137,"*" &amp; AA27 &amp; "*") </f>
        <v>20</v>
      </c>
      <c r="AB60" s="308">
        <f>SUMIFS('(B) - Detecciones - Ataques'!$AS3:$AS137,'(B) - Detecciones - Ataques'!$GR$3:$GR$137,"✔",'(B) - Detecciones - Ataques'!$B$3:$B$137,AB27) + SUMIFS('(B) - Detecciones - Ataques'!$AS3:$AS137,'(B) - Detecciones - Ataques'!$GR$3:$GR$137,"✔",'(B) - Detecciones - Ataques'!$C$3:$C$137,"*" &amp; AB27 &amp; "*") </f>
        <v>24</v>
      </c>
      <c r="AC60" s="308">
        <f>SUMIFS('(B) - Detecciones - Ataques'!$AS3:$AS137,'(B) - Detecciones - Ataques'!$GR$3:$GR$137,"✔",'(B) - Detecciones - Ataques'!$B$3:$B$137,AC27) + SUMIFS('(B) - Detecciones - Ataques'!$AS3:$AS137,'(B) - Detecciones - Ataques'!$GR$3:$GR$137,"✔",'(B) - Detecciones - Ataques'!$C$3:$C$137,"*" &amp; AC27 &amp; "*") </f>
        <v>1773</v>
      </c>
      <c r="AD60" s="308">
        <f>SUMIFS('(B) - Detecciones - Ataques'!$AS3:$AS137,'(B) - Detecciones - Ataques'!$GR$3:$GR$137,"✔",'(B) - Detecciones - Ataques'!$B$3:$B$137,AD27) + SUMIFS('(B) - Detecciones - Ataques'!$AS3:$AS137,'(B) - Detecciones - Ataques'!$GR$3:$GR$137,"✔",'(B) - Detecciones - Ataques'!$C$3:$C$137,"*" &amp; AD27 &amp; "*") </f>
        <v>48</v>
      </c>
      <c r="AE60" s="309">
        <f>SUMIFS('(B) - Detecciones - Ataques'!$AS3:$AS137,'(B) - Detecciones - Ataques'!$GR$3:$GR$137,"✔",'(B) - Detecciones - Ataques'!$B$3:$B$137,AE27) + SUMIFS('(B) - Detecciones - Ataques'!$AS3:$AS137,'(B) - Detecciones - Ataques'!$GR$3:$GR$137,"✔",'(B) - Detecciones - Ataques'!$C$3:$C$137,"*" &amp; AE27 &amp; "*") </f>
        <v>19</v>
      </c>
      <c r="AF60" s="268"/>
      <c r="AG60" s="307" t="s">
        <v>2185</v>
      </c>
      <c r="AH60" s="310">
        <f>SUMIFS('(B) - Detecciones - Ataques'!$AS3:$AS137,'(B) - Detecciones - Ataques'!$GR$3:$GR$137,"✔",'(B) - Detecciones - Ataques'!$E$3:$E$137,AH27)</f>
        <v>66</v>
      </c>
      <c r="AI60" s="310">
        <f>SUMIFS('(B) - Detecciones - Ataques'!$AS3:$AS137,'(B) - Detecciones - Ataques'!$GR$3:$GR$137,"✔",'(B) - Detecciones - Ataques'!$E$3:$E$137,AI27)</f>
        <v>1</v>
      </c>
      <c r="AJ60" s="310">
        <f>SUMIFS('(B) - Detecciones - Ataques'!$AS3:$AS137,'(B) - Detecciones - Ataques'!$GR$3:$GR$137,"✔",'(B) - Detecciones - Ataques'!$E$3:$E$137,AJ27)</f>
        <v>1</v>
      </c>
      <c r="AK60" s="310">
        <f>SUMIFS('(B) - Detecciones - Ataques'!$AS3:$AS137,'(B) - Detecciones - Ataques'!$GR$3:$GR$137,"✔",'(B) - Detecciones - Ataques'!$E$3:$E$137,AK27)</f>
        <v>0</v>
      </c>
      <c r="AL60" s="310">
        <f>SUMIFS('(B) - Detecciones - Ataques'!$AS3:$AS137,'(B) - Detecciones - Ataques'!$GR$3:$GR$137,"✔",'(B) - Detecciones - Ataques'!$E$3:$E$137,AL27)</f>
        <v>9998</v>
      </c>
      <c r="AM60" s="310">
        <f>SUMIFS('(B) - Detecciones - Ataques'!$AS3:$AS137,'(B) - Detecciones - Ataques'!$GR$3:$GR$137,"✔",'(B) - Detecciones - Ataques'!$E$3:$E$137,AM27)</f>
        <v>0</v>
      </c>
      <c r="AN60" s="310">
        <f>SUMIFS('(B) - Detecciones - Ataques'!$AS3:$AS137,'(B) - Detecciones - Ataques'!$GR$3:$GR$137,"✔",'(B) - Detecciones - Ataques'!$E$3:$E$137,AN27)</f>
        <v>0</v>
      </c>
      <c r="AO60" s="310">
        <f>SUMIFS('(B) - Detecciones - Ataques'!$AS3:$AS137,'(B) - Detecciones - Ataques'!$GR$3:$GR$137,"✔",'(B) - Detecciones - Ataques'!$E$3:$E$137,AO27)</f>
        <v>0</v>
      </c>
      <c r="AP60" s="310">
        <f>SUMIFS('(B) - Detecciones - Ataques'!$AS3:$AS137,'(B) - Detecciones - Ataques'!$GR$3:$GR$137,"✔",'(B) - Detecciones - Ataques'!$E$3:$E$137,AP27)</f>
        <v>3</v>
      </c>
      <c r="AQ60" s="310">
        <f>SUMIFS('(B) - Detecciones - Ataques'!$AS3:$AS137,'(B) - Detecciones - Ataques'!$GR$3:$GR$137,"✔",'(B) - Detecciones - Ataques'!$E$3:$E$137,AQ27)</f>
        <v>4</v>
      </c>
      <c r="AR60" s="310">
        <f>SUMIFS('(B) - Detecciones - Ataques'!$AS3:$AS137,'(B) - Detecciones - Ataques'!$GR$3:$GR$137,"✔",'(B) - Detecciones - Ataques'!$E$3:$E$137,AR27)</f>
        <v>0</v>
      </c>
      <c r="AS60" s="310">
        <f>SUMIFS('(B) - Detecciones - Ataques'!$AS3:$AS137,'(B) - Detecciones - Ataques'!$GR$3:$GR$137,"✔",'(B) - Detecciones - Ataques'!$E$3:$E$137,AS27)</f>
        <v>3</v>
      </c>
      <c r="AT60" s="310">
        <f>SUMIFS('(B) - Detecciones - Ataques'!$AS3:$AS137,'(B) - Detecciones - Ataques'!$GR$3:$GR$137,"✔",'(B) - Detecciones - Ataques'!$E$3:$E$137,AT27)</f>
        <v>4</v>
      </c>
      <c r="AU60" s="310">
        <f>SUMIFS('(B) - Detecciones - Ataques'!$AS3:$AS137,'(B) - Detecciones - Ataques'!$GR$3:$GR$137,"✔",'(B) - Detecciones - Ataques'!$E$3:$E$137,AU27)</f>
        <v>2</v>
      </c>
      <c r="AV60" s="310">
        <f>SUMIFS('(B) - Detecciones - Ataques'!$AS3:$AS137,'(B) - Detecciones - Ataques'!$GR$3:$GR$137,"✔",'(B) - Detecciones - Ataques'!$E$3:$E$137,AV27)</f>
        <v>0</v>
      </c>
      <c r="AW60" s="310">
        <f>SUMIFS('(B) - Detecciones - Ataques'!$AS3:$AS137,'(B) - Detecciones - Ataques'!$GR$3:$GR$137,"✔",'(B) - Detecciones - Ataques'!$E$3:$E$137,AW27)</f>
        <v>8</v>
      </c>
      <c r="AX60" s="310">
        <f>SUMIFS('(B) - Detecciones - Ataques'!$AS3:$AS137,'(B) - Detecciones - Ataques'!$GR$3:$GR$137,"✔",'(B) - Detecciones - Ataques'!$E$3:$E$137,AX27)</f>
        <v>0</v>
      </c>
      <c r="AY60" s="310">
        <f>SUMIFS('(B) - Detecciones - Ataques'!$AS3:$AS137,'(B) - Detecciones - Ataques'!$GR$3:$GR$137,"✔",'(B) - Detecciones - Ataques'!$E$3:$E$137,AY27)</f>
        <v>0</v>
      </c>
      <c r="AZ60" s="310">
        <f>SUMIFS('(B) - Detecciones - Ataques'!$AS3:$AS137,'(B) - Detecciones - Ataques'!$GR$3:$GR$137,"✔",'(B) - Detecciones - Ataques'!$E$3:$E$137,AZ27)</f>
        <v>0</v>
      </c>
      <c r="BA60" s="310">
        <f>SUMIFS('(B) - Detecciones - Ataques'!$AS3:$AS137,'(B) - Detecciones - Ataques'!$GR$3:$GR$137,"✔",'(B) - Detecciones - Ataques'!$E$3:$E$137,BA27)</f>
        <v>0</v>
      </c>
      <c r="BB60" s="310">
        <f>SUMIFS('(B) - Detecciones - Ataques'!$AS3:$AS137,'(B) - Detecciones - Ataques'!$GR$3:$GR$137,"✔",'(B) - Detecciones - Ataques'!$E$3:$E$137,BB27)</f>
        <v>1</v>
      </c>
      <c r="BC60" s="310">
        <f>SUMIFS('(B) - Detecciones - Ataques'!$AS3:$AS137,'(B) - Detecciones - Ataques'!$GR$3:$GR$137,"✔",'(B) - Detecciones - Ataques'!$E$3:$E$137,BC27)</f>
        <v>0</v>
      </c>
      <c r="BD60" s="310">
        <f>SUMIFS('(B) - Detecciones - Ataques'!$AS3:$AS137,'(B) - Detecciones - Ataques'!$GR$3:$GR$137,"✔",'(B) - Detecciones - Ataques'!$E$3:$E$137,BD27)</f>
        <v>0</v>
      </c>
      <c r="BE60" s="310">
        <f>SUMIFS('(B) - Detecciones - Ataques'!$AS3:$AS137,'(B) - Detecciones - Ataques'!$GR$3:$GR$137,"✔",'(B) - Detecciones - Ataques'!$E$3:$E$137,BE27)</f>
        <v>0</v>
      </c>
      <c r="BF60" s="310">
        <f>SUMIFS('(B) - Detecciones - Ataques'!$AS3:$AS137,'(B) - Detecciones - Ataques'!$GR$3:$GR$137,"✔",'(B) - Detecciones - Ataques'!$E$3:$E$137,BF27)</f>
        <v>0</v>
      </c>
      <c r="BG60" s="310">
        <f>SUMIFS('(B) - Detecciones - Ataques'!$AS3:$AS137,'(B) - Detecciones - Ataques'!$GR$3:$GR$137,"✔",'(B) - Detecciones - Ataques'!$E$3:$E$137,BG27)</f>
        <v>792</v>
      </c>
      <c r="BH60" s="310">
        <f>SUMIFS('(B) - Detecciones - Ataques'!$AS3:$AS137,'(B) - Detecciones - Ataques'!$GR$3:$GR$137,"✔",'(B) - Detecciones - Ataques'!$E$3:$E$137,BH27)</f>
        <v>0</v>
      </c>
      <c r="BI60" s="310">
        <f>SUMIFS('(B) - Detecciones - Ataques'!$AS3:$AS137,'(B) - Detecciones - Ataques'!$GR$3:$GR$137,"✔",'(B) - Detecciones - Ataques'!$E$3:$E$137,BI27)</f>
        <v>0</v>
      </c>
      <c r="BJ60" s="310">
        <f>SUMIFS('(B) - Detecciones - Ataques'!$AS3:$AS137,'(B) - Detecciones - Ataques'!$GR$3:$GR$137,"✔",'(B) - Detecciones - Ataques'!$E$3:$E$137,BJ27)</f>
        <v>0</v>
      </c>
      <c r="BK60" s="310">
        <f>SUMIFS('(B) - Detecciones - Ataques'!$AS3:$AS137,'(B) - Detecciones - Ataques'!$GR$3:$GR$137,"✔",'(B) - Detecciones - Ataques'!$E$3:$E$137,BK27)</f>
        <v>0</v>
      </c>
      <c r="BL60" s="310">
        <f>SUMIFS('(B) - Detecciones - Ataques'!$AS3:$AS137,'(B) - Detecciones - Ataques'!$GR$3:$GR$137,"✔",'(B) - Detecciones - Ataques'!$E$3:$E$137,BL27)</f>
        <v>818</v>
      </c>
      <c r="BM60" s="310">
        <f>SUMIFS('(B) - Detecciones - Ataques'!$AS3:$AS137,'(B) - Detecciones - Ataques'!$GR$3:$GR$137,"✔",'(B) - Detecciones - Ataques'!$E$3:$E$137,BM27)</f>
        <v>6976</v>
      </c>
      <c r="BN60" s="310">
        <f>SUMIFS('(B) - Detecciones - Ataques'!$AS3:$AS137,'(B) - Detecciones - Ataques'!$GR$3:$GR$137,"✔",'(B) - Detecciones - Ataques'!$E$3:$E$137,BN27)</f>
        <v>0</v>
      </c>
      <c r="BO60" s="310">
        <f>SUMIFS('(B) - Detecciones - Ataques'!$AS3:$AS137,'(B) - Detecciones - Ataques'!$GR$3:$GR$137,"✔",'(B) - Detecciones - Ataques'!$E$3:$E$137,BO27)</f>
        <v>0</v>
      </c>
      <c r="BP60" s="310">
        <f>SUMIFS('(B) - Detecciones - Ataques'!$AS3:$AS137,'(B) - Detecciones - Ataques'!$GR$3:$GR$137,"✔",'(B) - Detecciones - Ataques'!$E$3:$E$137,BP27)</f>
        <v>0</v>
      </c>
      <c r="BQ60" s="310">
        <f>SUMIFS('(B) - Detecciones - Ataques'!$AS3:$AS137,'(B) - Detecciones - Ataques'!$GR$3:$GR$137,"✔",'(B) - Detecciones - Ataques'!$E$3:$E$137,BQ27)</f>
        <v>0</v>
      </c>
      <c r="BR60" s="310">
        <f>SUMIFS('(B) - Detecciones - Ataques'!$AS3:$AS137,'(B) - Detecciones - Ataques'!$GR$3:$GR$137,"✔",'(B) - Detecciones - Ataques'!$E$3:$E$137,BR27)</f>
        <v>0</v>
      </c>
      <c r="BS60" s="310">
        <f>SUMIFS('(B) - Detecciones - Ataques'!$AS3:$AS137,'(B) - Detecciones - Ataques'!$GR$3:$GR$137,"✔",'(B) - Detecciones - Ataques'!$E$3:$E$137,BS27)</f>
        <v>0</v>
      </c>
      <c r="BT60" s="310">
        <f>SUMIFS('(B) - Detecciones - Ataques'!$AS3:$AS137,'(B) - Detecciones - Ataques'!$GR$3:$GR$137,"✔",'(B) - Detecciones - Ataques'!$E$3:$E$137,BT27)</f>
        <v>0</v>
      </c>
      <c r="BU60" s="310">
        <f>SUMIFS('(B) - Detecciones - Ataques'!$AS3:$AS137,'(B) - Detecciones - Ataques'!$GR$3:$GR$137,"✔",'(B) - Detecciones - Ataques'!$E$3:$E$137,BU27)</f>
        <v>0</v>
      </c>
      <c r="BV60" s="310">
        <f>SUMIFS('(B) - Detecciones - Ataques'!$AS3:$AS137,'(B) - Detecciones - Ataques'!$GR$3:$GR$137,"✔",'(B) - Detecciones - Ataques'!$E$3:$E$137,BV27)</f>
        <v>0</v>
      </c>
      <c r="BW60" s="310">
        <f>SUMIFS('(B) - Detecciones - Ataques'!$AS3:$AS137,'(B) - Detecciones - Ataques'!$GR$3:$GR$137,"✔",'(B) - Detecciones - Ataques'!$E$3:$E$137,BW27)</f>
        <v>0</v>
      </c>
      <c r="BX60" s="310">
        <f>SUMIFS('(B) - Detecciones - Ataques'!$AS3:$AS137,'(B) - Detecciones - Ataques'!$GR$3:$GR$137,"✔",'(B) - Detecciones - Ataques'!$E$3:$E$137,BX27)</f>
        <v>1</v>
      </c>
      <c r="BY60" s="310">
        <f>SUMIFS('(B) - Detecciones - Ataques'!$AS3:$AS137,'(B) - Detecciones - Ataques'!$GR$3:$GR$137,"✔",'(B) - Detecciones - Ataques'!$E$3:$E$137,BY27)</f>
        <v>20</v>
      </c>
      <c r="BZ60" s="310">
        <f>SUMIFS('(B) - Detecciones - Ataques'!$AS3:$AS137,'(B) - Detecciones - Ataques'!$GR$3:$GR$137,"✔",'(B) - Detecciones - Ataques'!$E$3:$E$137,BZ27)</f>
        <v>0</v>
      </c>
      <c r="CA60" s="310">
        <f>SUMIFS('(B) - Detecciones - Ataques'!$AS3:$AS137,'(B) - Detecciones - Ataques'!$GR$3:$GR$137,"✔",'(B) - Detecciones - Ataques'!$E$3:$E$137,CA27)</f>
        <v>0</v>
      </c>
      <c r="CB60" s="310">
        <f>SUMIFS('(B) - Detecciones - Ataques'!$AS3:$AS137,'(B) - Detecciones - Ataques'!$GR$3:$GR$137,"✔",'(B) - Detecciones - Ataques'!$E$3:$E$137,CB27)</f>
        <v>0</v>
      </c>
      <c r="CC60" s="310">
        <f>SUMIFS('(B) - Detecciones - Ataques'!$AS3:$AS137,'(B) - Detecciones - Ataques'!$GR$3:$GR$137,"✔",'(B) - Detecciones - Ataques'!$E$3:$E$137,CC27)</f>
        <v>0</v>
      </c>
      <c r="CD60" s="310">
        <f>SUMIFS('(B) - Detecciones - Ataques'!$AS3:$AS137,'(B) - Detecciones - Ataques'!$GR$3:$GR$137,"✔",'(B) - Detecciones - Ataques'!$E$3:$E$137,CD27)</f>
        <v>0</v>
      </c>
      <c r="CE60" s="310">
        <f>SUMIFS('(B) - Detecciones - Ataques'!$AS3:$AS137,'(B) - Detecciones - Ataques'!$GR$3:$GR$137,"✔",'(B) - Detecciones - Ataques'!$E$3:$E$137,CE27)</f>
        <v>0</v>
      </c>
      <c r="CF60" s="310">
        <f>SUMIFS('(B) - Detecciones - Ataques'!$AS3:$AS137,'(B) - Detecciones - Ataques'!$GR$3:$GR$137,"✔",'(B) - Detecciones - Ataques'!$E$3:$E$137,CF27)</f>
        <v>0</v>
      </c>
      <c r="CG60" s="310">
        <f>SUMIFS('(B) - Detecciones - Ataques'!$AS3:$AS137,'(B) - Detecciones - Ataques'!$GR$3:$GR$137,"✔",'(B) - Detecciones - Ataques'!$E$3:$E$137,CG27)</f>
        <v>1</v>
      </c>
      <c r="CH60" s="310">
        <f>SUMIFS('(B) - Detecciones - Ataques'!$AS3:$AS137,'(B) - Detecciones - Ataques'!$GR$3:$GR$137,"✔",'(B) - Detecciones - Ataques'!$E$3:$E$137,CH27)</f>
        <v>0</v>
      </c>
      <c r="CI60" s="310">
        <f>SUMIFS('(B) - Detecciones - Ataques'!$AS3:$AS137,'(B) - Detecciones - Ataques'!$GR$3:$GR$137,"✔",'(B) - Detecciones - Ataques'!$E$3:$E$137,CI27)</f>
        <v>0</v>
      </c>
      <c r="CJ60" s="310">
        <f>SUMIFS('(B) - Detecciones - Ataques'!$AS3:$AS137,'(B) - Detecciones - Ataques'!$GR$3:$GR$137,"✔",'(B) - Detecciones - Ataques'!$E$3:$E$137,CJ27)</f>
        <v>8</v>
      </c>
      <c r="CK60" s="310">
        <f>SUMIFS('(B) - Detecciones - Ataques'!$AS3:$AS137,'(B) - Detecciones - Ataques'!$GR$3:$GR$137,"✔",'(B) - Detecciones - Ataques'!$E$3:$E$137,CK27)</f>
        <v>0</v>
      </c>
      <c r="CL60" s="310">
        <f>SUMIFS('(B) - Detecciones - Ataques'!$AS3:$AS137,'(B) - Detecciones - Ataques'!$GR$3:$GR$137,"✔",'(B) - Detecciones - Ataques'!$E$3:$E$137,CL27)</f>
        <v>3</v>
      </c>
      <c r="CM60" s="310">
        <f>SUMIFS('(B) - Detecciones - Ataques'!$AS3:$AS137,'(B) - Detecciones - Ataques'!$GR$3:$GR$137,"✔",'(B) - Detecciones - Ataques'!$E$3:$E$137,CM27)</f>
        <v>0</v>
      </c>
      <c r="CN60" s="310">
        <f>SUMIFS('(B) - Detecciones - Ataques'!$AS3:$AS137,'(B) - Detecciones - Ataques'!$GR$3:$GR$137,"✔",'(B) - Detecciones - Ataques'!$E$3:$E$137,CN27)</f>
        <v>1</v>
      </c>
      <c r="CO60" s="310">
        <f>SUMIFS('(B) - Detecciones - Ataques'!$AS3:$AS137,'(B) - Detecciones - Ataques'!$GR$3:$GR$137,"✔",'(B) - Detecciones - Ataques'!$E$3:$E$137,CO27)</f>
        <v>23</v>
      </c>
      <c r="CP60" s="310">
        <f>SUMIFS('(B) - Detecciones - Ataques'!$AS3:$AS137,'(B) - Detecciones - Ataques'!$GR$3:$GR$137,"✔",'(B) - Detecciones - Ataques'!$E$3:$E$137,CP27)</f>
        <v>0</v>
      </c>
      <c r="CQ60" s="310">
        <f>SUMIFS('(B) - Detecciones - Ataques'!$AS3:$AS137,'(B) - Detecciones - Ataques'!$GR$3:$GR$137,"✔",'(B) - Detecciones - Ataques'!$E$3:$E$137,CQ27)</f>
        <v>0</v>
      </c>
      <c r="CR60" s="310">
        <f>SUMIFS('(B) - Detecciones - Ataques'!$AS3:$AS137,'(B) - Detecciones - Ataques'!$GR$3:$GR$137,"✔",'(B) - Detecciones - Ataques'!$E$3:$E$137,CR27)</f>
        <v>1771</v>
      </c>
      <c r="CS60" s="310">
        <f>SUMIFS('(B) - Detecciones - Ataques'!$AS3:$AS137,'(B) - Detecciones - Ataques'!$GR$3:$GR$137,"✔",'(B) - Detecciones - Ataques'!$E$3:$E$137,CS27)</f>
        <v>2</v>
      </c>
      <c r="CT60" s="310">
        <f>SUMIFS('(B) - Detecciones - Ataques'!$AS3:$AS137,'(B) - Detecciones - Ataques'!$GR$3:$GR$137,"✔",'(B) - Detecciones - Ataques'!$E$3:$E$137,CT27)</f>
        <v>0</v>
      </c>
      <c r="CU60" s="310">
        <f>SUMIFS('(B) - Detecciones - Ataques'!$AS3:$AS137,'(B) - Detecciones - Ataques'!$GR$3:$GR$137,"✔",'(B) - Detecciones - Ataques'!$E$3:$E$137,CU27)</f>
        <v>0</v>
      </c>
      <c r="CV60" s="310">
        <f>SUMIFS('(B) - Detecciones - Ataques'!$AS3:$AS137,'(B) - Detecciones - Ataques'!$GR$3:$GR$137,"✔",'(B) - Detecciones - Ataques'!$E$3:$E$137,CV27)</f>
        <v>0</v>
      </c>
      <c r="CW60" s="310">
        <f>SUMIFS('(B) - Detecciones - Ataques'!$AS3:$AS137,'(B) - Detecciones - Ataques'!$GR$3:$GR$137,"✔",'(B) - Detecciones - Ataques'!$E$3:$E$137,CW27)</f>
        <v>0</v>
      </c>
      <c r="CX60" s="310">
        <f>SUMIFS('(B) - Detecciones - Ataques'!$AS3:$AS137,'(B) - Detecciones - Ataques'!$GR$3:$GR$137,"✔",'(B) - Detecciones - Ataques'!$E$3:$E$137,CX27)</f>
        <v>48</v>
      </c>
      <c r="CY60" s="310">
        <f>SUMIFS('(B) - Detecciones - Ataques'!$AS3:$AS137,'(B) - Detecciones - Ataques'!$GR$3:$GR$137,"✔",'(B) - Detecciones - Ataques'!$E$3:$E$137,CY27)</f>
        <v>0</v>
      </c>
      <c r="CZ60" s="310">
        <f>SUMIFS('(B) - Detecciones - Ataques'!$AS3:$AS137,'(B) - Detecciones - Ataques'!$GR$3:$GR$137,"✔",'(B) - Detecciones - Ataques'!$E$3:$E$137,CZ27)</f>
        <v>0</v>
      </c>
      <c r="DA60" s="310">
        <f>SUMIFS('(B) - Detecciones - Ataques'!$AS3:$AS137,'(B) - Detecciones - Ataques'!$GR$3:$GR$137,"✔",'(B) - Detecciones - Ataques'!$E$3:$E$137,DA27)</f>
        <v>0</v>
      </c>
      <c r="DB60" s="310">
        <f>SUMIFS('(B) - Detecciones - Ataques'!$AS3:$AS137,'(B) - Detecciones - Ataques'!$GR$3:$GR$137,"✔",'(B) - Detecciones - Ataques'!$E$3:$E$137,DB27)</f>
        <v>0</v>
      </c>
      <c r="DC60" s="310">
        <f>SUMIFS('(B) - Detecciones - Ataques'!$AS3:$AS137,'(B) - Detecciones - Ataques'!$GR$3:$GR$137,"✔",'(B) - Detecciones - Ataques'!$E$3:$E$137,DC27)</f>
        <v>0</v>
      </c>
      <c r="DD60" s="310">
        <f>SUMIFS('(B) - Detecciones - Ataques'!$AS3:$AS137,'(B) - Detecciones - Ataques'!$GR$3:$GR$137,"✔",'(B) - Detecciones - Ataques'!$E$3:$E$137,DD27)</f>
        <v>0</v>
      </c>
      <c r="DE60" s="310">
        <f>SUMIFS('(B) - Detecciones - Ataques'!$AS3:$AS137,'(B) - Detecciones - Ataques'!$GR$3:$GR$137,"✔",'(B) - Detecciones - Ataques'!$E$3:$E$137,DE27)</f>
        <v>0</v>
      </c>
      <c r="DF60" s="310">
        <f>SUMIFS('(B) - Detecciones - Ataques'!$AS3:$AS137,'(B) - Detecciones - Ataques'!$GR$3:$GR$137,"✔",'(B) - Detecciones - Ataques'!$E$3:$E$137,DF27)</f>
        <v>0</v>
      </c>
      <c r="DG60" s="310">
        <f>SUMIFS('(B) - Detecciones - Ataques'!$AS3:$AS137,'(B) - Detecciones - Ataques'!$GR$3:$GR$137,"✔",'(B) - Detecciones - Ataques'!$E$3:$E$137,DG27)</f>
        <v>18</v>
      </c>
      <c r="DH60" s="310">
        <f>SUMIFS('(B) - Detecciones - Ataques'!$AS3:$AS137,'(B) - Detecciones - Ataques'!$GR$3:$GR$137,"✔",'(B) - Detecciones - Ataques'!$E$3:$E$137,DH27)</f>
        <v>0</v>
      </c>
      <c r="DI60" s="311">
        <f>SUMIFS('(B) - Detecciones - Ataques'!$AS3:$AS137,'(B) - Detecciones - Ataques'!$GR$3:$GR$137,"✔",'(B) - Detecciones - Ataques'!$E$3:$E$137,DI27)</f>
        <v>1</v>
      </c>
      <c r="DJ60" s="268"/>
      <c r="ER60" s="328" t="s">
        <v>214</v>
      </c>
      <c r="ES60" s="321">
        <v>0.0</v>
      </c>
      <c r="ET60" s="321">
        <v>1.0</v>
      </c>
      <c r="EU60" s="321">
        <v>1.0</v>
      </c>
      <c r="EV60" s="321">
        <v>2.0</v>
      </c>
      <c r="EW60" s="329">
        <f t="shared" si="13"/>
        <v>2</v>
      </c>
      <c r="EX60" s="321"/>
      <c r="EY60" s="357">
        <f t="shared" si="16"/>
        <v>0.1428571429</v>
      </c>
      <c r="EZ60" s="358">
        <f t="shared" si="17"/>
        <v>0.8571428571</v>
      </c>
      <c r="FA60" s="351"/>
      <c r="FC60" s="369"/>
      <c r="FD60" s="369"/>
      <c r="FE60" s="328" t="s">
        <v>228</v>
      </c>
      <c r="FF60" s="361">
        <f t="shared" ref="FF60:FI60" si="26">IF(ES38=0,"-",ES59/ES38)</f>
        <v>0</v>
      </c>
      <c r="FG60" s="361">
        <f t="shared" si="26"/>
        <v>0.5833333333</v>
      </c>
      <c r="FH60" s="361">
        <f t="shared" si="26"/>
        <v>0.5</v>
      </c>
      <c r="FI60" s="362">
        <f t="shared" si="26"/>
        <v>0.4</v>
      </c>
      <c r="FJ60" s="369"/>
      <c r="FK60" s="369"/>
    </row>
    <row r="61">
      <c r="J61" s="269"/>
      <c r="K61" s="370">
        <f>SUMIF('(B) - Detecciones - Ataques'!GR3:GR137,"✔",'(B) - Detecciones - Ataques'!AY3:AY137)</f>
        <v>20574</v>
      </c>
      <c r="L61" s="371">
        <f>SUMIF('(B) - Detecciones - Ataques'!GR3:GR137,"✔",'(B) - Detecciones - Ataques'!CH3:CH137)</f>
        <v>161780</v>
      </c>
      <c r="M61" s="371">
        <f>SUMIF('(B) - Detecciones - Ataques'!GR3:GR137,"✔",'(B) - Detecciones - Ataques'!DQ3:DQ137)</f>
        <v>4799270</v>
      </c>
      <c r="N61" s="367">
        <f>SUMIF('(B) - Detecciones - Ataques'!GR3:GR137,"✔",'(B) - Detecciones - Ataques'!EZ3:EZ137)</f>
        <v>5038161</v>
      </c>
      <c r="O61" s="270"/>
      <c r="Q61" s="268"/>
      <c r="R61" s="307" t="s">
        <v>2186</v>
      </c>
      <c r="S61" s="308">
        <f>SUMIFS('(B) - Detecciones - Ataques'!$BZ3:$BZ137,'(B) - Detecciones - Ataques'!$GR$3:$GR$137,"✔",'(B) - Detecciones - Ataques'!$B$3:$B$137,S27) + SUMIFS('(B) - Detecciones - Ataques'!$BZ3:$BZ137,'(B) - Detecciones - Ataques'!$GR$3:$GR$137,"✔",'(B) - Detecciones - Ataques'!$C$3:$C$137,"*" &amp; S27 &amp; "*") </f>
        <v>41</v>
      </c>
      <c r="T61" s="308">
        <f>SUMIFS('(B) - Detecciones - Ataques'!$BZ3:$BZ137,'(B) - Detecciones - Ataques'!$GR$3:$GR$137,"✔",'(B) - Detecciones - Ataques'!$B$3:$B$137,T27) + SUMIFS('(B) - Detecciones - Ataques'!$BZ3:$BZ137,'(B) - Detecciones - Ataques'!$GR$3:$GR$137,"✔",'(B) - Detecciones - Ataques'!$C$3:$C$137,"*" &amp; T27 &amp; "*") </f>
        <v>0</v>
      </c>
      <c r="U61" s="308">
        <f>SUMIFS('(B) - Detecciones - Ataques'!$BZ3:$BZ137,'(B) - Detecciones - Ataques'!$GR$3:$GR$137,"✔",'(B) - Detecciones - Ataques'!$B$3:$B$137,U27) + SUMIFS('(B) - Detecciones - Ataques'!$BZ3:$BZ137,'(B) - Detecciones - Ataques'!$GR$3:$GR$137,"✔",'(B) - Detecciones - Ataques'!$C$3:$C$137,"*" &amp; U27 &amp; "*") </f>
        <v>182</v>
      </c>
      <c r="V61" s="308">
        <f>SUMIFS('(B) - Detecciones - Ataques'!$BZ3:$BZ137,'(B) - Detecciones - Ataques'!$GR$3:$GR$137,"✔",'(B) - Detecciones - Ataques'!$B$3:$B$137,V27) + SUMIFS('(B) - Detecciones - Ataques'!$BZ3:$BZ137,'(B) - Detecciones - Ataques'!$GR$3:$GR$137,"✔",'(B) - Detecciones - Ataques'!$C$3:$C$137,"*" &amp; V27 &amp; "*") </f>
        <v>76</v>
      </c>
      <c r="W61" s="308">
        <f>SUMIFS('(B) - Detecciones - Ataques'!$BZ3:$BZ137,'(B) - Detecciones - Ataques'!$GR$3:$GR$137,"✔",'(B) - Detecciones - Ataques'!$B$3:$B$137,W27) + SUMIFS('(B) - Detecciones - Ataques'!$BZ3:$BZ137,'(B) - Detecciones - Ataques'!$GR$3:$GR$137,"✔",'(B) - Detecciones - Ataques'!$C$3:$C$137,"*" &amp; W27 &amp; "*") </f>
        <v>18569</v>
      </c>
      <c r="X61" s="308">
        <f>SUMIFS('(B) - Detecciones - Ataques'!$BZ3:$BZ137,'(B) - Detecciones - Ataques'!$GR$3:$GR$137,"✔",'(B) - Detecciones - Ataques'!$B$3:$B$137,X27) + SUMIFS('(B) - Detecciones - Ataques'!$BZ3:$BZ137,'(B) - Detecciones - Ataques'!$GR$3:$GR$137,"✔",'(B) - Detecciones - Ataques'!$C$3:$C$137,"*" &amp; X27 &amp; "*") </f>
        <v>792</v>
      </c>
      <c r="Y61" s="308">
        <f>SUMIFS('(B) - Detecciones - Ataques'!$BZ3:$BZ137,'(B) - Detecciones - Ataques'!$GR$3:$GR$137,"✔",'(B) - Detecciones - Ataques'!$B$3:$B$137,Y27) + SUMIFS('(B) - Detecciones - Ataques'!$BZ3:$BZ137,'(B) - Detecciones - Ataques'!$GR$3:$GR$137,"✔",'(B) - Detecciones - Ataques'!$C$3:$C$137,"*" &amp; Y27 &amp; "*") </f>
        <v>159889</v>
      </c>
      <c r="Z61" s="308">
        <f>SUMIFS('(B) - Detecciones - Ataques'!$BZ3:$BZ137,'(B) - Detecciones - Ataques'!$GR$3:$GR$137,"✔",'(B) - Detecciones - Ataques'!$B$3:$B$137,Z27) + SUMIFS('(B) - Detecciones - Ataques'!$BZ3:$BZ137,'(B) - Detecciones - Ataques'!$GR$3:$GR$137,"✔",'(B) - Detecciones - Ataques'!$C$3:$C$137,"*" &amp; Z27 &amp; "*") </f>
        <v>49</v>
      </c>
      <c r="AA61" s="308">
        <f>SUMIFS('(B) - Detecciones - Ataques'!$BZ3:$BZ137,'(B) - Detecciones - Ataques'!$GR$3:$GR$137,"✔",'(B) - Detecciones - Ataques'!$B$3:$B$137,AA27) + SUMIFS('(B) - Detecciones - Ataques'!$BZ3:$BZ137,'(B) - Detecciones - Ataques'!$GR$3:$GR$137,"✔",'(B) - Detecciones - Ataques'!$C$3:$C$137,"*" &amp; AA27 &amp; "*") </f>
        <v>222</v>
      </c>
      <c r="AB61" s="308">
        <f>SUMIFS('(B) - Detecciones - Ataques'!$BZ3:$BZ137,'(B) - Detecciones - Ataques'!$GR$3:$GR$137,"✔",'(B) - Detecciones - Ataques'!$B$3:$B$137,AB27) + SUMIFS('(B) - Detecciones - Ataques'!$BZ3:$BZ137,'(B) - Detecciones - Ataques'!$GR$3:$GR$137,"✔",'(B) - Detecciones - Ataques'!$C$3:$C$137,"*" &amp; AB27 &amp; "*") </f>
        <v>45</v>
      </c>
      <c r="AC61" s="308">
        <f>SUMIFS('(B) - Detecciones - Ataques'!$BZ3:$BZ137,'(B) - Detecciones - Ataques'!$GR$3:$GR$137,"✔",'(B) - Detecciones - Ataques'!$B$3:$B$137,AC27) + SUMIFS('(B) - Detecciones - Ataques'!$BZ3:$BZ137,'(B) - Detecciones - Ataques'!$GR$3:$GR$137,"✔",'(B) - Detecciones - Ataques'!$C$3:$C$137,"*" &amp; AC27 &amp; "*") </f>
        <v>19</v>
      </c>
      <c r="AD61" s="308">
        <f>SUMIFS('(B) - Detecciones - Ataques'!$BZ3:$BZ137,'(B) - Detecciones - Ataques'!$GR$3:$GR$137,"✔",'(B) - Detecciones - Ataques'!$B$3:$B$137,AD27) + SUMIFS('(B) - Detecciones - Ataques'!$BZ3:$BZ137,'(B) - Detecciones - Ataques'!$GR$3:$GR$137,"✔",'(B) - Detecciones - Ataques'!$C$3:$C$137,"*" &amp; AD27 &amp; "*") </f>
        <v>48</v>
      </c>
      <c r="AE61" s="309">
        <f>SUMIFS('(B) - Detecciones - Ataques'!$BZ3:$BZ137,'(B) - Detecciones - Ataques'!$GR$3:$GR$137,"✔",'(B) - Detecciones - Ataques'!$B$3:$B$137,AE27) + SUMIFS('(B) - Detecciones - Ataques'!$BZ3:$BZ137,'(B) - Detecciones - Ataques'!$GR$3:$GR$137,"✔",'(B) - Detecciones - Ataques'!$C$3:$C$137,"*" &amp; AE27 &amp; "*") </f>
        <v>517</v>
      </c>
      <c r="AF61" s="268"/>
      <c r="AG61" s="307" t="s">
        <v>2186</v>
      </c>
      <c r="AH61" s="310">
        <f>SUMIFS('(B) - Detecciones - Ataques'!$BZ3:$BZ137,'(B) - Detecciones - Ataques'!$GR$3:$GR$137,"✔",'(B) - Detecciones - Ataques'!$E$3:$E$137,AH27)</f>
        <v>30</v>
      </c>
      <c r="AI61" s="310">
        <f>SUMIFS('(B) - Detecciones - Ataques'!$BZ3:$BZ137,'(B) - Detecciones - Ataques'!$GR$3:$GR$137,"✔",'(B) - Detecciones - Ataques'!$E$3:$E$137,AI27)</f>
        <v>1</v>
      </c>
      <c r="AJ61" s="310">
        <f>SUMIFS('(B) - Detecciones - Ataques'!$BZ3:$BZ137,'(B) - Detecciones - Ataques'!$GR$3:$GR$137,"✔",'(B) - Detecciones - Ataques'!$E$3:$E$137,AJ27)</f>
        <v>10</v>
      </c>
      <c r="AK61" s="310">
        <f>SUMIFS('(B) - Detecciones - Ataques'!$BZ3:$BZ137,'(B) - Detecciones - Ataques'!$GR$3:$GR$137,"✔",'(B) - Detecciones - Ataques'!$E$3:$E$137,AK27)</f>
        <v>0</v>
      </c>
      <c r="AL61" s="310">
        <f>SUMIFS('(B) - Detecciones - Ataques'!$BZ3:$BZ137,'(B) - Detecciones - Ataques'!$GR$3:$GR$137,"✔",'(B) - Detecciones - Ataques'!$E$3:$E$137,AL27)</f>
        <v>0</v>
      </c>
      <c r="AM61" s="310">
        <f>SUMIFS('(B) - Detecciones - Ataques'!$BZ3:$BZ137,'(B) - Detecciones - Ataques'!$GR$3:$GR$137,"✔",'(B) - Detecciones - Ataques'!$E$3:$E$137,AM27)</f>
        <v>0</v>
      </c>
      <c r="AN61" s="310">
        <f>SUMIFS('(B) - Detecciones - Ataques'!$BZ3:$BZ137,'(B) - Detecciones - Ataques'!$GR$3:$GR$137,"✔",'(B) - Detecciones - Ataques'!$E$3:$E$137,AN27)</f>
        <v>0</v>
      </c>
      <c r="AO61" s="310">
        <f>SUMIFS('(B) - Detecciones - Ataques'!$BZ3:$BZ137,'(B) - Detecciones - Ataques'!$GR$3:$GR$137,"✔",'(B) - Detecciones - Ataques'!$E$3:$E$137,AO27)</f>
        <v>0</v>
      </c>
      <c r="AP61" s="310">
        <f>SUMIFS('(B) - Detecciones - Ataques'!$BZ3:$BZ137,'(B) - Detecciones - Ataques'!$GR$3:$GR$137,"✔",'(B) - Detecciones - Ataques'!$E$3:$E$137,AP27)</f>
        <v>163</v>
      </c>
      <c r="AQ61" s="310">
        <f>SUMIFS('(B) - Detecciones - Ataques'!$BZ3:$BZ137,'(B) - Detecciones - Ataques'!$GR$3:$GR$137,"✔",'(B) - Detecciones - Ataques'!$E$3:$E$137,AQ27)</f>
        <v>5</v>
      </c>
      <c r="AR61" s="310">
        <f>SUMIFS('(B) - Detecciones - Ataques'!$BZ3:$BZ137,'(B) - Detecciones - Ataques'!$GR$3:$GR$137,"✔",'(B) - Detecciones - Ataques'!$E$3:$E$137,AR27)</f>
        <v>0</v>
      </c>
      <c r="AS61" s="310">
        <f>SUMIFS('(B) - Detecciones - Ataques'!$BZ3:$BZ137,'(B) - Detecciones - Ataques'!$GR$3:$GR$137,"✔",'(B) - Detecciones - Ataques'!$E$3:$E$137,AS27)</f>
        <v>3</v>
      </c>
      <c r="AT61" s="310">
        <f>SUMIFS('(B) - Detecciones - Ataques'!$BZ3:$BZ137,'(B) - Detecciones - Ataques'!$GR$3:$GR$137,"✔",'(B) - Detecciones - Ataques'!$E$3:$E$137,AT27)</f>
        <v>7</v>
      </c>
      <c r="AU61" s="310">
        <f>SUMIFS('(B) - Detecciones - Ataques'!$BZ3:$BZ137,'(B) - Detecciones - Ataques'!$GR$3:$GR$137,"✔",'(B) - Detecciones - Ataques'!$E$3:$E$137,AU27)</f>
        <v>4</v>
      </c>
      <c r="AV61" s="310">
        <f>SUMIFS('(B) - Detecciones - Ataques'!$BZ3:$BZ137,'(B) - Detecciones - Ataques'!$GR$3:$GR$137,"✔",'(B) - Detecciones - Ataques'!$E$3:$E$137,AV27)</f>
        <v>0</v>
      </c>
      <c r="AW61" s="310">
        <f>SUMIFS('(B) - Detecciones - Ataques'!$BZ3:$BZ137,'(B) - Detecciones - Ataques'!$GR$3:$GR$137,"✔",'(B) - Detecciones - Ataques'!$E$3:$E$137,AW27)</f>
        <v>46</v>
      </c>
      <c r="AX61" s="310">
        <f>SUMIFS('(B) - Detecciones - Ataques'!$BZ3:$BZ137,'(B) - Detecciones - Ataques'!$GR$3:$GR$137,"✔",'(B) - Detecciones - Ataques'!$E$3:$E$137,AX27)</f>
        <v>0</v>
      </c>
      <c r="AY61" s="310">
        <f>SUMIFS('(B) - Detecciones - Ataques'!$BZ3:$BZ137,'(B) - Detecciones - Ataques'!$GR$3:$GR$137,"✔",'(B) - Detecciones - Ataques'!$E$3:$E$137,AY27)</f>
        <v>2</v>
      </c>
      <c r="AZ61" s="310">
        <f>SUMIFS('(B) - Detecciones - Ataques'!$BZ3:$BZ137,'(B) - Detecciones - Ataques'!$GR$3:$GR$137,"✔",'(B) - Detecciones - Ataques'!$E$3:$E$137,AZ27)</f>
        <v>28</v>
      </c>
      <c r="BA61" s="310">
        <f>SUMIFS('(B) - Detecciones - Ataques'!$BZ3:$BZ137,'(B) - Detecciones - Ataques'!$GR$3:$GR$137,"✔",'(B) - Detecciones - Ataques'!$E$3:$E$137,BA27)</f>
        <v>0</v>
      </c>
      <c r="BB61" s="310">
        <f>SUMIFS('(B) - Detecciones - Ataques'!$BZ3:$BZ137,'(B) - Detecciones - Ataques'!$GR$3:$GR$137,"✔",'(B) - Detecciones - Ataques'!$E$3:$E$137,BB27)</f>
        <v>18569</v>
      </c>
      <c r="BC61" s="310">
        <f>SUMIFS('(B) - Detecciones - Ataques'!$BZ3:$BZ137,'(B) - Detecciones - Ataques'!$GR$3:$GR$137,"✔",'(B) - Detecciones - Ataques'!$E$3:$E$137,BC27)</f>
        <v>0</v>
      </c>
      <c r="BD61" s="310">
        <f>SUMIFS('(B) - Detecciones - Ataques'!$BZ3:$BZ137,'(B) - Detecciones - Ataques'!$GR$3:$GR$137,"✔",'(B) - Detecciones - Ataques'!$E$3:$E$137,BD27)</f>
        <v>0</v>
      </c>
      <c r="BE61" s="310">
        <f>SUMIFS('(B) - Detecciones - Ataques'!$BZ3:$BZ137,'(B) - Detecciones - Ataques'!$GR$3:$GR$137,"✔",'(B) - Detecciones - Ataques'!$E$3:$E$137,BE27)</f>
        <v>0</v>
      </c>
      <c r="BF61" s="310">
        <f>SUMIFS('(B) - Detecciones - Ataques'!$BZ3:$BZ137,'(B) - Detecciones - Ataques'!$GR$3:$GR$137,"✔",'(B) - Detecciones - Ataques'!$E$3:$E$137,BF27)</f>
        <v>0</v>
      </c>
      <c r="BG61" s="310">
        <f>SUMIFS('(B) - Detecciones - Ataques'!$BZ3:$BZ137,'(B) - Detecciones - Ataques'!$GR$3:$GR$137,"✔",'(B) - Detecciones - Ataques'!$E$3:$E$137,BG27)</f>
        <v>792</v>
      </c>
      <c r="BH61" s="310">
        <f>SUMIFS('(B) - Detecciones - Ataques'!$BZ3:$BZ137,'(B) - Detecciones - Ataques'!$GR$3:$GR$137,"✔",'(B) - Detecciones - Ataques'!$E$3:$E$137,BH27)</f>
        <v>0</v>
      </c>
      <c r="BI61" s="310">
        <f>SUMIFS('(B) - Detecciones - Ataques'!$BZ3:$BZ137,'(B) - Detecciones - Ataques'!$GR$3:$GR$137,"✔",'(B) - Detecciones - Ataques'!$E$3:$E$137,BI27)</f>
        <v>0</v>
      </c>
      <c r="BJ61" s="310">
        <f>SUMIFS('(B) - Detecciones - Ataques'!$BZ3:$BZ137,'(B) - Detecciones - Ataques'!$GR$3:$GR$137,"✔",'(B) - Detecciones - Ataques'!$E$3:$E$137,BJ27)</f>
        <v>0</v>
      </c>
      <c r="BK61" s="310">
        <f>SUMIFS('(B) - Detecciones - Ataques'!$BZ3:$BZ137,'(B) - Detecciones - Ataques'!$GR$3:$GR$137,"✔",'(B) - Detecciones - Ataques'!$E$3:$E$137,BK27)</f>
        <v>1</v>
      </c>
      <c r="BL61" s="310">
        <f>SUMIFS('(B) - Detecciones - Ataques'!$BZ3:$BZ137,'(B) - Detecciones - Ataques'!$GR$3:$GR$137,"✔",'(B) - Detecciones - Ataques'!$E$3:$E$137,BL27)</f>
        <v>150541</v>
      </c>
      <c r="BM61" s="310">
        <f>SUMIFS('(B) - Detecciones - Ataques'!$BZ3:$BZ137,'(B) - Detecciones - Ataques'!$GR$3:$GR$137,"✔",'(B) - Detecciones - Ataques'!$E$3:$E$137,BM27)</f>
        <v>9347</v>
      </c>
      <c r="BN61" s="310">
        <f>SUMIFS('(B) - Detecciones - Ataques'!$BZ3:$BZ137,'(B) - Detecciones - Ataques'!$GR$3:$GR$137,"✔",'(B) - Detecciones - Ataques'!$E$3:$E$137,BN27)</f>
        <v>0</v>
      </c>
      <c r="BO61" s="310">
        <f>SUMIFS('(B) - Detecciones - Ataques'!$BZ3:$BZ137,'(B) - Detecciones - Ataques'!$GR$3:$GR$137,"✔",'(B) - Detecciones - Ataques'!$E$3:$E$137,BO27)</f>
        <v>0</v>
      </c>
      <c r="BP61" s="310">
        <f>SUMIFS('(B) - Detecciones - Ataques'!$BZ3:$BZ137,'(B) - Detecciones - Ataques'!$GR$3:$GR$137,"✔",'(B) - Detecciones - Ataques'!$E$3:$E$137,BP27)</f>
        <v>0</v>
      </c>
      <c r="BQ61" s="310">
        <f>SUMIFS('(B) - Detecciones - Ataques'!$BZ3:$BZ137,'(B) - Detecciones - Ataques'!$GR$3:$GR$137,"✔",'(B) - Detecciones - Ataques'!$E$3:$E$137,BQ27)</f>
        <v>0</v>
      </c>
      <c r="BR61" s="310">
        <f>SUMIFS('(B) - Detecciones - Ataques'!$BZ3:$BZ137,'(B) - Detecciones - Ataques'!$GR$3:$GR$137,"✔",'(B) - Detecciones - Ataques'!$E$3:$E$137,BR27)</f>
        <v>12</v>
      </c>
      <c r="BS61" s="310">
        <f>SUMIFS('(B) - Detecciones - Ataques'!$BZ3:$BZ137,'(B) - Detecciones - Ataques'!$GR$3:$GR$137,"✔",'(B) - Detecciones - Ataques'!$E$3:$E$137,BS27)</f>
        <v>0</v>
      </c>
      <c r="BT61" s="310">
        <f>SUMIFS('(B) - Detecciones - Ataques'!$BZ3:$BZ137,'(B) - Detecciones - Ataques'!$GR$3:$GR$137,"✔",'(B) - Detecciones - Ataques'!$E$3:$E$137,BT27)</f>
        <v>0</v>
      </c>
      <c r="BU61" s="310">
        <f>SUMIFS('(B) - Detecciones - Ataques'!$BZ3:$BZ137,'(B) - Detecciones - Ataques'!$GR$3:$GR$137,"✔",'(B) - Detecciones - Ataques'!$E$3:$E$137,BU27)</f>
        <v>0</v>
      </c>
      <c r="BV61" s="310">
        <f>SUMIFS('(B) - Detecciones - Ataques'!$BZ3:$BZ137,'(B) - Detecciones - Ataques'!$GR$3:$GR$137,"✔",'(B) - Detecciones - Ataques'!$E$3:$E$137,BV27)</f>
        <v>4</v>
      </c>
      <c r="BW61" s="310">
        <f>SUMIFS('(B) - Detecciones - Ataques'!$BZ3:$BZ137,'(B) - Detecciones - Ataques'!$GR$3:$GR$137,"✔",'(B) - Detecciones - Ataques'!$E$3:$E$137,BW27)</f>
        <v>0</v>
      </c>
      <c r="BX61" s="310">
        <f>SUMIFS('(B) - Detecciones - Ataques'!$BZ3:$BZ137,'(B) - Detecciones - Ataques'!$GR$3:$GR$137,"✔",'(B) - Detecciones - Ataques'!$E$3:$E$137,BX27)</f>
        <v>1</v>
      </c>
      <c r="BY61" s="310">
        <f>SUMIFS('(B) - Detecciones - Ataques'!$BZ3:$BZ137,'(B) - Detecciones - Ataques'!$GR$3:$GR$137,"✔",'(B) - Detecciones - Ataques'!$E$3:$E$137,BY27)</f>
        <v>20</v>
      </c>
      <c r="BZ61" s="310">
        <f>SUMIFS('(B) - Detecciones - Ataques'!$BZ3:$BZ137,'(B) - Detecciones - Ataques'!$GR$3:$GR$137,"✔",'(B) - Detecciones - Ataques'!$E$3:$E$137,BZ27)</f>
        <v>0</v>
      </c>
      <c r="CA61" s="310">
        <f>SUMIFS('(B) - Detecciones - Ataques'!$BZ3:$BZ137,'(B) - Detecciones - Ataques'!$GR$3:$GR$137,"✔",'(B) - Detecciones - Ataques'!$E$3:$E$137,CA27)</f>
        <v>1</v>
      </c>
      <c r="CB61" s="310">
        <f>SUMIFS('(B) - Detecciones - Ataques'!$BZ3:$BZ137,'(B) - Detecciones - Ataques'!$GR$3:$GR$137,"✔",'(B) - Detecciones - Ataques'!$E$3:$E$137,CB27)</f>
        <v>0</v>
      </c>
      <c r="CC61" s="310">
        <f>SUMIFS('(B) - Detecciones - Ataques'!$BZ3:$BZ137,'(B) - Detecciones - Ataques'!$GR$3:$GR$137,"✔",'(B) - Detecciones - Ataques'!$E$3:$E$137,CC27)</f>
        <v>0</v>
      </c>
      <c r="CD61" s="310">
        <f>SUMIFS('(B) - Detecciones - Ataques'!$BZ3:$BZ137,'(B) - Detecciones - Ataques'!$GR$3:$GR$137,"✔",'(B) - Detecciones - Ataques'!$E$3:$E$137,CD27)</f>
        <v>0</v>
      </c>
      <c r="CE61" s="310">
        <f>SUMIFS('(B) - Detecciones - Ataques'!$BZ3:$BZ137,'(B) - Detecciones - Ataques'!$GR$3:$GR$137,"✔",'(B) - Detecciones - Ataques'!$E$3:$E$137,CE27)</f>
        <v>4</v>
      </c>
      <c r="CF61" s="310">
        <f>SUMIFS('(B) - Detecciones - Ataques'!$BZ3:$BZ137,'(B) - Detecciones - Ataques'!$GR$3:$GR$137,"✔",'(B) - Detecciones - Ataques'!$E$3:$E$137,CF27)</f>
        <v>0</v>
      </c>
      <c r="CG61" s="310">
        <f>SUMIFS('(B) - Detecciones - Ataques'!$BZ3:$BZ137,'(B) - Detecciones - Ataques'!$GR$3:$GR$137,"✔",'(B) - Detecciones - Ataques'!$E$3:$E$137,CG27)</f>
        <v>1</v>
      </c>
      <c r="CH61" s="310">
        <f>SUMIFS('(B) - Detecciones - Ataques'!$BZ3:$BZ137,'(B) - Detecciones - Ataques'!$GR$3:$GR$137,"✔",'(B) - Detecciones - Ataques'!$E$3:$E$137,CH27)</f>
        <v>0</v>
      </c>
      <c r="CI61" s="310">
        <f>SUMIFS('(B) - Detecciones - Ataques'!$BZ3:$BZ137,'(B) - Detecciones - Ataques'!$GR$3:$GR$137,"✔",'(B) - Detecciones - Ataques'!$E$3:$E$137,CI27)</f>
        <v>0</v>
      </c>
      <c r="CJ61" s="310">
        <f>SUMIFS('(B) - Detecciones - Ataques'!$BZ3:$BZ137,'(B) - Detecciones - Ataques'!$GR$3:$GR$137,"✔",'(B) - Detecciones - Ataques'!$E$3:$E$137,CJ27)</f>
        <v>13</v>
      </c>
      <c r="CK61" s="310">
        <f>SUMIFS('(B) - Detecciones - Ataques'!$BZ3:$BZ137,'(B) - Detecciones - Ataques'!$GR$3:$GR$137,"✔",'(B) - Detecciones - Ataques'!$E$3:$E$137,CK27)</f>
        <v>0</v>
      </c>
      <c r="CL61" s="310">
        <f>SUMIFS('(B) - Detecciones - Ataques'!$BZ3:$BZ137,'(B) - Detecciones - Ataques'!$GR$3:$GR$137,"✔",'(B) - Detecciones - Ataques'!$E$3:$E$137,CL27)</f>
        <v>162</v>
      </c>
      <c r="CM61" s="310">
        <f>SUMIFS('(B) - Detecciones - Ataques'!$BZ3:$BZ137,'(B) - Detecciones - Ataques'!$GR$3:$GR$137,"✔",'(B) - Detecciones - Ataques'!$E$3:$E$137,CM27)</f>
        <v>0</v>
      </c>
      <c r="CN61" s="310">
        <f>SUMIFS('(B) - Detecciones - Ataques'!$BZ3:$BZ137,'(B) - Detecciones - Ataques'!$GR$3:$GR$137,"✔",'(B) - Detecciones - Ataques'!$E$3:$E$137,CN27)</f>
        <v>2</v>
      </c>
      <c r="CO61" s="310">
        <f>SUMIFS('(B) - Detecciones - Ataques'!$BZ3:$BZ137,'(B) - Detecciones - Ataques'!$GR$3:$GR$137,"✔",'(B) - Detecciones - Ataques'!$E$3:$E$137,CO27)</f>
        <v>40</v>
      </c>
      <c r="CP61" s="310">
        <f>SUMIFS('(B) - Detecciones - Ataques'!$BZ3:$BZ137,'(B) - Detecciones - Ataques'!$GR$3:$GR$137,"✔",'(B) - Detecciones - Ataques'!$E$3:$E$137,CP27)</f>
        <v>3</v>
      </c>
      <c r="CQ61" s="310">
        <f>SUMIFS('(B) - Detecciones - Ataques'!$BZ3:$BZ137,'(B) - Detecciones - Ataques'!$GR$3:$GR$137,"✔",'(B) - Detecciones - Ataques'!$E$3:$E$137,CQ27)</f>
        <v>0</v>
      </c>
      <c r="CR61" s="310">
        <f>SUMIFS('(B) - Detecciones - Ataques'!$BZ3:$BZ137,'(B) - Detecciones - Ataques'!$GR$3:$GR$137,"✔",'(B) - Detecciones - Ataques'!$E$3:$E$137,CR27)</f>
        <v>0</v>
      </c>
      <c r="CS61" s="310">
        <f>SUMIFS('(B) - Detecciones - Ataques'!$BZ3:$BZ137,'(B) - Detecciones - Ataques'!$GR$3:$GR$137,"✔",'(B) - Detecciones - Ataques'!$E$3:$E$137,CS27)</f>
        <v>8</v>
      </c>
      <c r="CT61" s="310">
        <f>SUMIFS('(B) - Detecciones - Ataques'!$BZ3:$BZ137,'(B) - Detecciones - Ataques'!$GR$3:$GR$137,"✔",'(B) - Detecciones - Ataques'!$E$3:$E$137,CT27)</f>
        <v>0</v>
      </c>
      <c r="CU61" s="310">
        <f>SUMIFS('(B) - Detecciones - Ataques'!$BZ3:$BZ137,'(B) - Detecciones - Ataques'!$GR$3:$GR$137,"✔",'(B) - Detecciones - Ataques'!$E$3:$E$137,CU27)</f>
        <v>0</v>
      </c>
      <c r="CV61" s="310">
        <f>SUMIFS('(B) - Detecciones - Ataques'!$BZ3:$BZ137,'(B) - Detecciones - Ataques'!$GR$3:$GR$137,"✔",'(B) - Detecciones - Ataques'!$E$3:$E$137,CV27)</f>
        <v>0</v>
      </c>
      <c r="CW61" s="310">
        <f>SUMIFS('(B) - Detecciones - Ataques'!$BZ3:$BZ137,'(B) - Detecciones - Ataques'!$GR$3:$GR$137,"✔",'(B) - Detecciones - Ataques'!$E$3:$E$137,CW27)</f>
        <v>11</v>
      </c>
      <c r="CX61" s="310">
        <f>SUMIFS('(B) - Detecciones - Ataques'!$BZ3:$BZ137,'(B) - Detecciones - Ataques'!$GR$3:$GR$137,"✔",'(B) - Detecciones - Ataques'!$E$3:$E$137,CX27)</f>
        <v>48</v>
      </c>
      <c r="CY61" s="310">
        <f>SUMIFS('(B) - Detecciones - Ataques'!$BZ3:$BZ137,'(B) - Detecciones - Ataques'!$GR$3:$GR$137,"✔",'(B) - Detecciones - Ataques'!$E$3:$E$137,CY27)</f>
        <v>0</v>
      </c>
      <c r="CZ61" s="310">
        <f>SUMIFS('(B) - Detecciones - Ataques'!$BZ3:$BZ137,'(B) - Detecciones - Ataques'!$GR$3:$GR$137,"✔",'(B) - Detecciones - Ataques'!$E$3:$E$137,CZ27)</f>
        <v>0</v>
      </c>
      <c r="DA61" s="310">
        <f>SUMIFS('(B) - Detecciones - Ataques'!$BZ3:$BZ137,'(B) - Detecciones - Ataques'!$GR$3:$GR$137,"✔",'(B) - Detecciones - Ataques'!$E$3:$E$137,DA27)</f>
        <v>0</v>
      </c>
      <c r="DB61" s="310">
        <f>SUMIFS('(B) - Detecciones - Ataques'!$BZ3:$BZ137,'(B) - Detecciones - Ataques'!$GR$3:$GR$137,"✔",'(B) - Detecciones - Ataques'!$E$3:$E$137,DB27)</f>
        <v>0</v>
      </c>
      <c r="DC61" s="310">
        <f>SUMIFS('(B) - Detecciones - Ataques'!$BZ3:$BZ137,'(B) - Detecciones - Ataques'!$GR$3:$GR$137,"✔",'(B) - Detecciones - Ataques'!$E$3:$E$137,DC27)</f>
        <v>0</v>
      </c>
      <c r="DD61" s="310">
        <f>SUMIFS('(B) - Detecciones - Ataques'!$BZ3:$BZ137,'(B) - Detecciones - Ataques'!$GR$3:$GR$137,"✔",'(B) - Detecciones - Ataques'!$E$3:$E$137,DD27)</f>
        <v>0</v>
      </c>
      <c r="DE61" s="310">
        <f>SUMIFS('(B) - Detecciones - Ataques'!$BZ3:$BZ137,'(B) - Detecciones - Ataques'!$GR$3:$GR$137,"✔",'(B) - Detecciones - Ataques'!$E$3:$E$137,DE27)</f>
        <v>0</v>
      </c>
      <c r="DF61" s="310">
        <f>SUMIFS('(B) - Detecciones - Ataques'!$BZ3:$BZ137,'(B) - Detecciones - Ataques'!$GR$3:$GR$137,"✔",'(B) - Detecciones - Ataques'!$E$3:$E$137,DF27)</f>
        <v>0</v>
      </c>
      <c r="DG61" s="310">
        <f>SUMIFS('(B) - Detecciones - Ataques'!$BZ3:$BZ137,'(B) - Detecciones - Ataques'!$GR$3:$GR$137,"✔",'(B) - Detecciones - Ataques'!$E$3:$E$137,DG27)</f>
        <v>474</v>
      </c>
      <c r="DH61" s="310">
        <f>SUMIFS('(B) - Detecciones - Ataques'!$BZ3:$BZ137,'(B) - Detecciones - Ataques'!$GR$3:$GR$137,"✔",'(B) - Detecciones - Ataques'!$E$3:$E$137,DH27)</f>
        <v>0</v>
      </c>
      <c r="DI61" s="311">
        <f>SUMIFS('(B) - Detecciones - Ataques'!$BZ3:$BZ137,'(B) - Detecciones - Ataques'!$GR$3:$GR$137,"✔",'(B) - Detecciones - Ataques'!$E$3:$E$137,DI27)</f>
        <v>15</v>
      </c>
      <c r="DJ61" s="268"/>
      <c r="ER61" s="341" t="s">
        <v>441</v>
      </c>
      <c r="ES61" s="342">
        <v>1.0</v>
      </c>
      <c r="ET61" s="342">
        <v>5.0</v>
      </c>
      <c r="EU61" s="342">
        <v>6.0</v>
      </c>
      <c r="EV61" s="342">
        <v>6.0</v>
      </c>
      <c r="EW61" s="329">
        <f t="shared" si="13"/>
        <v>6</v>
      </c>
      <c r="EX61" s="321"/>
      <c r="EY61" s="357">
        <f t="shared" si="16"/>
        <v>0.2307692308</v>
      </c>
      <c r="EZ61" s="358">
        <f t="shared" si="17"/>
        <v>0.7692307692</v>
      </c>
      <c r="FA61" s="351"/>
      <c r="FC61" s="369"/>
      <c r="FD61" s="369"/>
      <c r="FE61" s="328" t="s">
        <v>214</v>
      </c>
      <c r="FF61" s="361">
        <f t="shared" ref="FF61:FI61" si="27">IF(ES39=0,"-",ES60/ES39)</f>
        <v>0</v>
      </c>
      <c r="FG61" s="361">
        <f t="shared" si="27"/>
        <v>0.3333333333</v>
      </c>
      <c r="FH61" s="361">
        <f t="shared" si="27"/>
        <v>0.25</v>
      </c>
      <c r="FI61" s="362">
        <f t="shared" si="27"/>
        <v>0.1428571429</v>
      </c>
      <c r="FJ61" s="369"/>
      <c r="FK61" s="369"/>
    </row>
    <row r="62">
      <c r="J62" s="269"/>
      <c r="K62" s="370"/>
      <c r="L62" s="371"/>
      <c r="M62" s="371"/>
      <c r="N62" s="367"/>
      <c r="O62" s="270"/>
      <c r="Q62" s="268"/>
      <c r="R62" s="307" t="s">
        <v>2187</v>
      </c>
      <c r="S62" s="308">
        <f>SUMIFS('(B) - Detecciones - Ataques'!$DI3:$DI137,'(B) - Detecciones - Ataques'!$GR$3:$GR$137,"✔",'(B) - Detecciones - Ataques'!$B$3:$B$137,S27) + SUMIFS('(B) - Detecciones - Ataques'!$DI3:$DI137,'(B) - Detecciones - Ataques'!$GR$3:$GR$137,"✔",'(B) - Detecciones - Ataques'!$C$3:$C$137,"*" &amp; S27 &amp; "*") </f>
        <v>277</v>
      </c>
      <c r="T62" s="308">
        <f>SUMIFS('(B) - Detecciones - Ataques'!$DI3:$DI137,'(B) - Detecciones - Ataques'!$GR$3:$GR$137,"✔",'(B) - Detecciones - Ataques'!$B$3:$B$137,T27) + SUMIFS('(B) - Detecciones - Ataques'!$DI3:$DI137,'(B) - Detecciones - Ataques'!$GR$3:$GR$137,"✔",'(B) - Detecciones - Ataques'!$C$3:$C$137,"*" &amp; T27 &amp; "*") </f>
        <v>0</v>
      </c>
      <c r="U62" s="308">
        <f>SUMIFS('(B) - Detecciones - Ataques'!$DI3:$DI137,'(B) - Detecciones - Ataques'!$GR$3:$GR$137,"✔",'(B) - Detecciones - Ataques'!$B$3:$B$137,U27) + SUMIFS('(B) - Detecciones - Ataques'!$DI3:$DI137,'(B) - Detecciones - Ataques'!$GR$3:$GR$137,"✔",'(B) - Detecciones - Ataques'!$C$3:$C$137,"*" &amp; U27 &amp; "*") </f>
        <v>762</v>
      </c>
      <c r="V62" s="308">
        <f>SUMIFS('(B) - Detecciones - Ataques'!$DI3:$DI137,'(B) - Detecciones - Ataques'!$GR$3:$GR$137,"✔",'(B) - Detecciones - Ataques'!$B$3:$B$137,V27) + SUMIFS('(B) - Detecciones - Ataques'!$DI3:$DI137,'(B) - Detecciones - Ataques'!$GR$3:$GR$137,"✔",'(B) - Detecciones - Ataques'!$C$3:$C$137,"*" &amp; V27 &amp; "*") </f>
        <v>88</v>
      </c>
      <c r="W62" s="308">
        <f>SUMIFS('(B) - Detecciones - Ataques'!$DI3:$DI137,'(B) - Detecciones - Ataques'!$GR$3:$GR$137,"✔",'(B) - Detecciones - Ataques'!$B$3:$B$137,W27) + SUMIFS('(B) - Detecciones - Ataques'!$DI3:$DI137,'(B) - Detecciones - Ataques'!$GR$3:$GR$137,"✔",'(B) - Detecciones - Ataques'!$C$3:$C$137,"*" &amp; W27 &amp; "*") </f>
        <v>15</v>
      </c>
      <c r="X62" s="308">
        <f>SUMIFS('(B) - Detecciones - Ataques'!$DI3:$DI137,'(B) - Detecciones - Ataques'!$GR$3:$GR$137,"✔",'(B) - Detecciones - Ataques'!$B$3:$B$137,X27) + SUMIFS('(B) - Detecciones - Ataques'!$DI3:$DI137,'(B) - Detecciones - Ataques'!$GR$3:$GR$137,"✔",'(B) - Detecciones - Ataques'!$C$3:$C$137,"*" &amp; X27 &amp; "*") </f>
        <v>798</v>
      </c>
      <c r="Y62" s="308">
        <f>SUMIFS('(B) - Detecciones - Ataques'!$DI3:$DI137,'(B) - Detecciones - Ataques'!$GR$3:$GR$137,"✔",'(B) - Detecciones - Ataques'!$B$3:$B$137,Y27) + SUMIFS('(B) - Detecciones - Ataques'!$DI3:$DI137,'(B) - Detecciones - Ataques'!$GR$3:$GR$137,"✔",'(B) - Detecciones - Ataques'!$C$3:$C$137,"*" &amp; Y27 &amp; "*") </f>
        <v>4704526</v>
      </c>
      <c r="Z62" s="308">
        <f>SUMIFS('(B) - Detecciones - Ataques'!$DI3:$DI137,'(B) - Detecciones - Ataques'!$GR$3:$GR$137,"✔",'(B) - Detecciones - Ataques'!$B$3:$B$137,Z27) + SUMIFS('(B) - Detecciones - Ataques'!$DI3:$DI137,'(B) - Detecciones - Ataques'!$GR$3:$GR$137,"✔",'(B) - Detecciones - Ataques'!$C$3:$C$137,"*" &amp; Z27 &amp; "*") </f>
        <v>555</v>
      </c>
      <c r="AA62" s="308">
        <f>SUMIFS('(B) - Detecciones - Ataques'!$DI3:$DI137,'(B) - Detecciones - Ataques'!$GR$3:$GR$137,"✔",'(B) - Detecciones - Ataques'!$B$3:$B$137,AA27) + SUMIFS('(B) - Detecciones - Ataques'!$DI3:$DI137,'(B) - Detecciones - Ataques'!$GR$3:$GR$137,"✔",'(B) - Detecciones - Ataques'!$C$3:$C$137,"*" &amp; AA27 &amp; "*") </f>
        <v>284</v>
      </c>
      <c r="AB62" s="308">
        <f>SUMIFS('(B) - Detecciones - Ataques'!$DI3:$DI137,'(B) - Detecciones - Ataques'!$GR$3:$GR$137,"✔",'(B) - Detecciones - Ataques'!$B$3:$B$137,AB27) + SUMIFS('(B) - Detecciones - Ataques'!$DI3:$DI137,'(B) - Detecciones - Ataques'!$GR$3:$GR$137,"✔",'(B) - Detecciones - Ataques'!$C$3:$C$137,"*" &amp; AB27 &amp; "*") </f>
        <v>66</v>
      </c>
      <c r="AC62" s="308">
        <f>SUMIFS('(B) - Detecciones - Ataques'!$DI3:$DI137,'(B) - Detecciones - Ataques'!$GR$3:$GR$137,"✔",'(B) - Detecciones - Ataques'!$B$3:$B$137,AC27) + SUMIFS('(B) - Detecciones - Ataques'!$DI3:$DI137,'(B) - Detecciones - Ataques'!$GR$3:$GR$137,"✔",'(B) - Detecciones - Ataques'!$C$3:$C$137,"*" &amp; AC27 &amp; "*") </f>
        <v>27</v>
      </c>
      <c r="AD62" s="308">
        <f>SUMIFS('(B) - Detecciones - Ataques'!$DI3:$DI137,'(B) - Detecciones - Ataques'!$GR$3:$GR$137,"✔",'(B) - Detecciones - Ataques'!$B$3:$B$137,AD27) + SUMIFS('(B) - Detecciones - Ataques'!$DI3:$DI137,'(B) - Detecciones - Ataques'!$GR$3:$GR$137,"✔",'(B) - Detecciones - Ataques'!$C$3:$C$137,"*" &amp; AD27 &amp; "*") </f>
        <v>64</v>
      </c>
      <c r="AE62" s="309">
        <f>SUMIFS('(B) - Detecciones - Ataques'!$DI3:$DI137,'(B) - Detecciones - Ataques'!$GR$3:$GR$137,"✔",'(B) - Detecciones - Ataques'!$B$3:$B$137,AE27) + SUMIFS('(B) - Detecciones - Ataques'!$DI3:$DI137,'(B) - Detecciones - Ataques'!$GR$3:$GR$137,"✔",'(B) - Detecciones - Ataques'!$C$3:$C$137,"*" &amp; AE27 &amp; "*") </f>
        <v>524</v>
      </c>
      <c r="AF62" s="268"/>
      <c r="AG62" s="307" t="s">
        <v>2187</v>
      </c>
      <c r="AH62" s="310">
        <f>SUMIFS('(B) - Detecciones - Ataques'!$DI3:$DI137,'(B) - Detecciones - Ataques'!$GR$3:$GR$137,"✔",'(B) - Detecciones - Ataques'!$E$3:$E$137,AH27)</f>
        <v>260</v>
      </c>
      <c r="AI62" s="310">
        <f>SUMIFS('(B) - Detecciones - Ataques'!$DI3:$DI137,'(B) - Detecciones - Ataques'!$GR$3:$GR$137,"✔",'(B) - Detecciones - Ataques'!$E$3:$E$137,AI27)</f>
        <v>1</v>
      </c>
      <c r="AJ62" s="310">
        <f>SUMIFS('(B) - Detecciones - Ataques'!$DI3:$DI137,'(B) - Detecciones - Ataques'!$GR$3:$GR$137,"✔",'(B) - Detecciones - Ataques'!$E$3:$E$137,AJ27)</f>
        <v>16</v>
      </c>
      <c r="AK62" s="310">
        <f>SUMIFS('(B) - Detecciones - Ataques'!$DI3:$DI137,'(B) - Detecciones - Ataques'!$GR$3:$GR$137,"✔",'(B) - Detecciones - Ataques'!$E$3:$E$137,AK27)</f>
        <v>0</v>
      </c>
      <c r="AL62" s="310">
        <f>SUMIFS('(B) - Detecciones - Ataques'!$DI3:$DI137,'(B) - Detecciones - Ataques'!$GR$3:$GR$137,"✔",'(B) - Detecciones - Ataques'!$E$3:$E$137,AL27)</f>
        <v>0</v>
      </c>
      <c r="AM62" s="310">
        <f>SUMIFS('(B) - Detecciones - Ataques'!$DI3:$DI137,'(B) - Detecciones - Ataques'!$GR$3:$GR$137,"✔",'(B) - Detecciones - Ataques'!$E$3:$E$137,AM27)</f>
        <v>0</v>
      </c>
      <c r="AN62" s="310">
        <f>SUMIFS('(B) - Detecciones - Ataques'!$DI3:$DI137,'(B) - Detecciones - Ataques'!$GR$3:$GR$137,"✔",'(B) - Detecciones - Ataques'!$E$3:$E$137,AN27)</f>
        <v>0</v>
      </c>
      <c r="AO62" s="310">
        <f>SUMIFS('(B) - Detecciones - Ataques'!$DI3:$DI137,'(B) - Detecciones - Ataques'!$GR$3:$GR$137,"✔",'(B) - Detecciones - Ataques'!$E$3:$E$137,AO27)</f>
        <v>0</v>
      </c>
      <c r="AP62" s="310">
        <f>SUMIFS('(B) - Detecciones - Ataques'!$DI3:$DI137,'(B) - Detecciones - Ataques'!$GR$3:$GR$137,"✔",'(B) - Detecciones - Ataques'!$E$3:$E$137,AP27)</f>
        <v>494</v>
      </c>
      <c r="AQ62" s="310">
        <f>SUMIFS('(B) - Detecciones - Ataques'!$DI3:$DI137,'(B) - Detecciones - Ataques'!$GR$3:$GR$137,"✔",'(B) - Detecciones - Ataques'!$E$3:$E$137,AQ27)</f>
        <v>248</v>
      </c>
      <c r="AR62" s="310">
        <f>SUMIFS('(B) - Detecciones - Ataques'!$DI3:$DI137,'(B) - Detecciones - Ataques'!$GR$3:$GR$137,"✔",'(B) - Detecciones - Ataques'!$E$3:$E$137,AR27)</f>
        <v>0</v>
      </c>
      <c r="AS62" s="310">
        <f>SUMIFS('(B) - Detecciones - Ataques'!$DI3:$DI137,'(B) - Detecciones - Ataques'!$GR$3:$GR$137,"✔",'(B) - Detecciones - Ataques'!$E$3:$E$137,AS27)</f>
        <v>4</v>
      </c>
      <c r="AT62" s="310">
        <f>SUMIFS('(B) - Detecciones - Ataques'!$DI3:$DI137,'(B) - Detecciones - Ataques'!$GR$3:$GR$137,"✔",'(B) - Detecciones - Ataques'!$E$3:$E$137,AT27)</f>
        <v>12</v>
      </c>
      <c r="AU62" s="310">
        <f>SUMIFS('(B) - Detecciones - Ataques'!$DI3:$DI137,'(B) - Detecciones - Ataques'!$GR$3:$GR$137,"✔",'(B) - Detecciones - Ataques'!$E$3:$E$137,AU27)</f>
        <v>4</v>
      </c>
      <c r="AV62" s="310">
        <f>SUMIFS('(B) - Detecciones - Ataques'!$DI3:$DI137,'(B) - Detecciones - Ataques'!$GR$3:$GR$137,"✔",'(B) - Detecciones - Ataques'!$E$3:$E$137,AV27)</f>
        <v>0</v>
      </c>
      <c r="AW62" s="310">
        <f>SUMIFS('(B) - Detecciones - Ataques'!$DI3:$DI137,'(B) - Detecciones - Ataques'!$GR$3:$GR$137,"✔",'(B) - Detecciones - Ataques'!$E$3:$E$137,AW27)</f>
        <v>54</v>
      </c>
      <c r="AX62" s="310">
        <f>SUMIFS('(B) - Detecciones - Ataques'!$DI3:$DI137,'(B) - Detecciones - Ataques'!$GR$3:$GR$137,"✔",'(B) - Detecciones - Ataques'!$E$3:$E$137,AX27)</f>
        <v>0</v>
      </c>
      <c r="AY62" s="310">
        <f>SUMIFS('(B) - Detecciones - Ataques'!$DI3:$DI137,'(B) - Detecciones - Ataques'!$GR$3:$GR$137,"✔",'(B) - Detecciones - Ataques'!$E$3:$E$137,AY27)</f>
        <v>8</v>
      </c>
      <c r="AZ62" s="310">
        <f>SUMIFS('(B) - Detecciones - Ataques'!$DI3:$DI137,'(B) - Detecciones - Ataques'!$GR$3:$GR$137,"✔",'(B) - Detecciones - Ataques'!$E$3:$E$137,AZ27)</f>
        <v>26</v>
      </c>
      <c r="BA62" s="310">
        <f>SUMIFS('(B) - Detecciones - Ataques'!$DI3:$DI137,'(B) - Detecciones - Ataques'!$GR$3:$GR$137,"✔",'(B) - Detecciones - Ataques'!$E$3:$E$137,BA27)</f>
        <v>0</v>
      </c>
      <c r="BB62" s="310">
        <f>SUMIFS('(B) - Detecciones - Ataques'!$DI3:$DI137,'(B) - Detecciones - Ataques'!$GR$3:$GR$137,"✔",'(B) - Detecciones - Ataques'!$E$3:$E$137,BB27)</f>
        <v>1</v>
      </c>
      <c r="BC62" s="310">
        <f>SUMIFS('(B) - Detecciones - Ataques'!$DI3:$DI137,'(B) - Detecciones - Ataques'!$GR$3:$GR$137,"✔",'(B) - Detecciones - Ataques'!$E$3:$E$137,BC27)</f>
        <v>0</v>
      </c>
      <c r="BD62" s="310">
        <f>SUMIFS('(B) - Detecciones - Ataques'!$DI3:$DI137,'(B) - Detecciones - Ataques'!$GR$3:$GR$137,"✔",'(B) - Detecciones - Ataques'!$E$3:$E$137,BD27)</f>
        <v>4</v>
      </c>
      <c r="BE62" s="310">
        <f>SUMIFS('(B) - Detecciones - Ataques'!$DI3:$DI137,'(B) - Detecciones - Ataques'!$GR$3:$GR$137,"✔",'(B) - Detecciones - Ataques'!$E$3:$E$137,BE27)</f>
        <v>9</v>
      </c>
      <c r="BF62" s="310">
        <f>SUMIFS('(B) - Detecciones - Ataques'!$DI3:$DI137,'(B) - Detecciones - Ataques'!$GR$3:$GR$137,"✔",'(B) - Detecciones - Ataques'!$E$3:$E$137,BF27)</f>
        <v>1</v>
      </c>
      <c r="BG62" s="310">
        <f>SUMIFS('(B) - Detecciones - Ataques'!$DI3:$DI137,'(B) - Detecciones - Ataques'!$GR$3:$GR$137,"✔",'(B) - Detecciones - Ataques'!$E$3:$E$137,BG27)</f>
        <v>792</v>
      </c>
      <c r="BH62" s="310">
        <f>SUMIFS('(B) - Detecciones - Ataques'!$DI3:$DI137,'(B) - Detecciones - Ataques'!$GR$3:$GR$137,"✔",'(B) - Detecciones - Ataques'!$E$3:$E$137,BH27)</f>
        <v>2</v>
      </c>
      <c r="BI62" s="310">
        <f>SUMIFS('(B) - Detecciones - Ataques'!$DI3:$DI137,'(B) - Detecciones - Ataques'!$GR$3:$GR$137,"✔",'(B) - Detecciones - Ataques'!$E$3:$E$137,BI27)</f>
        <v>0</v>
      </c>
      <c r="BJ62" s="310">
        <f>SUMIFS('(B) - Detecciones - Ataques'!$DI3:$DI137,'(B) - Detecciones - Ataques'!$GR$3:$GR$137,"✔",'(B) - Detecciones - Ataques'!$E$3:$E$137,BJ27)</f>
        <v>0</v>
      </c>
      <c r="BK62" s="310">
        <f>SUMIFS('(B) - Detecciones - Ataques'!$DI3:$DI137,'(B) - Detecciones - Ataques'!$GR$3:$GR$137,"✔",'(B) - Detecciones - Ataques'!$E$3:$E$137,BK27)</f>
        <v>2</v>
      </c>
      <c r="BL62" s="310">
        <f>SUMIFS('(B) - Detecciones - Ataques'!$DI3:$DI137,'(B) - Detecciones - Ataques'!$GR$3:$GR$137,"✔",'(B) - Detecciones - Ataques'!$E$3:$E$137,BL27)</f>
        <v>3620717</v>
      </c>
      <c r="BM62" s="310">
        <f>SUMIFS('(B) - Detecciones - Ataques'!$DI3:$DI137,'(B) - Detecciones - Ataques'!$GR$3:$GR$137,"✔",'(B) - Detecciones - Ataques'!$E$3:$E$137,BM27)</f>
        <v>1083807</v>
      </c>
      <c r="BN62" s="310">
        <f>SUMIFS('(B) - Detecciones - Ataques'!$DI3:$DI137,'(B) - Detecciones - Ataques'!$GR$3:$GR$137,"✔",'(B) - Detecciones - Ataques'!$E$3:$E$137,BN27)</f>
        <v>0</v>
      </c>
      <c r="BO62" s="310">
        <f>SUMIFS('(B) - Detecciones - Ataques'!$DI3:$DI137,'(B) - Detecciones - Ataques'!$GR$3:$GR$137,"✔",'(B) - Detecciones - Ataques'!$E$3:$E$137,BO27)</f>
        <v>0</v>
      </c>
      <c r="BP62" s="310">
        <f>SUMIFS('(B) - Detecciones - Ataques'!$DI3:$DI137,'(B) - Detecciones - Ataques'!$GR$3:$GR$137,"✔",'(B) - Detecciones - Ataques'!$E$3:$E$137,BP27)</f>
        <v>205</v>
      </c>
      <c r="BQ62" s="310">
        <f>SUMIFS('(B) - Detecciones - Ataques'!$DI3:$DI137,'(B) - Detecciones - Ataques'!$GR$3:$GR$137,"✔",'(B) - Detecciones - Ataques'!$E$3:$E$137,BQ27)</f>
        <v>0</v>
      </c>
      <c r="BR62" s="310">
        <f>SUMIFS('(B) - Detecciones - Ataques'!$DI3:$DI137,'(B) - Detecciones - Ataques'!$GR$3:$GR$137,"✔",'(B) - Detecciones - Ataques'!$E$3:$E$137,BR27)</f>
        <v>13</v>
      </c>
      <c r="BS62" s="310">
        <f>SUMIFS('(B) - Detecciones - Ataques'!$DI3:$DI137,'(B) - Detecciones - Ataques'!$GR$3:$GR$137,"✔",'(B) - Detecciones - Ataques'!$E$3:$E$137,BS27)</f>
        <v>0</v>
      </c>
      <c r="BT62" s="310">
        <f>SUMIFS('(B) - Detecciones - Ataques'!$DI3:$DI137,'(B) - Detecciones - Ataques'!$GR$3:$GR$137,"✔",'(B) - Detecciones - Ataques'!$E$3:$E$137,BT27)</f>
        <v>0</v>
      </c>
      <c r="BU62" s="310">
        <f>SUMIFS('(B) - Detecciones - Ataques'!$DI3:$DI137,'(B) - Detecciones - Ataques'!$GR$3:$GR$137,"✔",'(B) - Detecciones - Ataques'!$E$3:$E$137,BU27)</f>
        <v>0</v>
      </c>
      <c r="BV62" s="310">
        <f>SUMIFS('(B) - Detecciones - Ataques'!$DI3:$DI137,'(B) - Detecciones - Ataques'!$GR$3:$GR$137,"✔",'(B) - Detecciones - Ataques'!$E$3:$E$137,BV27)</f>
        <v>4</v>
      </c>
      <c r="BW62" s="310">
        <f>SUMIFS('(B) - Detecciones - Ataques'!$DI3:$DI137,'(B) - Detecciones - Ataques'!$GR$3:$GR$137,"✔",'(B) - Detecciones - Ataques'!$E$3:$E$137,BW27)</f>
        <v>0</v>
      </c>
      <c r="BX62" s="310">
        <f>SUMIFS('(B) - Detecciones - Ataques'!$DI3:$DI137,'(B) - Detecciones - Ataques'!$GR$3:$GR$137,"✔",'(B) - Detecciones - Ataques'!$E$3:$E$137,BX27)</f>
        <v>43</v>
      </c>
      <c r="BY62" s="310">
        <f>SUMIFS('(B) - Detecciones - Ataques'!$DI3:$DI137,'(B) - Detecciones - Ataques'!$GR$3:$GR$137,"✔",'(B) - Detecciones - Ataques'!$E$3:$E$137,BY27)</f>
        <v>271</v>
      </c>
      <c r="BZ62" s="310">
        <f>SUMIFS('(B) - Detecciones - Ataques'!$DI3:$DI137,'(B) - Detecciones - Ataques'!$GR$3:$GR$137,"✔",'(B) - Detecciones - Ataques'!$E$3:$E$137,BZ27)</f>
        <v>0</v>
      </c>
      <c r="CA62" s="310">
        <f>SUMIFS('(B) - Detecciones - Ataques'!$DI3:$DI137,'(B) - Detecciones - Ataques'!$GR$3:$GR$137,"✔",'(B) - Detecciones - Ataques'!$E$3:$E$137,CA27)</f>
        <v>1</v>
      </c>
      <c r="CB62" s="310">
        <f>SUMIFS('(B) - Detecciones - Ataques'!$DI3:$DI137,'(B) - Detecciones - Ataques'!$GR$3:$GR$137,"✔",'(B) - Detecciones - Ataques'!$E$3:$E$137,CB27)</f>
        <v>0</v>
      </c>
      <c r="CC62" s="310">
        <f>SUMIFS('(B) - Detecciones - Ataques'!$DI3:$DI137,'(B) - Detecciones - Ataques'!$GR$3:$GR$137,"✔",'(B) - Detecciones - Ataques'!$E$3:$E$137,CC27)</f>
        <v>1</v>
      </c>
      <c r="CD62" s="310">
        <f>SUMIFS('(B) - Detecciones - Ataques'!$DI3:$DI137,'(B) - Detecciones - Ataques'!$GR$3:$GR$137,"✔",'(B) - Detecciones - Ataques'!$E$3:$E$137,CD27)</f>
        <v>0</v>
      </c>
      <c r="CE62" s="310">
        <f>SUMIFS('(B) - Detecciones - Ataques'!$DI3:$DI137,'(B) - Detecciones - Ataques'!$GR$3:$GR$137,"✔",'(B) - Detecciones - Ataques'!$E$3:$E$137,CE27)</f>
        <v>5</v>
      </c>
      <c r="CF62" s="310">
        <f>SUMIFS('(B) - Detecciones - Ataques'!$DI3:$DI137,'(B) - Detecciones - Ataques'!$GR$3:$GR$137,"✔",'(B) - Detecciones - Ataques'!$E$3:$E$137,CF27)</f>
        <v>0</v>
      </c>
      <c r="CG62" s="310">
        <f>SUMIFS('(B) - Detecciones - Ataques'!$DI3:$DI137,'(B) - Detecciones - Ataques'!$GR$3:$GR$137,"✔",'(B) - Detecciones - Ataques'!$E$3:$E$137,CG27)</f>
        <v>6</v>
      </c>
      <c r="CH62" s="310">
        <f>SUMIFS('(B) - Detecciones - Ataques'!$DI3:$DI137,'(B) - Detecciones - Ataques'!$GR$3:$GR$137,"✔",'(B) - Detecciones - Ataques'!$E$3:$E$137,CH27)</f>
        <v>34</v>
      </c>
      <c r="CI62" s="310">
        <f>SUMIFS('(B) - Detecciones - Ataques'!$DI3:$DI137,'(B) - Detecciones - Ataques'!$GR$3:$GR$137,"✔",'(B) - Detecciones - Ataques'!$E$3:$E$137,CI27)</f>
        <v>0</v>
      </c>
      <c r="CJ62" s="310">
        <f>SUMIFS('(B) - Detecciones - Ataques'!$DI3:$DI137,'(B) - Detecciones - Ataques'!$GR$3:$GR$137,"✔",'(B) - Detecciones - Ataques'!$E$3:$E$137,CJ27)</f>
        <v>19</v>
      </c>
      <c r="CK62" s="310">
        <f>SUMIFS('(B) - Detecciones - Ataques'!$DI3:$DI137,'(B) - Detecciones - Ataques'!$GR$3:$GR$137,"✔",'(B) - Detecciones - Ataques'!$E$3:$E$137,CK27)</f>
        <v>0</v>
      </c>
      <c r="CL62" s="310">
        <f>SUMIFS('(B) - Detecciones - Ataques'!$DI3:$DI137,'(B) - Detecciones - Ataques'!$GR$3:$GR$137,"✔",'(B) - Detecciones - Ataques'!$E$3:$E$137,CL27)</f>
        <v>171</v>
      </c>
      <c r="CM62" s="310">
        <f>SUMIFS('(B) - Detecciones - Ataques'!$DI3:$DI137,'(B) - Detecciones - Ataques'!$GR$3:$GR$137,"✔",'(B) - Detecciones - Ataques'!$E$3:$E$137,CM27)</f>
        <v>0</v>
      </c>
      <c r="CN62" s="310">
        <f>SUMIFS('(B) - Detecciones - Ataques'!$DI3:$DI137,'(B) - Detecciones - Ataques'!$GR$3:$GR$137,"✔",'(B) - Detecciones - Ataques'!$E$3:$E$137,CN27)</f>
        <v>17</v>
      </c>
      <c r="CO62" s="310">
        <f>SUMIFS('(B) - Detecciones - Ataques'!$DI3:$DI137,'(B) - Detecciones - Ataques'!$GR$3:$GR$137,"✔",'(B) - Detecciones - Ataques'!$E$3:$E$137,CO27)</f>
        <v>46</v>
      </c>
      <c r="CP62" s="310">
        <f>SUMIFS('(B) - Detecciones - Ataques'!$DI3:$DI137,'(B) - Detecciones - Ataques'!$GR$3:$GR$137,"✔",'(B) - Detecciones - Ataques'!$E$3:$E$137,CP27)</f>
        <v>3</v>
      </c>
      <c r="CQ62" s="310">
        <f>SUMIFS('(B) - Detecciones - Ataques'!$DI3:$DI137,'(B) - Detecciones - Ataques'!$GR$3:$GR$137,"✔",'(B) - Detecciones - Ataques'!$E$3:$E$137,CQ27)</f>
        <v>0</v>
      </c>
      <c r="CR62" s="310">
        <f>SUMIFS('(B) - Detecciones - Ataques'!$DI3:$DI137,'(B) - Detecciones - Ataques'!$GR$3:$GR$137,"✔",'(B) - Detecciones - Ataques'!$E$3:$E$137,CR27)</f>
        <v>0</v>
      </c>
      <c r="CS62" s="310">
        <f>SUMIFS('(B) - Detecciones - Ataques'!$DI3:$DI137,'(B) - Detecciones - Ataques'!$GR$3:$GR$137,"✔",'(B) - Detecciones - Ataques'!$E$3:$E$137,CS27)</f>
        <v>8</v>
      </c>
      <c r="CT62" s="310">
        <f>SUMIFS('(B) - Detecciones - Ataques'!$DI3:$DI137,'(B) - Detecciones - Ataques'!$GR$3:$GR$137,"✔",'(B) - Detecciones - Ataques'!$E$3:$E$137,CT27)</f>
        <v>0</v>
      </c>
      <c r="CU62" s="310">
        <f>SUMIFS('(B) - Detecciones - Ataques'!$DI3:$DI137,'(B) - Detecciones - Ataques'!$GR$3:$GR$137,"✔",'(B) - Detecciones - Ataques'!$E$3:$E$137,CU27)</f>
        <v>1</v>
      </c>
      <c r="CV62" s="310">
        <f>SUMIFS('(B) - Detecciones - Ataques'!$DI3:$DI137,'(B) - Detecciones - Ataques'!$GR$3:$GR$137,"✔",'(B) - Detecciones - Ataques'!$E$3:$E$137,CV27)</f>
        <v>0</v>
      </c>
      <c r="CW62" s="310">
        <f>SUMIFS('(B) - Detecciones - Ataques'!$DI3:$DI137,'(B) - Detecciones - Ataques'!$GR$3:$GR$137,"✔",'(B) - Detecciones - Ataques'!$E$3:$E$137,CW27)</f>
        <v>18</v>
      </c>
      <c r="CX62" s="310">
        <f>SUMIFS('(B) - Detecciones - Ataques'!$DI3:$DI137,'(B) - Detecciones - Ataques'!$GR$3:$GR$137,"✔",'(B) - Detecciones - Ataques'!$E$3:$E$137,CX27)</f>
        <v>64</v>
      </c>
      <c r="CY62" s="310">
        <f>SUMIFS('(B) - Detecciones - Ataques'!$DI3:$DI137,'(B) - Detecciones - Ataques'!$GR$3:$GR$137,"✔",'(B) - Detecciones - Ataques'!$E$3:$E$137,CY27)</f>
        <v>0</v>
      </c>
      <c r="CZ62" s="310">
        <f>SUMIFS('(B) - Detecciones - Ataques'!$DI3:$DI137,'(B) - Detecciones - Ataques'!$GR$3:$GR$137,"✔",'(B) - Detecciones - Ataques'!$E$3:$E$137,CZ27)</f>
        <v>0</v>
      </c>
      <c r="DA62" s="310">
        <f>SUMIFS('(B) - Detecciones - Ataques'!$DI3:$DI137,'(B) - Detecciones - Ataques'!$GR$3:$GR$137,"✔",'(B) - Detecciones - Ataques'!$E$3:$E$137,DA27)</f>
        <v>0</v>
      </c>
      <c r="DB62" s="310">
        <f>SUMIFS('(B) - Detecciones - Ataques'!$DI3:$DI137,'(B) - Detecciones - Ataques'!$GR$3:$GR$137,"✔",'(B) - Detecciones - Ataques'!$E$3:$E$137,DB27)</f>
        <v>0</v>
      </c>
      <c r="DC62" s="310">
        <f>SUMIFS('(B) - Detecciones - Ataques'!$DI3:$DI137,'(B) - Detecciones - Ataques'!$GR$3:$GR$137,"✔",'(B) - Detecciones - Ataques'!$E$3:$E$137,DC27)</f>
        <v>0</v>
      </c>
      <c r="DD62" s="310">
        <f>SUMIFS('(B) - Detecciones - Ataques'!$DI3:$DI137,'(B) - Detecciones - Ataques'!$GR$3:$GR$137,"✔",'(B) - Detecciones - Ataques'!$E$3:$E$137,DD27)</f>
        <v>0</v>
      </c>
      <c r="DE62" s="310">
        <f>SUMIFS('(B) - Detecciones - Ataques'!$DI3:$DI137,'(B) - Detecciones - Ataques'!$GR$3:$GR$137,"✔",'(B) - Detecciones - Ataques'!$E$3:$E$137,DE27)</f>
        <v>0</v>
      </c>
      <c r="DF62" s="310">
        <f>SUMIFS('(B) - Detecciones - Ataques'!$DI3:$DI137,'(B) - Detecciones - Ataques'!$GR$3:$GR$137,"✔",'(B) - Detecciones - Ataques'!$E$3:$E$137,DF27)</f>
        <v>0</v>
      </c>
      <c r="DG62" s="310">
        <f>SUMIFS('(B) - Detecciones - Ataques'!$DI3:$DI137,'(B) - Detecciones - Ataques'!$GR$3:$GR$137,"✔",'(B) - Detecciones - Ataques'!$E$3:$E$137,DG27)</f>
        <v>479</v>
      </c>
      <c r="DH62" s="310">
        <f>SUMIFS('(B) - Detecciones - Ataques'!$DI3:$DI137,'(B) - Detecciones - Ataques'!$GR$3:$GR$137,"✔",'(B) - Detecciones - Ataques'!$E$3:$E$137,DH27)</f>
        <v>0</v>
      </c>
      <c r="DI62" s="311">
        <f>SUMIFS('(B) - Detecciones - Ataques'!$DI3:$DI137,'(B) - Detecciones - Ataques'!$GR$3:$GR$137,"✔",'(B) - Detecciones - Ataques'!$E$3:$E$137,DI27)</f>
        <v>19</v>
      </c>
      <c r="DJ62" s="268"/>
      <c r="ER62" s="282"/>
      <c r="ES62" s="282"/>
      <c r="ET62" s="282"/>
      <c r="EU62" s="282"/>
      <c r="EV62" s="282"/>
      <c r="EW62" s="282"/>
      <c r="EZ62" s="350"/>
      <c r="FA62" s="369"/>
      <c r="FB62" s="369"/>
      <c r="FC62" s="369"/>
      <c r="FD62" s="369"/>
      <c r="FE62" s="341" t="s">
        <v>441</v>
      </c>
      <c r="FF62" s="361">
        <f t="shared" ref="FF62:FI62" si="28">IF(ES40=0,"-",ES61/ES40)</f>
        <v>0.5</v>
      </c>
      <c r="FG62" s="361">
        <f t="shared" si="28"/>
        <v>0.5555555556</v>
      </c>
      <c r="FH62" s="361">
        <f t="shared" si="28"/>
        <v>0.4615384615</v>
      </c>
      <c r="FI62" s="362">
        <f t="shared" si="28"/>
        <v>0.2307692308</v>
      </c>
      <c r="FJ62" s="369"/>
      <c r="FK62" s="369"/>
    </row>
    <row r="63">
      <c r="J63" s="269"/>
      <c r="K63" s="330" t="s">
        <v>2198</v>
      </c>
      <c r="L63" s="331" t="s">
        <v>2199</v>
      </c>
      <c r="M63" s="333" t="s">
        <v>2200</v>
      </c>
      <c r="N63" s="332" t="s">
        <v>2201</v>
      </c>
      <c r="O63" s="270"/>
      <c r="Q63" s="268"/>
      <c r="R63" s="307" t="s">
        <v>2188</v>
      </c>
      <c r="S63" s="308">
        <f>SUMIFS('(B) - Detecciones - Ataques'!$ER3:$ER137,'(B) - Detecciones - Ataques'!$GR$3:$GR$137,"✔",'(B) - Detecciones - Ataques'!$B$3:$B$137,S27) + SUMIFS('(B) - Detecciones - Ataques'!$ER3:$ER137,'(B) - Detecciones - Ataques'!$GR$3:$GR$137,"✔",'(B) - Detecciones - Ataques'!$C$3:$C$137,"*" &amp; S27 &amp; "*") </f>
        <v>438</v>
      </c>
      <c r="T63" s="308">
        <f>SUMIFS('(B) - Detecciones - Ataques'!$ER3:$ER137,'(B) - Detecciones - Ataques'!$GR$3:$GR$137,"✔",'(B) - Detecciones - Ataques'!$B$3:$B$137,T27) + SUMIFS('(B) - Detecciones - Ataques'!$ER3:$ER137,'(B) - Detecciones - Ataques'!$GR$3:$GR$137,"✔",'(B) - Detecciones - Ataques'!$C$3:$C$137,"*" &amp; T27 &amp; "*") </f>
        <v>0</v>
      </c>
      <c r="U63" s="308">
        <f>SUMIFS('(B) - Detecciones - Ataques'!$ER3:$ER137,'(B) - Detecciones - Ataques'!$GR$3:$GR$137,"✔",'(B) - Detecciones - Ataques'!$B$3:$B$137,U27) + SUMIFS('(B) - Detecciones - Ataques'!$ER3:$ER137,'(B) - Detecciones - Ataques'!$GR$3:$GR$137,"✔",'(B) - Detecciones - Ataques'!$C$3:$C$137,"*" &amp; U27 &amp; "*") </f>
        <v>921</v>
      </c>
      <c r="V63" s="308">
        <f>SUMIFS('(B) - Detecciones - Ataques'!$ER3:$ER137,'(B) - Detecciones - Ataques'!$GR$3:$GR$137,"✔",'(B) - Detecciones - Ataques'!$B$3:$B$137,V27) + SUMIFS('(B) - Detecciones - Ataques'!$ER3:$ER137,'(B) - Detecciones - Ataques'!$GR$3:$GR$137,"✔",'(B) - Detecciones - Ataques'!$C$3:$C$137,"*" &amp; V27 &amp; "*") </f>
        <v>166</v>
      </c>
      <c r="W63" s="308">
        <f>SUMIFS('(B) - Detecciones - Ataques'!$ER3:$ER137,'(B) - Detecciones - Ataques'!$GR$3:$GR$137,"✔",'(B) - Detecciones - Ataques'!$B$3:$B$137,W27) + SUMIFS('(B) - Detecciones - Ataques'!$ER3:$ER137,'(B) - Detecciones - Ataques'!$GR$3:$GR$137,"✔",'(B) - Detecciones - Ataques'!$C$3:$C$137,"*" &amp; W27 &amp; "*") </f>
        <v>91873</v>
      </c>
      <c r="X63" s="308">
        <f>SUMIFS('(B) - Detecciones - Ataques'!$ER3:$ER137,'(B) - Detecciones - Ataques'!$GR$3:$GR$137,"✔",'(B) - Detecciones - Ataques'!$B$3:$B$137,X27) + SUMIFS('(B) - Detecciones - Ataques'!$ER3:$ER137,'(B) - Detecciones - Ataques'!$GR$3:$GR$137,"✔",'(B) - Detecciones - Ataques'!$C$3:$C$137,"*" &amp; X27 &amp; "*") </f>
        <v>956</v>
      </c>
      <c r="Y63" s="308">
        <f>SUMIFS('(B) - Detecciones - Ataques'!$ER3:$ER137,'(B) - Detecciones - Ataques'!$GR$3:$GR$137,"✔",'(B) - Detecciones - Ataques'!$B$3:$B$137,Y27) + SUMIFS('(B) - Detecciones - Ataques'!$ER3:$ER137,'(B) - Detecciones - Ataques'!$GR$3:$GR$137,"✔",'(B) - Detecciones - Ataques'!$C$3:$C$137,"*" &amp; Y27 &amp; "*") </f>
        <v>5150210</v>
      </c>
      <c r="Z63" s="308">
        <f>SUMIFS('(B) - Detecciones - Ataques'!$ER3:$ER137,'(B) - Detecciones - Ataques'!$GR$3:$GR$137,"✔",'(B) - Detecciones - Ataques'!$B$3:$B$137,Z27) + SUMIFS('(B) - Detecciones - Ataques'!$ER3:$ER137,'(B) - Detecciones - Ataques'!$GR$3:$GR$137,"✔",'(B) - Detecciones - Ataques'!$C$3:$C$137,"*" &amp; Z27 &amp; "*") </f>
        <v>739</v>
      </c>
      <c r="AA63" s="308">
        <f>SUMIFS('(B) - Detecciones - Ataques'!$ER3:$ER137,'(B) - Detecciones - Ataques'!$GR$3:$GR$137,"✔",'(B) - Detecciones - Ataques'!$B$3:$B$137,AA27) + SUMIFS('(B) - Detecciones - Ataques'!$ER3:$ER137,'(B) - Detecciones - Ataques'!$GR$3:$GR$137,"✔",'(B) - Detecciones - Ataques'!$C$3:$C$137,"*" &amp; AA27 &amp; "*") </f>
        <v>494</v>
      </c>
      <c r="AB63" s="308">
        <f>SUMIFS('(B) - Detecciones - Ataques'!$ER3:$ER137,'(B) - Detecciones - Ataques'!$GR$3:$GR$137,"✔",'(B) - Detecciones - Ataques'!$B$3:$B$137,AB27) + SUMIFS('(B) - Detecciones - Ataques'!$ER3:$ER137,'(B) - Detecciones - Ataques'!$GR$3:$GR$137,"✔",'(B) - Detecciones - Ataques'!$C$3:$C$137,"*" &amp; AB27 &amp; "*") </f>
        <v>195</v>
      </c>
      <c r="AC63" s="308">
        <f>SUMIFS('(B) - Detecciones - Ataques'!$ER3:$ER137,'(B) - Detecciones - Ataques'!$GR$3:$GR$137,"✔",'(B) - Detecciones - Ataques'!$B$3:$B$137,AC27) + SUMIFS('(B) - Detecciones - Ataques'!$ER3:$ER137,'(B) - Detecciones - Ataques'!$GR$3:$GR$137,"✔",'(B) - Detecciones - Ataques'!$C$3:$C$137,"*" &amp; AC27 &amp; "*") </f>
        <v>59</v>
      </c>
      <c r="AD63" s="308">
        <f>SUMIFS('(B) - Detecciones - Ataques'!$ER3:$ER137,'(B) - Detecciones - Ataques'!$GR$3:$GR$137,"✔",'(B) - Detecciones - Ataques'!$B$3:$B$137,AD27) + SUMIFS('(B) - Detecciones - Ataques'!$ER3:$ER137,'(B) - Detecciones - Ataques'!$GR$3:$GR$137,"✔",'(B) - Detecciones - Ataques'!$C$3:$C$137,"*" &amp; AD27 &amp; "*") </f>
        <v>79</v>
      </c>
      <c r="AE63" s="309">
        <f>SUMIFS('(B) - Detecciones - Ataques'!$ER3:$ER137,'(B) - Detecciones - Ataques'!$GR$3:$GR$137,"✔",'(B) - Detecciones - Ataques'!$B$3:$B$137,AE27) + SUMIFS('(B) - Detecciones - Ataques'!$ER3:$ER137,'(B) - Detecciones - Ataques'!$GR$3:$GR$137,"✔",'(B) - Detecciones - Ataques'!$C$3:$C$137,"*" &amp; AE27 &amp; "*") </f>
        <v>1469</v>
      </c>
      <c r="AF63" s="268"/>
      <c r="AG63" s="307" t="s">
        <v>2188</v>
      </c>
      <c r="AH63" s="310">
        <f>SUMIFS('(B) - Detecciones - Ataques'!$ER3:$ER137,'(B) - Detecciones - Ataques'!$GR$3:$GR$137,"✔",'(B) - Detecciones - Ataques'!$E$3:$E$137,AH27)</f>
        <v>397</v>
      </c>
      <c r="AI63" s="310">
        <f>SUMIFS('(B) - Detecciones - Ataques'!$ER3:$ER137,'(B) - Detecciones - Ataques'!$GR$3:$GR$137,"✔",'(B) - Detecciones - Ataques'!$E$3:$E$137,AI27)</f>
        <v>3</v>
      </c>
      <c r="AJ63" s="310">
        <f>SUMIFS('(B) - Detecciones - Ataques'!$ER3:$ER137,'(B) - Detecciones - Ataques'!$GR$3:$GR$137,"✔",'(B) - Detecciones - Ataques'!$E$3:$E$137,AJ27)</f>
        <v>37</v>
      </c>
      <c r="AK63" s="310">
        <f>SUMIFS('(B) - Detecciones - Ataques'!$ER3:$ER137,'(B) - Detecciones - Ataques'!$GR$3:$GR$137,"✔",'(B) - Detecciones - Ataques'!$E$3:$E$137,AK27)</f>
        <v>1</v>
      </c>
      <c r="AL63" s="310">
        <f>SUMIFS('(B) - Detecciones - Ataques'!$ER3:$ER137,'(B) - Detecciones - Ataques'!$GR$3:$GR$137,"✔",'(B) - Detecciones - Ataques'!$E$3:$E$137,AL27)</f>
        <v>0</v>
      </c>
      <c r="AM63" s="310">
        <f>SUMIFS('(B) - Detecciones - Ataques'!$ER3:$ER137,'(B) - Detecciones - Ataques'!$GR$3:$GR$137,"✔",'(B) - Detecciones - Ataques'!$E$3:$E$137,AM27)</f>
        <v>0</v>
      </c>
      <c r="AN63" s="310">
        <f>SUMIFS('(B) - Detecciones - Ataques'!$ER3:$ER137,'(B) - Detecciones - Ataques'!$GR$3:$GR$137,"✔",'(B) - Detecciones - Ataques'!$E$3:$E$137,AN27)</f>
        <v>0</v>
      </c>
      <c r="AO63" s="310">
        <f>SUMIFS('(B) - Detecciones - Ataques'!$ER3:$ER137,'(B) - Detecciones - Ataques'!$GR$3:$GR$137,"✔",'(B) - Detecciones - Ataques'!$E$3:$E$137,AO27)</f>
        <v>0</v>
      </c>
      <c r="AP63" s="310">
        <f>SUMIFS('(B) - Detecciones - Ataques'!$ER3:$ER137,'(B) - Detecciones - Ataques'!$GR$3:$GR$137,"✔",'(B) - Detecciones - Ataques'!$E$3:$E$137,AP27)</f>
        <v>505</v>
      </c>
      <c r="AQ63" s="310">
        <f>SUMIFS('(B) - Detecciones - Ataques'!$ER3:$ER137,'(B) - Detecciones - Ataques'!$GR$3:$GR$137,"✔",'(B) - Detecciones - Ataques'!$E$3:$E$137,AQ27)</f>
        <v>263</v>
      </c>
      <c r="AR63" s="310">
        <f>SUMIFS('(B) - Detecciones - Ataques'!$ER3:$ER137,'(B) - Detecciones - Ataques'!$GR$3:$GR$137,"✔",'(B) - Detecciones - Ataques'!$E$3:$E$137,AR27)</f>
        <v>0</v>
      </c>
      <c r="AS63" s="310">
        <f>SUMIFS('(B) - Detecciones - Ataques'!$ER3:$ER137,'(B) - Detecciones - Ataques'!$GR$3:$GR$137,"✔",'(B) - Detecciones - Ataques'!$E$3:$E$137,AS27)</f>
        <v>58</v>
      </c>
      <c r="AT63" s="310">
        <f>SUMIFS('(B) - Detecciones - Ataques'!$ER3:$ER137,'(B) - Detecciones - Ataques'!$GR$3:$GR$137,"✔",'(B) - Detecciones - Ataques'!$E$3:$E$137,AT27)</f>
        <v>79</v>
      </c>
      <c r="AU63" s="310">
        <f>SUMIFS('(B) - Detecciones - Ataques'!$ER3:$ER137,'(B) - Detecciones - Ataques'!$GR$3:$GR$137,"✔",'(B) - Detecciones - Ataques'!$E$3:$E$137,AU27)</f>
        <v>16</v>
      </c>
      <c r="AV63" s="310">
        <f>SUMIFS('(B) - Detecciones - Ataques'!$ER3:$ER137,'(B) - Detecciones - Ataques'!$GR$3:$GR$137,"✔",'(B) - Detecciones - Ataques'!$E$3:$E$137,AV27)</f>
        <v>0</v>
      </c>
      <c r="AW63" s="310">
        <f>SUMIFS('(B) - Detecciones - Ataques'!$ER3:$ER137,'(B) - Detecciones - Ataques'!$GR$3:$GR$137,"✔",'(B) - Detecciones - Ataques'!$E$3:$E$137,AW27)</f>
        <v>91</v>
      </c>
      <c r="AX63" s="310">
        <f>SUMIFS('(B) - Detecciones - Ataques'!$ER3:$ER137,'(B) - Detecciones - Ataques'!$GR$3:$GR$137,"✔",'(B) - Detecciones - Ataques'!$E$3:$E$137,AX27)</f>
        <v>0</v>
      </c>
      <c r="AY63" s="310">
        <f>SUMIFS('(B) - Detecciones - Ataques'!$ER3:$ER137,'(B) - Detecciones - Ataques'!$GR$3:$GR$137,"✔",'(B) - Detecciones - Ataques'!$E$3:$E$137,AY27)</f>
        <v>23</v>
      </c>
      <c r="AZ63" s="310">
        <f>SUMIFS('(B) - Detecciones - Ataques'!$ER3:$ER137,'(B) - Detecciones - Ataques'!$GR$3:$GR$137,"✔",'(B) - Detecciones - Ataques'!$E$3:$E$137,AZ27)</f>
        <v>52</v>
      </c>
      <c r="BA63" s="310">
        <f>SUMIFS('(B) - Detecciones - Ataques'!$ER3:$ER137,'(B) - Detecciones - Ataques'!$GR$3:$GR$137,"✔",'(B) - Detecciones - Ataques'!$E$3:$E$137,BA27)</f>
        <v>0</v>
      </c>
      <c r="BB63" s="310">
        <f>SUMIFS('(B) - Detecciones - Ataques'!$ER3:$ER137,'(B) - Detecciones - Ataques'!$GR$3:$GR$137,"✔",'(B) - Detecciones - Ataques'!$E$3:$E$137,BB27)</f>
        <v>91701</v>
      </c>
      <c r="BC63" s="310">
        <f>SUMIFS('(B) - Detecciones - Ataques'!$ER3:$ER137,'(B) - Detecciones - Ataques'!$GR$3:$GR$137,"✔",'(B) - Detecciones - Ataques'!$E$3:$E$137,BC27)</f>
        <v>0</v>
      </c>
      <c r="BD63" s="310">
        <f>SUMIFS('(B) - Detecciones - Ataques'!$ER3:$ER137,'(B) - Detecciones - Ataques'!$GR$3:$GR$137,"✔",'(B) - Detecciones - Ataques'!$E$3:$E$137,BD27)</f>
        <v>154</v>
      </c>
      <c r="BE63" s="310">
        <f>SUMIFS('(B) - Detecciones - Ataques'!$ER3:$ER137,'(B) - Detecciones - Ataques'!$GR$3:$GR$137,"✔",'(B) - Detecciones - Ataques'!$E$3:$E$137,BE27)</f>
        <v>13</v>
      </c>
      <c r="BF63" s="310">
        <f>SUMIFS('(B) - Detecciones - Ataques'!$ER3:$ER137,'(B) - Detecciones - Ataques'!$GR$3:$GR$137,"✔",'(B) - Detecciones - Ataques'!$E$3:$E$137,BF27)</f>
        <v>5</v>
      </c>
      <c r="BG63" s="310">
        <f>SUMIFS('(B) - Detecciones - Ataques'!$ER3:$ER137,'(B) - Detecciones - Ataques'!$GR$3:$GR$137,"✔",'(B) - Detecciones - Ataques'!$E$3:$E$137,BG27)</f>
        <v>796</v>
      </c>
      <c r="BH63" s="310">
        <f>SUMIFS('(B) - Detecciones - Ataques'!$ER3:$ER137,'(B) - Detecciones - Ataques'!$GR$3:$GR$137,"✔",'(B) - Detecciones - Ataques'!$E$3:$E$137,BH27)</f>
        <v>6</v>
      </c>
      <c r="BI63" s="310">
        <f>SUMIFS('(B) - Detecciones - Ataques'!$ER3:$ER137,'(B) - Detecciones - Ataques'!$GR$3:$GR$137,"✔",'(B) - Detecciones - Ataques'!$E$3:$E$137,BI27)</f>
        <v>0</v>
      </c>
      <c r="BJ63" s="310">
        <f>SUMIFS('(B) - Detecciones - Ataques'!$ER3:$ER137,'(B) - Detecciones - Ataques'!$GR$3:$GR$137,"✔",'(B) - Detecciones - Ataques'!$E$3:$E$137,BJ27)</f>
        <v>0</v>
      </c>
      <c r="BK63" s="310">
        <f>SUMIFS('(B) - Detecciones - Ataques'!$ER3:$ER137,'(B) - Detecciones - Ataques'!$GR$3:$GR$137,"✔",'(B) - Detecciones - Ataques'!$E$3:$E$137,BK27)</f>
        <v>6</v>
      </c>
      <c r="BL63" s="310">
        <f>SUMIFS('(B) - Detecciones - Ataques'!$ER3:$ER137,'(B) - Detecciones - Ataques'!$GR$3:$GR$137,"✔",'(B) - Detecciones - Ataques'!$E$3:$E$137,BL27)</f>
        <v>3737133</v>
      </c>
      <c r="BM63" s="310">
        <f>SUMIFS('(B) - Detecciones - Ataques'!$ER3:$ER137,'(B) - Detecciones - Ataques'!$GR$3:$GR$137,"✔",'(B) - Detecciones - Ataques'!$E$3:$E$137,BM27)</f>
        <v>1413071</v>
      </c>
      <c r="BN63" s="310">
        <f>SUMIFS('(B) - Detecciones - Ataques'!$ER3:$ER137,'(B) - Detecciones - Ataques'!$GR$3:$GR$137,"✔",'(B) - Detecciones - Ataques'!$E$3:$E$137,BN27)</f>
        <v>0</v>
      </c>
      <c r="BO63" s="310">
        <f>SUMIFS('(B) - Detecciones - Ataques'!$ER3:$ER137,'(B) - Detecciones - Ataques'!$GR$3:$GR$137,"✔",'(B) - Detecciones - Ataques'!$E$3:$E$137,BO27)</f>
        <v>0</v>
      </c>
      <c r="BP63" s="310">
        <f>SUMIFS('(B) - Detecciones - Ataques'!$ER3:$ER137,'(B) - Detecciones - Ataques'!$GR$3:$GR$137,"✔",'(B) - Detecciones - Ataques'!$E$3:$E$137,BP27)</f>
        <v>218</v>
      </c>
      <c r="BQ63" s="310">
        <f>SUMIFS('(B) - Detecciones - Ataques'!$ER3:$ER137,'(B) - Detecciones - Ataques'!$GR$3:$GR$137,"✔",'(B) - Detecciones - Ataques'!$E$3:$E$137,BQ27)</f>
        <v>0</v>
      </c>
      <c r="BR63" s="310">
        <f>SUMIFS('(B) - Detecciones - Ataques'!$ER3:$ER137,'(B) - Detecciones - Ataques'!$GR$3:$GR$137,"✔",'(B) - Detecciones - Ataques'!$E$3:$E$137,BR27)</f>
        <v>38</v>
      </c>
      <c r="BS63" s="310">
        <f>SUMIFS('(B) - Detecciones - Ataques'!$ER3:$ER137,'(B) - Detecciones - Ataques'!$GR$3:$GR$137,"✔",'(B) - Detecciones - Ataques'!$E$3:$E$137,BS27)</f>
        <v>0</v>
      </c>
      <c r="BT63" s="310">
        <f>SUMIFS('(B) - Detecciones - Ataques'!$ER3:$ER137,'(B) - Detecciones - Ataques'!$GR$3:$GR$137,"✔",'(B) - Detecciones - Ataques'!$E$3:$E$137,BT27)</f>
        <v>0</v>
      </c>
      <c r="BU63" s="310">
        <f>SUMIFS('(B) - Detecciones - Ataques'!$ER3:$ER137,'(B) - Detecciones - Ataques'!$GR$3:$GR$137,"✔",'(B) - Detecciones - Ataques'!$E$3:$E$137,BU27)</f>
        <v>2</v>
      </c>
      <c r="BV63" s="310">
        <f>SUMIFS('(B) - Detecciones - Ataques'!$ER3:$ER137,'(B) - Detecciones - Ataques'!$GR$3:$GR$137,"✔",'(B) - Detecciones - Ataques'!$E$3:$E$137,BV27)</f>
        <v>14</v>
      </c>
      <c r="BW63" s="310">
        <f>SUMIFS('(B) - Detecciones - Ataques'!$ER3:$ER137,'(B) - Detecciones - Ataques'!$GR$3:$GR$137,"✔",'(B) - Detecciones - Ataques'!$E$3:$E$137,BW27)</f>
        <v>0</v>
      </c>
      <c r="BX63" s="310">
        <f>SUMIFS('(B) - Detecciones - Ataques'!$ER3:$ER137,'(B) - Detecciones - Ataques'!$GR$3:$GR$137,"✔",'(B) - Detecciones - Ataques'!$E$3:$E$137,BX27)</f>
        <v>71</v>
      </c>
      <c r="BY63" s="310">
        <f>SUMIFS('(B) - Detecciones - Ataques'!$ER3:$ER137,'(B) - Detecciones - Ataques'!$GR$3:$GR$137,"✔",'(B) - Detecciones - Ataques'!$E$3:$E$137,BY27)</f>
        <v>291</v>
      </c>
      <c r="BZ63" s="310">
        <f>SUMIFS('(B) - Detecciones - Ataques'!$ER3:$ER137,'(B) - Detecciones - Ataques'!$GR$3:$GR$137,"✔",'(B) - Detecciones - Ataques'!$E$3:$E$137,BZ27)</f>
        <v>0</v>
      </c>
      <c r="CA63" s="310">
        <f>SUMIFS('(B) - Detecciones - Ataques'!$ER3:$ER137,'(B) - Detecciones - Ataques'!$GR$3:$GR$137,"✔",'(B) - Detecciones - Ataques'!$E$3:$E$137,CA27)</f>
        <v>8</v>
      </c>
      <c r="CB63" s="310">
        <f>SUMIFS('(B) - Detecciones - Ataques'!$ER3:$ER137,'(B) - Detecciones - Ataques'!$GR$3:$GR$137,"✔",'(B) - Detecciones - Ataques'!$E$3:$E$137,CB27)</f>
        <v>0</v>
      </c>
      <c r="CC63" s="310">
        <f>SUMIFS('(B) - Detecciones - Ataques'!$ER3:$ER137,'(B) - Detecciones - Ataques'!$GR$3:$GR$137,"✔",'(B) - Detecciones - Ataques'!$E$3:$E$137,CC27)</f>
        <v>5</v>
      </c>
      <c r="CD63" s="310">
        <f>SUMIFS('(B) - Detecciones - Ataques'!$ER3:$ER137,'(B) - Detecciones - Ataques'!$GR$3:$GR$137,"✔",'(B) - Detecciones - Ataques'!$E$3:$E$137,CD27)</f>
        <v>0</v>
      </c>
      <c r="CE63" s="310">
        <f>SUMIFS('(B) - Detecciones - Ataques'!$ER3:$ER137,'(B) - Detecciones - Ataques'!$GR$3:$GR$137,"✔",'(B) - Detecciones - Ataques'!$E$3:$E$137,CE27)</f>
        <v>13</v>
      </c>
      <c r="CF63" s="310">
        <f>SUMIFS('(B) - Detecciones - Ataques'!$ER3:$ER137,'(B) - Detecciones - Ataques'!$GR$3:$GR$137,"✔",'(B) - Detecciones - Ataques'!$E$3:$E$137,CF27)</f>
        <v>0</v>
      </c>
      <c r="CG63" s="310">
        <f>SUMIFS('(B) - Detecciones - Ataques'!$ER3:$ER137,'(B) - Detecciones - Ataques'!$GR$3:$GR$137,"✔",'(B) - Detecciones - Ataques'!$E$3:$E$137,CG27)</f>
        <v>17</v>
      </c>
      <c r="CH63" s="310">
        <f>SUMIFS('(B) - Detecciones - Ataques'!$ER3:$ER137,'(B) - Detecciones - Ataques'!$GR$3:$GR$137,"✔",'(B) - Detecciones - Ataques'!$E$3:$E$137,CH27)</f>
        <v>39</v>
      </c>
      <c r="CI63" s="310">
        <f>SUMIFS('(B) - Detecciones - Ataques'!$ER3:$ER137,'(B) - Detecciones - Ataques'!$GR$3:$GR$137,"✔",'(B) - Detecciones - Ataques'!$E$3:$E$137,CI27)</f>
        <v>4</v>
      </c>
      <c r="CJ63" s="310">
        <f>SUMIFS('(B) - Detecciones - Ataques'!$ER3:$ER137,'(B) - Detecciones - Ataques'!$GR$3:$GR$137,"✔",'(B) - Detecciones - Ataques'!$E$3:$E$137,CJ27)</f>
        <v>39</v>
      </c>
      <c r="CK63" s="310">
        <f>SUMIFS('(B) - Detecciones - Ataques'!$ER3:$ER137,'(B) - Detecciones - Ataques'!$GR$3:$GR$137,"✔",'(B) - Detecciones - Ataques'!$E$3:$E$137,CK27)</f>
        <v>0</v>
      </c>
      <c r="CL63" s="310">
        <f>SUMIFS('(B) - Detecciones - Ataques'!$ER3:$ER137,'(B) - Detecciones - Ataques'!$GR$3:$GR$137,"✔",'(B) - Detecciones - Ataques'!$E$3:$E$137,CL27)</f>
        <v>304</v>
      </c>
      <c r="CM63" s="310">
        <f>SUMIFS('(B) - Detecciones - Ataques'!$ER3:$ER137,'(B) - Detecciones - Ataques'!$GR$3:$GR$137,"✔",'(B) - Detecciones - Ataques'!$E$3:$E$137,CM27)</f>
        <v>4</v>
      </c>
      <c r="CN63" s="310">
        <f>SUMIFS('(B) - Detecciones - Ataques'!$ER3:$ER137,'(B) - Detecciones - Ataques'!$GR$3:$GR$137,"✔",'(B) - Detecciones - Ataques'!$E$3:$E$137,CN27)</f>
        <v>29</v>
      </c>
      <c r="CO63" s="310">
        <f>SUMIFS('(B) - Detecciones - Ataques'!$ER3:$ER137,'(B) - Detecciones - Ataques'!$GR$3:$GR$137,"✔",'(B) - Detecciones - Ataques'!$E$3:$E$137,CO27)</f>
        <v>140</v>
      </c>
      <c r="CP63" s="310">
        <f>SUMIFS('(B) - Detecciones - Ataques'!$ER3:$ER137,'(B) - Detecciones - Ataques'!$GR$3:$GR$137,"✔",'(B) - Detecciones - Ataques'!$E$3:$E$137,CP27)</f>
        <v>22</v>
      </c>
      <c r="CQ63" s="310">
        <f>SUMIFS('(B) - Detecciones - Ataques'!$ER3:$ER137,'(B) - Detecciones - Ataques'!$GR$3:$GR$137,"✔",'(B) - Detecciones - Ataques'!$E$3:$E$137,CQ27)</f>
        <v>0</v>
      </c>
      <c r="CR63" s="310">
        <f>SUMIFS('(B) - Detecciones - Ataques'!$ER3:$ER137,'(B) - Detecciones - Ataques'!$GR$3:$GR$137,"✔",'(B) - Detecciones - Ataques'!$E$3:$E$137,CR27)</f>
        <v>0</v>
      </c>
      <c r="CS63" s="310">
        <f>SUMIFS('(B) - Detecciones - Ataques'!$ER3:$ER137,'(B) - Detecciones - Ataques'!$GR$3:$GR$137,"✔",'(B) - Detecciones - Ataques'!$E$3:$E$137,CS27)</f>
        <v>14</v>
      </c>
      <c r="CT63" s="310">
        <f>SUMIFS('(B) - Detecciones - Ataques'!$ER3:$ER137,'(B) - Detecciones - Ataques'!$GR$3:$GR$137,"✔",'(B) - Detecciones - Ataques'!$E$3:$E$137,CT27)</f>
        <v>0</v>
      </c>
      <c r="CU63" s="310">
        <f>SUMIFS('(B) - Detecciones - Ataques'!$ER3:$ER137,'(B) - Detecciones - Ataques'!$GR$3:$GR$137,"✔",'(B) - Detecciones - Ataques'!$E$3:$E$137,CU27)</f>
        <v>9</v>
      </c>
      <c r="CV63" s="310">
        <f>SUMIFS('(B) - Detecciones - Ataques'!$ER3:$ER137,'(B) - Detecciones - Ataques'!$GR$3:$GR$137,"✔",'(B) - Detecciones - Ataques'!$E$3:$E$137,CV27)</f>
        <v>0</v>
      </c>
      <c r="CW63" s="310">
        <f>SUMIFS('(B) - Detecciones - Ataques'!$ER3:$ER137,'(B) - Detecciones - Ataques'!$GR$3:$GR$137,"✔",'(B) - Detecciones - Ataques'!$E$3:$E$137,CW27)</f>
        <v>36</v>
      </c>
      <c r="CX63" s="310">
        <f>SUMIFS('(B) - Detecciones - Ataques'!$ER3:$ER137,'(B) - Detecciones - Ataques'!$GR$3:$GR$137,"✔",'(B) - Detecciones - Ataques'!$E$3:$E$137,CX27)</f>
        <v>79</v>
      </c>
      <c r="CY63" s="310">
        <f>SUMIFS('(B) - Detecciones - Ataques'!$ER3:$ER137,'(B) - Detecciones - Ataques'!$GR$3:$GR$137,"✔",'(B) - Detecciones - Ataques'!$E$3:$E$137,CY27)</f>
        <v>0</v>
      </c>
      <c r="CZ63" s="310">
        <f>SUMIFS('(B) - Detecciones - Ataques'!$ER3:$ER137,'(B) - Detecciones - Ataques'!$GR$3:$GR$137,"✔",'(B) - Detecciones - Ataques'!$E$3:$E$137,CZ27)</f>
        <v>0</v>
      </c>
      <c r="DA63" s="310">
        <f>SUMIFS('(B) - Detecciones - Ataques'!$ER3:$ER137,'(B) - Detecciones - Ataques'!$GR$3:$GR$137,"✔",'(B) - Detecciones - Ataques'!$E$3:$E$137,DA27)</f>
        <v>0</v>
      </c>
      <c r="DB63" s="310">
        <f>SUMIFS('(B) - Detecciones - Ataques'!$ER3:$ER137,'(B) - Detecciones - Ataques'!$GR$3:$GR$137,"✔",'(B) - Detecciones - Ataques'!$E$3:$E$137,DB27)</f>
        <v>0</v>
      </c>
      <c r="DC63" s="310">
        <f>SUMIFS('(B) - Detecciones - Ataques'!$ER3:$ER137,'(B) - Detecciones - Ataques'!$GR$3:$GR$137,"✔",'(B) - Detecciones - Ataques'!$E$3:$E$137,DC27)</f>
        <v>0</v>
      </c>
      <c r="DD63" s="310">
        <f>SUMIFS('(B) - Detecciones - Ataques'!$ER3:$ER137,'(B) - Detecciones - Ataques'!$GR$3:$GR$137,"✔",'(B) - Detecciones - Ataques'!$E$3:$E$137,DD27)</f>
        <v>0</v>
      </c>
      <c r="DE63" s="310">
        <f>SUMIFS('(B) - Detecciones - Ataques'!$ER3:$ER137,'(B) - Detecciones - Ataques'!$GR$3:$GR$137,"✔",'(B) - Detecciones - Ataques'!$E$3:$E$137,DE27)</f>
        <v>0</v>
      </c>
      <c r="DF63" s="310">
        <f>SUMIFS('(B) - Detecciones - Ataques'!$ER3:$ER137,'(B) - Detecciones - Ataques'!$GR$3:$GR$137,"✔",'(B) - Detecciones - Ataques'!$E$3:$E$137,DF27)</f>
        <v>0</v>
      </c>
      <c r="DG63" s="310">
        <f>SUMIFS('(B) - Detecciones - Ataques'!$ER3:$ER137,'(B) - Detecciones - Ataques'!$GR$3:$GR$137,"✔",'(B) - Detecciones - Ataques'!$E$3:$E$137,DG27)</f>
        <v>1395</v>
      </c>
      <c r="DH63" s="310">
        <f>SUMIFS('(B) - Detecciones - Ataques'!$ER3:$ER137,'(B) - Detecciones - Ataques'!$GR$3:$GR$137,"✔",'(B) - Detecciones - Ataques'!$E$3:$E$137,DH27)</f>
        <v>0</v>
      </c>
      <c r="DI63" s="311">
        <f>SUMIFS('(B) - Detecciones - Ataques'!$ER3:$ER137,'(B) - Detecciones - Ataques'!$GR$3:$GR$137,"✔",'(B) - Detecciones - Ataques'!$E$3:$E$137,DI27)</f>
        <v>22</v>
      </c>
      <c r="DJ63" s="268"/>
      <c r="ER63" s="282"/>
      <c r="ES63" s="282"/>
      <c r="ET63" s="282"/>
      <c r="EU63" s="282"/>
      <c r="EV63" s="282"/>
      <c r="EW63" s="282"/>
      <c r="EZ63" s="350"/>
      <c r="FA63" s="369"/>
      <c r="FB63" s="369"/>
      <c r="FC63" s="369"/>
      <c r="FD63" s="369"/>
      <c r="FE63" s="369"/>
      <c r="FF63" s="369"/>
      <c r="FG63" s="369"/>
      <c r="FH63" s="369"/>
      <c r="FI63" s="369"/>
      <c r="FJ63" s="369"/>
      <c r="FK63" s="369"/>
      <c r="FL63" s="369"/>
      <c r="FM63" s="369"/>
      <c r="FN63" s="369"/>
      <c r="FO63" s="369"/>
      <c r="FP63" s="369"/>
    </row>
    <row r="64">
      <c r="J64" s="269"/>
      <c r="K64" s="370">
        <f>SUMIF('(B) - Detecciones - Ataques'!GR3:GR137,"✔",'(B) - Detecciones - Ataques'!AS3:AS137)</f>
        <v>20574</v>
      </c>
      <c r="L64" s="371">
        <f>SUMIF('(B) - Detecciones - Ataques'!GR3:GR137,"✔",'(B) - Detecciones - Ataques'!AY3:AY137)</f>
        <v>20574</v>
      </c>
      <c r="M64" s="371">
        <f>SUMIF('(B) - Detecciones - Ataques'!GR3:GR137,"✔",'(B) - Detecciones - Ataques'!DG3:DG137)</f>
        <v>5380633</v>
      </c>
      <c r="N64" s="367">
        <f>SUMIF('(B) - Detecciones - Ataques'!GR3:GR137,"✔",'(B) - Detecciones - Ataques'!DO3:DO137)</f>
        <v>5380633</v>
      </c>
      <c r="O64" s="270"/>
      <c r="Q64" s="268"/>
      <c r="R64" s="307" t="s">
        <v>2190</v>
      </c>
      <c r="S64" s="308">
        <f>SUMIFS('(B) - Detecciones - Ataques'!$AV3:$AV137,'(B) - Detecciones - Ataques'!$GR$3:$GR$137,"✔",'(B) - Detecciones - Ataques'!$B$3:$B$137,S27) + SUMIFS('(B) - Detecciones - Ataques'!$AV3:$AV137,'(B) - Detecciones - Ataques'!$GR$3:$GR$137,"✔",'(B) - Detecciones - Ataques'!$C$3:$C$137,"*" &amp; S27 &amp; "*") </f>
        <v>1</v>
      </c>
      <c r="T64" s="308">
        <f>SUMIFS('(B) - Detecciones - Ataques'!$AV3:$AV137,'(B) - Detecciones - Ataques'!$GR$3:$GR$137,"✔",'(B) - Detecciones - Ataques'!$B$3:$B$137,T27) + SUMIFS('(B) - Detecciones - Ataques'!$AV3:$AV137,'(B) - Detecciones - Ataques'!$GR$3:$GR$137,"✔",'(B) - Detecciones - Ataques'!$C$3:$C$137,"*" &amp; T27 &amp; "*") </f>
        <v>0</v>
      </c>
      <c r="U64" s="308">
        <f>SUMIFS('(B) - Detecciones - Ataques'!$AV3:$AV137,'(B) - Detecciones - Ataques'!$GR$3:$GR$137,"✔",'(B) - Detecciones - Ataques'!$B$3:$B$137,U27) + SUMIFS('(B) - Detecciones - Ataques'!$AV3:$AV137,'(B) - Detecciones - Ataques'!$GR$3:$GR$137,"✔",'(B) - Detecciones - Ataques'!$C$3:$C$137,"*" &amp; U27 &amp; "*") </f>
        <v>1</v>
      </c>
      <c r="V64" s="308">
        <f>SUMIFS('(B) - Detecciones - Ataques'!$AV3:$AV137,'(B) - Detecciones - Ataques'!$GR$3:$GR$137,"✔",'(B) - Detecciones - Ataques'!$B$3:$B$137,V27) + SUMIFS('(B) - Detecciones - Ataques'!$AV3:$AV137,'(B) - Detecciones - Ataques'!$GR$3:$GR$137,"✔",'(B) - Detecciones - Ataques'!$C$3:$C$137,"*" &amp; V27 &amp; "*") </f>
        <v>0</v>
      </c>
      <c r="W64" s="308">
        <f>SUMIFS('(B) - Detecciones - Ataques'!$AV3:$AV137,'(B) - Detecciones - Ataques'!$GR$3:$GR$137,"✔",'(B) - Detecciones - Ataques'!$B$3:$B$137,W27) + SUMIFS('(B) - Detecciones - Ataques'!$AV3:$AV137,'(B) - Detecciones - Ataques'!$GR$3:$GR$137,"✔",'(B) - Detecciones - Ataques'!$C$3:$C$137,"*" &amp; W27 &amp; "*") </f>
        <v>0</v>
      </c>
      <c r="X64" s="308">
        <f>SUMIFS('(B) - Detecciones - Ataques'!$AV3:$AV137,'(B) - Detecciones - Ataques'!$GR$3:$GR$137,"✔",'(B) - Detecciones - Ataques'!$B$3:$B$137,X27) + SUMIFS('(B) - Detecciones - Ataques'!$AV3:$AV137,'(B) - Detecciones - Ataques'!$GR$3:$GR$137,"✔",'(B) - Detecciones - Ataques'!$C$3:$C$137,"*" &amp; X27 &amp; "*") </f>
        <v>0</v>
      </c>
      <c r="Y64" s="308">
        <f>SUMIFS('(B) - Detecciones - Ataques'!$AV3:$AV137,'(B) - Detecciones - Ataques'!$GR$3:$GR$137,"✔",'(B) - Detecciones - Ataques'!$B$3:$B$137,Y27) + SUMIFS('(B) - Detecciones - Ataques'!$AV3:$AV137,'(B) - Detecciones - Ataques'!$GR$3:$GR$137,"✔",'(B) - Detecciones - Ataques'!$C$3:$C$137,"*" &amp; Y27 &amp; "*") </f>
        <v>657</v>
      </c>
      <c r="Z64" s="308">
        <f>SUMIFS('(B) - Detecciones - Ataques'!$AV3:$AV137,'(B) - Detecciones - Ataques'!$GR$3:$GR$137,"✔",'(B) - Detecciones - Ataques'!$B$3:$B$137,Z27) + SUMIFS('(B) - Detecciones - Ataques'!$AV3:$AV137,'(B) - Detecciones - Ataques'!$GR$3:$GR$137,"✔",'(B) - Detecciones - Ataques'!$C$3:$C$137,"*" &amp; Z27 &amp; "*") </f>
        <v>0</v>
      </c>
      <c r="AA64" s="308">
        <f>SUMIFS('(B) - Detecciones - Ataques'!$AV3:$AV137,'(B) - Detecciones - Ataques'!$GR$3:$GR$137,"✔",'(B) - Detecciones - Ataques'!$B$3:$B$137,AA27) + SUMIFS('(B) - Detecciones - Ataques'!$AV3:$AV137,'(B) - Detecciones - Ataques'!$GR$3:$GR$137,"✔",'(B) - Detecciones - Ataques'!$C$3:$C$137,"*" &amp; AA27 &amp; "*") </f>
        <v>1</v>
      </c>
      <c r="AB64" s="308">
        <f>SUMIFS('(B) - Detecciones - Ataques'!$AV3:$AV137,'(B) - Detecciones - Ataques'!$GR$3:$GR$137,"✔",'(B) - Detecciones - Ataques'!$B$3:$B$137,AB27) + SUMIFS('(B) - Detecciones - Ataques'!$AV3:$AV137,'(B) - Detecciones - Ataques'!$GR$3:$GR$137,"✔",'(B) - Detecciones - Ataques'!$C$3:$C$137,"*" &amp; AB27 &amp; "*") </f>
        <v>1</v>
      </c>
      <c r="AC64" s="308">
        <f>SUMIFS('(B) - Detecciones - Ataques'!$AV3:$AV137,'(B) - Detecciones - Ataques'!$GR$3:$GR$137,"✔",'(B) - Detecciones - Ataques'!$B$3:$B$137,AC27) + SUMIFS('(B) - Detecciones - Ataques'!$AV3:$AV137,'(B) - Detecciones - Ataques'!$GR$3:$GR$137,"✔",'(B) - Detecciones - Ataques'!$C$3:$C$137,"*" &amp; AC27 &amp; "*") </f>
        <v>0</v>
      </c>
      <c r="AD64" s="308">
        <f>SUMIFS('(B) - Detecciones - Ataques'!$AV3:$AV137,'(B) - Detecciones - Ataques'!$GR$3:$GR$137,"✔",'(B) - Detecciones - Ataques'!$B$3:$B$137,AD27) + SUMIFS('(B) - Detecciones - Ataques'!$AV3:$AV137,'(B) - Detecciones - Ataques'!$GR$3:$GR$137,"✔",'(B) - Detecciones - Ataques'!$C$3:$C$137,"*" &amp; AD27 &amp; "*") </f>
        <v>0</v>
      </c>
      <c r="AE64" s="309">
        <f>SUMIFS('(B) - Detecciones - Ataques'!$AV3:$AV137,'(B) - Detecciones - Ataques'!$GR$3:$GR$137,"✔",'(B) - Detecciones - Ataques'!$B$3:$B$137,AE27) + SUMIFS('(B) - Detecciones - Ataques'!$AV3:$AV137,'(B) - Detecciones - Ataques'!$GR$3:$GR$137,"✔",'(B) - Detecciones - Ataques'!$C$3:$C$137,"*" &amp; AE27 &amp; "*") </f>
        <v>18</v>
      </c>
      <c r="AF64" s="268"/>
      <c r="AG64" s="307" t="s">
        <v>2190</v>
      </c>
      <c r="AH64" s="310">
        <f>SUMIFS('(B) - Detecciones - Ataques'!$AV3:$AV137,'(B) - Detecciones - Ataques'!$GR$3:$GR$137,"✔",'(B) - Detecciones - Ataques'!$E$3:$E$137,AH27)</f>
        <v>0</v>
      </c>
      <c r="AI64" s="310">
        <f>SUMIFS('(B) - Detecciones - Ataques'!$AV3:$AV137,'(B) - Detecciones - Ataques'!$GR$3:$GR$137,"✔",'(B) - Detecciones - Ataques'!$E$3:$E$137,AI27)</f>
        <v>1</v>
      </c>
      <c r="AJ64" s="310">
        <f>SUMIFS('(B) - Detecciones - Ataques'!$AV3:$AV137,'(B) - Detecciones - Ataques'!$GR$3:$GR$137,"✔",'(B) - Detecciones - Ataques'!$E$3:$E$137,AJ27)</f>
        <v>0</v>
      </c>
      <c r="AK64" s="310">
        <f>SUMIFS('(B) - Detecciones - Ataques'!$AV3:$AV137,'(B) - Detecciones - Ataques'!$GR$3:$GR$137,"✔",'(B) - Detecciones - Ataques'!$E$3:$E$137,AK27)</f>
        <v>0</v>
      </c>
      <c r="AL64" s="310">
        <f>SUMIFS('(B) - Detecciones - Ataques'!$AV3:$AV137,'(B) - Detecciones - Ataques'!$GR$3:$GR$137,"✔",'(B) - Detecciones - Ataques'!$E$3:$E$137,AL27)</f>
        <v>0</v>
      </c>
      <c r="AM64" s="310">
        <f>SUMIFS('(B) - Detecciones - Ataques'!$AV3:$AV137,'(B) - Detecciones - Ataques'!$GR$3:$GR$137,"✔",'(B) - Detecciones - Ataques'!$E$3:$E$137,AM27)</f>
        <v>0</v>
      </c>
      <c r="AN64" s="310">
        <f>SUMIFS('(B) - Detecciones - Ataques'!$AV3:$AV137,'(B) - Detecciones - Ataques'!$GR$3:$GR$137,"✔",'(B) - Detecciones - Ataques'!$E$3:$E$137,AN27)</f>
        <v>0</v>
      </c>
      <c r="AO64" s="310">
        <f>SUMIFS('(B) - Detecciones - Ataques'!$AV3:$AV137,'(B) - Detecciones - Ataques'!$GR$3:$GR$137,"✔",'(B) - Detecciones - Ataques'!$E$3:$E$137,AO27)</f>
        <v>0</v>
      </c>
      <c r="AP64" s="310">
        <f>SUMIFS('(B) - Detecciones - Ataques'!$AV3:$AV137,'(B) - Detecciones - Ataques'!$GR$3:$GR$137,"✔",'(B) - Detecciones - Ataques'!$E$3:$E$137,AP27)</f>
        <v>1</v>
      </c>
      <c r="AQ64" s="310">
        <f>SUMIFS('(B) - Detecciones - Ataques'!$AV3:$AV137,'(B) - Detecciones - Ataques'!$GR$3:$GR$137,"✔",'(B) - Detecciones - Ataques'!$E$3:$E$137,AQ27)</f>
        <v>0</v>
      </c>
      <c r="AR64" s="310">
        <f>SUMIFS('(B) - Detecciones - Ataques'!$AV3:$AV137,'(B) - Detecciones - Ataques'!$GR$3:$GR$137,"✔",'(B) - Detecciones - Ataques'!$E$3:$E$137,AR27)</f>
        <v>0</v>
      </c>
      <c r="AS64" s="310">
        <f>SUMIFS('(B) - Detecciones - Ataques'!$AV3:$AV137,'(B) - Detecciones - Ataques'!$GR$3:$GR$137,"✔",'(B) - Detecciones - Ataques'!$E$3:$E$137,AS27)</f>
        <v>0</v>
      </c>
      <c r="AT64" s="310">
        <f>SUMIFS('(B) - Detecciones - Ataques'!$AV3:$AV137,'(B) - Detecciones - Ataques'!$GR$3:$GR$137,"✔",'(B) - Detecciones - Ataques'!$E$3:$E$137,AT27)</f>
        <v>0</v>
      </c>
      <c r="AU64" s="310">
        <f>SUMIFS('(B) - Detecciones - Ataques'!$AV3:$AV137,'(B) - Detecciones - Ataques'!$GR$3:$GR$137,"✔",'(B) - Detecciones - Ataques'!$E$3:$E$137,AU27)</f>
        <v>0</v>
      </c>
      <c r="AV64" s="310">
        <f>SUMIFS('(B) - Detecciones - Ataques'!$AV3:$AV137,'(B) - Detecciones - Ataques'!$GR$3:$GR$137,"✔",'(B) - Detecciones - Ataques'!$E$3:$E$137,AV27)</f>
        <v>0</v>
      </c>
      <c r="AW64" s="310">
        <f>SUMIFS('(B) - Detecciones - Ataques'!$AV3:$AV137,'(B) - Detecciones - Ataques'!$GR$3:$GR$137,"✔",'(B) - Detecciones - Ataques'!$E$3:$E$137,AW27)</f>
        <v>0</v>
      </c>
      <c r="AX64" s="310">
        <f>SUMIFS('(B) - Detecciones - Ataques'!$AV3:$AV137,'(B) - Detecciones - Ataques'!$GR$3:$GR$137,"✔",'(B) - Detecciones - Ataques'!$E$3:$E$137,AX27)</f>
        <v>0</v>
      </c>
      <c r="AY64" s="310">
        <f>SUMIFS('(B) - Detecciones - Ataques'!$AV3:$AV137,'(B) - Detecciones - Ataques'!$GR$3:$GR$137,"✔",'(B) - Detecciones - Ataques'!$E$3:$E$137,AY27)</f>
        <v>0</v>
      </c>
      <c r="AZ64" s="310">
        <f>SUMIFS('(B) - Detecciones - Ataques'!$AV3:$AV137,'(B) - Detecciones - Ataques'!$GR$3:$GR$137,"✔",'(B) - Detecciones - Ataques'!$E$3:$E$137,AZ27)</f>
        <v>0</v>
      </c>
      <c r="BA64" s="310">
        <f>SUMIFS('(B) - Detecciones - Ataques'!$AV3:$AV137,'(B) - Detecciones - Ataques'!$GR$3:$GR$137,"✔",'(B) - Detecciones - Ataques'!$E$3:$E$137,BA27)</f>
        <v>0</v>
      </c>
      <c r="BB64" s="310">
        <f>SUMIFS('(B) - Detecciones - Ataques'!$AV3:$AV137,'(B) - Detecciones - Ataques'!$GR$3:$GR$137,"✔",'(B) - Detecciones - Ataques'!$E$3:$E$137,BB27)</f>
        <v>0</v>
      </c>
      <c r="BC64" s="310">
        <f>SUMIFS('(B) - Detecciones - Ataques'!$AV3:$AV137,'(B) - Detecciones - Ataques'!$GR$3:$GR$137,"✔",'(B) - Detecciones - Ataques'!$E$3:$E$137,BC27)</f>
        <v>0</v>
      </c>
      <c r="BD64" s="310">
        <f>SUMIFS('(B) - Detecciones - Ataques'!$AV3:$AV137,'(B) - Detecciones - Ataques'!$GR$3:$GR$137,"✔",'(B) - Detecciones - Ataques'!$E$3:$E$137,BD27)</f>
        <v>0</v>
      </c>
      <c r="BE64" s="310">
        <f>SUMIFS('(B) - Detecciones - Ataques'!$AV3:$AV137,'(B) - Detecciones - Ataques'!$GR$3:$GR$137,"✔",'(B) - Detecciones - Ataques'!$E$3:$E$137,BE27)</f>
        <v>0</v>
      </c>
      <c r="BF64" s="310">
        <f>SUMIFS('(B) - Detecciones - Ataques'!$AV3:$AV137,'(B) - Detecciones - Ataques'!$GR$3:$GR$137,"✔",'(B) - Detecciones - Ataques'!$E$3:$E$137,BF27)</f>
        <v>0</v>
      </c>
      <c r="BG64" s="310">
        <f>SUMIFS('(B) - Detecciones - Ataques'!$AV3:$AV137,'(B) - Detecciones - Ataques'!$GR$3:$GR$137,"✔",'(B) - Detecciones - Ataques'!$E$3:$E$137,BG27)</f>
        <v>0</v>
      </c>
      <c r="BH64" s="310">
        <f>SUMIFS('(B) - Detecciones - Ataques'!$AV3:$AV137,'(B) - Detecciones - Ataques'!$GR$3:$GR$137,"✔",'(B) - Detecciones - Ataques'!$E$3:$E$137,BH27)</f>
        <v>0</v>
      </c>
      <c r="BI64" s="310">
        <f>SUMIFS('(B) - Detecciones - Ataques'!$AV3:$AV137,'(B) - Detecciones - Ataques'!$GR$3:$GR$137,"✔",'(B) - Detecciones - Ataques'!$E$3:$E$137,BI27)</f>
        <v>0</v>
      </c>
      <c r="BJ64" s="310">
        <f>SUMIFS('(B) - Detecciones - Ataques'!$AV3:$AV137,'(B) - Detecciones - Ataques'!$GR$3:$GR$137,"✔",'(B) - Detecciones - Ataques'!$E$3:$E$137,BJ27)</f>
        <v>0</v>
      </c>
      <c r="BK64" s="310">
        <f>SUMIFS('(B) - Detecciones - Ataques'!$AV3:$AV137,'(B) - Detecciones - Ataques'!$GR$3:$GR$137,"✔",'(B) - Detecciones - Ataques'!$E$3:$E$137,BK27)</f>
        <v>0</v>
      </c>
      <c r="BL64" s="310">
        <f>SUMIFS('(B) - Detecciones - Ataques'!$AV3:$AV137,'(B) - Detecciones - Ataques'!$GR$3:$GR$137,"✔",'(B) - Detecciones - Ataques'!$E$3:$E$137,BL27)</f>
        <v>657</v>
      </c>
      <c r="BM64" s="310">
        <f>SUMIFS('(B) - Detecciones - Ataques'!$AV3:$AV137,'(B) - Detecciones - Ataques'!$GR$3:$GR$137,"✔",'(B) - Detecciones - Ataques'!$E$3:$E$137,BM27)</f>
        <v>0</v>
      </c>
      <c r="BN64" s="310">
        <f>SUMIFS('(B) - Detecciones - Ataques'!$AV3:$AV137,'(B) - Detecciones - Ataques'!$GR$3:$GR$137,"✔",'(B) - Detecciones - Ataques'!$E$3:$E$137,BN27)</f>
        <v>0</v>
      </c>
      <c r="BO64" s="310">
        <f>SUMIFS('(B) - Detecciones - Ataques'!$AV3:$AV137,'(B) - Detecciones - Ataques'!$GR$3:$GR$137,"✔",'(B) - Detecciones - Ataques'!$E$3:$E$137,BO27)</f>
        <v>0</v>
      </c>
      <c r="BP64" s="310">
        <f>SUMIFS('(B) - Detecciones - Ataques'!$AV3:$AV137,'(B) - Detecciones - Ataques'!$GR$3:$GR$137,"✔",'(B) - Detecciones - Ataques'!$E$3:$E$137,BP27)</f>
        <v>0</v>
      </c>
      <c r="BQ64" s="310">
        <f>SUMIFS('(B) - Detecciones - Ataques'!$AV3:$AV137,'(B) - Detecciones - Ataques'!$GR$3:$GR$137,"✔",'(B) - Detecciones - Ataques'!$E$3:$E$137,BQ27)</f>
        <v>0</v>
      </c>
      <c r="BR64" s="310">
        <f>SUMIFS('(B) - Detecciones - Ataques'!$AV3:$AV137,'(B) - Detecciones - Ataques'!$GR$3:$GR$137,"✔",'(B) - Detecciones - Ataques'!$E$3:$E$137,BR27)</f>
        <v>0</v>
      </c>
      <c r="BS64" s="310">
        <f>SUMIFS('(B) - Detecciones - Ataques'!$AV3:$AV137,'(B) - Detecciones - Ataques'!$GR$3:$GR$137,"✔",'(B) - Detecciones - Ataques'!$E$3:$E$137,BS27)</f>
        <v>0</v>
      </c>
      <c r="BT64" s="310">
        <f>SUMIFS('(B) - Detecciones - Ataques'!$AV3:$AV137,'(B) - Detecciones - Ataques'!$GR$3:$GR$137,"✔",'(B) - Detecciones - Ataques'!$E$3:$E$137,BT27)</f>
        <v>0</v>
      </c>
      <c r="BU64" s="310">
        <f>SUMIFS('(B) - Detecciones - Ataques'!$AV3:$AV137,'(B) - Detecciones - Ataques'!$GR$3:$GR$137,"✔",'(B) - Detecciones - Ataques'!$E$3:$E$137,BU27)</f>
        <v>0</v>
      </c>
      <c r="BV64" s="310">
        <f>SUMIFS('(B) - Detecciones - Ataques'!$AV3:$AV137,'(B) - Detecciones - Ataques'!$GR$3:$GR$137,"✔",'(B) - Detecciones - Ataques'!$E$3:$E$137,BV27)</f>
        <v>0</v>
      </c>
      <c r="BW64" s="310">
        <f>SUMIFS('(B) - Detecciones - Ataques'!$AV3:$AV137,'(B) - Detecciones - Ataques'!$GR$3:$GR$137,"✔",'(B) - Detecciones - Ataques'!$E$3:$E$137,BW27)</f>
        <v>0</v>
      </c>
      <c r="BX64" s="310">
        <f>SUMIFS('(B) - Detecciones - Ataques'!$AV3:$AV137,'(B) - Detecciones - Ataques'!$GR$3:$GR$137,"✔",'(B) - Detecciones - Ataques'!$E$3:$E$137,BX27)</f>
        <v>0</v>
      </c>
      <c r="BY64" s="310">
        <f>SUMIFS('(B) - Detecciones - Ataques'!$AV3:$AV137,'(B) - Detecciones - Ataques'!$GR$3:$GR$137,"✔",'(B) - Detecciones - Ataques'!$E$3:$E$137,BY27)</f>
        <v>0</v>
      </c>
      <c r="BZ64" s="310">
        <f>SUMIFS('(B) - Detecciones - Ataques'!$AV3:$AV137,'(B) - Detecciones - Ataques'!$GR$3:$GR$137,"✔",'(B) - Detecciones - Ataques'!$E$3:$E$137,BZ27)</f>
        <v>0</v>
      </c>
      <c r="CA64" s="310">
        <f>SUMIFS('(B) - Detecciones - Ataques'!$AV3:$AV137,'(B) - Detecciones - Ataques'!$GR$3:$GR$137,"✔",'(B) - Detecciones - Ataques'!$E$3:$E$137,CA27)</f>
        <v>0</v>
      </c>
      <c r="CB64" s="310">
        <f>SUMIFS('(B) - Detecciones - Ataques'!$AV3:$AV137,'(B) - Detecciones - Ataques'!$GR$3:$GR$137,"✔",'(B) - Detecciones - Ataques'!$E$3:$E$137,CB27)</f>
        <v>0</v>
      </c>
      <c r="CC64" s="310">
        <f>SUMIFS('(B) - Detecciones - Ataques'!$AV3:$AV137,'(B) - Detecciones - Ataques'!$GR$3:$GR$137,"✔",'(B) - Detecciones - Ataques'!$E$3:$E$137,CC27)</f>
        <v>0</v>
      </c>
      <c r="CD64" s="310">
        <f>SUMIFS('(B) - Detecciones - Ataques'!$AV3:$AV137,'(B) - Detecciones - Ataques'!$GR$3:$GR$137,"✔",'(B) - Detecciones - Ataques'!$E$3:$E$137,CD27)</f>
        <v>0</v>
      </c>
      <c r="CE64" s="310">
        <f>SUMIFS('(B) - Detecciones - Ataques'!$AV3:$AV137,'(B) - Detecciones - Ataques'!$GR$3:$GR$137,"✔",'(B) - Detecciones - Ataques'!$E$3:$E$137,CE27)</f>
        <v>0</v>
      </c>
      <c r="CF64" s="310">
        <f>SUMIFS('(B) - Detecciones - Ataques'!$AV3:$AV137,'(B) - Detecciones - Ataques'!$GR$3:$GR$137,"✔",'(B) - Detecciones - Ataques'!$E$3:$E$137,CF27)</f>
        <v>0</v>
      </c>
      <c r="CG64" s="310">
        <f>SUMIFS('(B) - Detecciones - Ataques'!$AV3:$AV137,'(B) - Detecciones - Ataques'!$GR$3:$GR$137,"✔",'(B) - Detecciones - Ataques'!$E$3:$E$137,CG27)</f>
        <v>0</v>
      </c>
      <c r="CH64" s="310">
        <f>SUMIFS('(B) - Detecciones - Ataques'!$AV3:$AV137,'(B) - Detecciones - Ataques'!$GR$3:$GR$137,"✔",'(B) - Detecciones - Ataques'!$E$3:$E$137,CH27)</f>
        <v>0</v>
      </c>
      <c r="CI64" s="310">
        <f>SUMIFS('(B) - Detecciones - Ataques'!$AV3:$AV137,'(B) - Detecciones - Ataques'!$GR$3:$GR$137,"✔",'(B) - Detecciones - Ataques'!$E$3:$E$137,CI27)</f>
        <v>0</v>
      </c>
      <c r="CJ64" s="310">
        <f>SUMIFS('(B) - Detecciones - Ataques'!$AV3:$AV137,'(B) - Detecciones - Ataques'!$GR$3:$GR$137,"✔",'(B) - Detecciones - Ataques'!$E$3:$E$137,CJ27)</f>
        <v>1</v>
      </c>
      <c r="CK64" s="310">
        <f>SUMIFS('(B) - Detecciones - Ataques'!$AV3:$AV137,'(B) - Detecciones - Ataques'!$GR$3:$GR$137,"✔",'(B) - Detecciones - Ataques'!$E$3:$E$137,CK27)</f>
        <v>0</v>
      </c>
      <c r="CL64" s="310">
        <f>SUMIFS('(B) - Detecciones - Ataques'!$AV3:$AV137,'(B) - Detecciones - Ataques'!$GR$3:$GR$137,"✔",'(B) - Detecciones - Ataques'!$E$3:$E$137,CL27)</f>
        <v>0</v>
      </c>
      <c r="CM64" s="310">
        <f>SUMIFS('(B) - Detecciones - Ataques'!$AV3:$AV137,'(B) - Detecciones - Ataques'!$GR$3:$GR$137,"✔",'(B) - Detecciones - Ataques'!$E$3:$E$137,CM27)</f>
        <v>0</v>
      </c>
      <c r="CN64" s="310">
        <f>SUMIFS('(B) - Detecciones - Ataques'!$AV3:$AV137,'(B) - Detecciones - Ataques'!$GR$3:$GR$137,"✔",'(B) - Detecciones - Ataques'!$E$3:$E$137,CN27)</f>
        <v>1</v>
      </c>
      <c r="CO64" s="310">
        <f>SUMIFS('(B) - Detecciones - Ataques'!$AV3:$AV137,'(B) - Detecciones - Ataques'!$GR$3:$GR$137,"✔",'(B) - Detecciones - Ataques'!$E$3:$E$137,CO27)</f>
        <v>0</v>
      </c>
      <c r="CP64" s="310">
        <f>SUMIFS('(B) - Detecciones - Ataques'!$AV3:$AV137,'(B) - Detecciones - Ataques'!$GR$3:$GR$137,"✔",'(B) - Detecciones - Ataques'!$E$3:$E$137,CP27)</f>
        <v>0</v>
      </c>
      <c r="CQ64" s="310">
        <f>SUMIFS('(B) - Detecciones - Ataques'!$AV3:$AV137,'(B) - Detecciones - Ataques'!$GR$3:$GR$137,"✔",'(B) - Detecciones - Ataques'!$E$3:$E$137,CQ27)</f>
        <v>0</v>
      </c>
      <c r="CR64" s="310">
        <f>SUMIFS('(B) - Detecciones - Ataques'!$AV3:$AV137,'(B) - Detecciones - Ataques'!$GR$3:$GR$137,"✔",'(B) - Detecciones - Ataques'!$E$3:$E$137,CR27)</f>
        <v>0</v>
      </c>
      <c r="CS64" s="310">
        <f>SUMIFS('(B) - Detecciones - Ataques'!$AV3:$AV137,'(B) - Detecciones - Ataques'!$GR$3:$GR$137,"✔",'(B) - Detecciones - Ataques'!$E$3:$E$137,CS27)</f>
        <v>0</v>
      </c>
      <c r="CT64" s="310">
        <f>SUMIFS('(B) - Detecciones - Ataques'!$AV3:$AV137,'(B) - Detecciones - Ataques'!$GR$3:$GR$137,"✔",'(B) - Detecciones - Ataques'!$E$3:$E$137,CT27)</f>
        <v>0</v>
      </c>
      <c r="CU64" s="310">
        <f>SUMIFS('(B) - Detecciones - Ataques'!$AV3:$AV137,'(B) - Detecciones - Ataques'!$GR$3:$GR$137,"✔",'(B) - Detecciones - Ataques'!$E$3:$E$137,CU27)</f>
        <v>0</v>
      </c>
      <c r="CV64" s="310">
        <f>SUMIFS('(B) - Detecciones - Ataques'!$AV3:$AV137,'(B) - Detecciones - Ataques'!$GR$3:$GR$137,"✔",'(B) - Detecciones - Ataques'!$E$3:$E$137,CV27)</f>
        <v>0</v>
      </c>
      <c r="CW64" s="310">
        <f>SUMIFS('(B) - Detecciones - Ataques'!$AV3:$AV137,'(B) - Detecciones - Ataques'!$GR$3:$GR$137,"✔",'(B) - Detecciones - Ataques'!$E$3:$E$137,CW27)</f>
        <v>0</v>
      </c>
      <c r="CX64" s="310">
        <f>SUMIFS('(B) - Detecciones - Ataques'!$AV3:$AV137,'(B) - Detecciones - Ataques'!$GR$3:$GR$137,"✔",'(B) - Detecciones - Ataques'!$E$3:$E$137,CX27)</f>
        <v>0</v>
      </c>
      <c r="CY64" s="310">
        <f>SUMIFS('(B) - Detecciones - Ataques'!$AV3:$AV137,'(B) - Detecciones - Ataques'!$GR$3:$GR$137,"✔",'(B) - Detecciones - Ataques'!$E$3:$E$137,CY27)</f>
        <v>0</v>
      </c>
      <c r="CZ64" s="310">
        <f>SUMIFS('(B) - Detecciones - Ataques'!$AV3:$AV137,'(B) - Detecciones - Ataques'!$GR$3:$GR$137,"✔",'(B) - Detecciones - Ataques'!$E$3:$E$137,CZ27)</f>
        <v>0</v>
      </c>
      <c r="DA64" s="310">
        <f>SUMIFS('(B) - Detecciones - Ataques'!$AV3:$AV137,'(B) - Detecciones - Ataques'!$GR$3:$GR$137,"✔",'(B) - Detecciones - Ataques'!$E$3:$E$137,DA27)</f>
        <v>0</v>
      </c>
      <c r="DB64" s="310">
        <f>SUMIFS('(B) - Detecciones - Ataques'!$AV3:$AV137,'(B) - Detecciones - Ataques'!$GR$3:$GR$137,"✔",'(B) - Detecciones - Ataques'!$E$3:$E$137,DB27)</f>
        <v>0</v>
      </c>
      <c r="DC64" s="310">
        <f>SUMIFS('(B) - Detecciones - Ataques'!$AV3:$AV137,'(B) - Detecciones - Ataques'!$GR$3:$GR$137,"✔",'(B) - Detecciones - Ataques'!$E$3:$E$137,DC27)</f>
        <v>0</v>
      </c>
      <c r="DD64" s="310">
        <f>SUMIFS('(B) - Detecciones - Ataques'!$AV3:$AV137,'(B) - Detecciones - Ataques'!$GR$3:$GR$137,"✔",'(B) - Detecciones - Ataques'!$E$3:$E$137,DD27)</f>
        <v>0</v>
      </c>
      <c r="DE64" s="310">
        <f>SUMIFS('(B) - Detecciones - Ataques'!$AV3:$AV137,'(B) - Detecciones - Ataques'!$GR$3:$GR$137,"✔",'(B) - Detecciones - Ataques'!$E$3:$E$137,DE27)</f>
        <v>0</v>
      </c>
      <c r="DF64" s="310">
        <f>SUMIFS('(B) - Detecciones - Ataques'!$AV3:$AV137,'(B) - Detecciones - Ataques'!$GR$3:$GR$137,"✔",'(B) - Detecciones - Ataques'!$E$3:$E$137,DF27)</f>
        <v>0</v>
      </c>
      <c r="DG64" s="310">
        <f>SUMIFS('(B) - Detecciones - Ataques'!$AV3:$AV137,'(B) - Detecciones - Ataques'!$GR$3:$GR$137,"✔",'(B) - Detecciones - Ataques'!$E$3:$E$137,DG27)</f>
        <v>18</v>
      </c>
      <c r="DH64" s="310">
        <f>SUMIFS('(B) - Detecciones - Ataques'!$AV3:$AV137,'(B) - Detecciones - Ataques'!$GR$3:$GR$137,"✔",'(B) - Detecciones - Ataques'!$E$3:$E$137,DH27)</f>
        <v>0</v>
      </c>
      <c r="DI64" s="311">
        <f>SUMIFS('(B) - Detecciones - Ataques'!$AV3:$AV137,'(B) - Detecciones - Ataques'!$GR$3:$GR$137,"✔",'(B) - Detecciones - Ataques'!$E$3:$E$137,DI27)</f>
        <v>0</v>
      </c>
      <c r="DJ64" s="268"/>
      <c r="ER64" s="346" t="s">
        <v>2177</v>
      </c>
      <c r="ES64" s="348">
        <f t="shared" ref="ES64:EW64" si="29">SUM(ES49:ES61)</f>
        <v>7</v>
      </c>
      <c r="ET64" s="348">
        <f t="shared" si="29"/>
        <v>67</v>
      </c>
      <c r="EU64" s="348">
        <f t="shared" si="29"/>
        <v>99</v>
      </c>
      <c r="EV64" s="348">
        <f t="shared" si="29"/>
        <v>124</v>
      </c>
      <c r="EW64" s="348">
        <f t="shared" si="29"/>
        <v>124</v>
      </c>
      <c r="EZ64" s="350"/>
      <c r="FA64" s="369"/>
      <c r="FB64" s="369"/>
      <c r="FC64" s="369"/>
      <c r="FD64" s="369"/>
      <c r="FE64" s="369" t="s">
        <v>2202</v>
      </c>
      <c r="FF64" s="369"/>
      <c r="FG64" s="369"/>
      <c r="FH64" s="372">
        <f>AVERAGE(FF50:FI62)</f>
        <v>0.2728667047</v>
      </c>
      <c r="FI64" s="369"/>
      <c r="FJ64" s="369"/>
      <c r="FK64" s="369"/>
      <c r="FL64" s="369"/>
      <c r="FM64" s="369"/>
      <c r="FN64" s="369"/>
      <c r="FO64" s="369"/>
      <c r="FP64" s="369"/>
    </row>
    <row r="65">
      <c r="J65" s="269"/>
      <c r="K65" s="370"/>
      <c r="L65" s="371"/>
      <c r="M65" s="371"/>
      <c r="N65" s="367"/>
      <c r="O65" s="270"/>
      <c r="Q65" s="268"/>
      <c r="R65" s="307" t="s">
        <v>2191</v>
      </c>
      <c r="S65" s="308">
        <f>SUMIFS('(B) - Detecciones - Ataques'!$CC3:$CC137,'(B) - Detecciones - Ataques'!$GR$3:$GR$137,"✔",'(B) - Detecciones - Ataques'!$B$3:$B$137,S27) + SUMIFS('(B) - Detecciones - Ataques'!$CC3:$CC137,'(B) - Detecciones - Ataques'!$GR$3:$GR$137,"✔",'(B) - Detecciones - Ataques'!$C$3:$C$137,"*" &amp; S27 &amp; "*") </f>
        <v>24</v>
      </c>
      <c r="T65" s="308">
        <f>SUMIFS('(B) - Detecciones - Ataques'!$CC3:$CC137,'(B) - Detecciones - Ataques'!$GR$3:$GR$137,"✔",'(B) - Detecciones - Ataques'!$B$3:$B$137,T27) + SUMIFS('(B) - Detecciones - Ataques'!$CC3:$CC137,'(B) - Detecciones - Ataques'!$GR$3:$GR$137,"✔",'(B) - Detecciones - Ataques'!$C$3:$C$137,"*" &amp; T27 &amp; "*") </f>
        <v>0</v>
      </c>
      <c r="U65" s="308">
        <f>SUMIFS('(B) - Detecciones - Ataques'!$CC3:$CC137,'(B) - Detecciones - Ataques'!$GR$3:$GR$137,"✔",'(B) - Detecciones - Ataques'!$B$3:$B$137,U27) + SUMIFS('(B) - Detecciones - Ataques'!$CC3:$CC137,'(B) - Detecciones - Ataques'!$GR$3:$GR$137,"✔",'(B) - Detecciones - Ataques'!$C$3:$C$137,"*" &amp; U27 &amp; "*") </f>
        <v>108</v>
      </c>
      <c r="V65" s="308">
        <f>SUMIFS('(B) - Detecciones - Ataques'!$CC3:$CC137,'(B) - Detecciones - Ataques'!$GR$3:$GR$137,"✔",'(B) - Detecciones - Ataques'!$B$3:$B$137,V27) + SUMIFS('(B) - Detecciones - Ataques'!$CC3:$CC137,'(B) - Detecciones - Ataques'!$GR$3:$GR$137,"✔",'(B) - Detecciones - Ataques'!$C$3:$C$137,"*" &amp; V27 &amp; "*") </f>
        <v>17</v>
      </c>
      <c r="W65" s="308">
        <f>SUMIFS('(B) - Detecciones - Ataques'!$CC3:$CC137,'(B) - Detecciones - Ataques'!$GR$3:$GR$137,"✔",'(B) - Detecciones - Ataques'!$B$3:$B$137,W27) + SUMIFS('(B) - Detecciones - Ataques'!$CC3:$CC137,'(B) - Detecciones - Ataques'!$GR$3:$GR$137,"✔",'(B) - Detecciones - Ataques'!$C$3:$C$137,"*" &amp; W27 &amp; "*") </f>
        <v>0</v>
      </c>
      <c r="X65" s="308">
        <f>SUMIFS('(B) - Detecciones - Ataques'!$CC3:$CC137,'(B) - Detecciones - Ataques'!$GR$3:$GR$137,"✔",'(B) - Detecciones - Ataques'!$B$3:$B$137,X27) + SUMIFS('(B) - Detecciones - Ataques'!$CC3:$CC137,'(B) - Detecciones - Ataques'!$GR$3:$GR$137,"✔",'(B) - Detecciones - Ataques'!$C$3:$C$137,"*" &amp; X27 &amp; "*") </f>
        <v>0</v>
      </c>
      <c r="Y65" s="308">
        <f>SUMIFS('(B) - Detecciones - Ataques'!$CC3:$CC137,'(B) - Detecciones - Ataques'!$GR$3:$GR$137,"✔",'(B) - Detecciones - Ataques'!$B$3:$B$137,Y27) + SUMIFS('(B) - Detecciones - Ataques'!$CC3:$CC137,'(B) - Detecciones - Ataques'!$GR$3:$GR$137,"✔",'(B) - Detecciones - Ataques'!$C$3:$C$137,"*" &amp; Y27 &amp; "*") </f>
        <v>1261</v>
      </c>
      <c r="Z65" s="308">
        <f>SUMIFS('(B) - Detecciones - Ataques'!$CC3:$CC137,'(B) - Detecciones - Ataques'!$GR$3:$GR$137,"✔",'(B) - Detecciones - Ataques'!$B$3:$B$137,Z27) + SUMIFS('(B) - Detecciones - Ataques'!$CC3:$CC137,'(B) - Detecciones - Ataques'!$GR$3:$GR$137,"✔",'(B) - Detecciones - Ataques'!$C$3:$C$137,"*" &amp; Z27 &amp; "*") </f>
        <v>5</v>
      </c>
      <c r="AA65" s="308">
        <f>SUMIFS('(B) - Detecciones - Ataques'!$CC3:$CC137,'(B) - Detecciones - Ataques'!$GR$3:$GR$137,"✔",'(B) - Detecciones - Ataques'!$B$3:$B$137,AA27) + SUMIFS('(B) - Detecciones - Ataques'!$CC3:$CC137,'(B) - Detecciones - Ataques'!$GR$3:$GR$137,"✔",'(B) - Detecciones - Ataques'!$C$3:$C$137,"*" &amp; AA27 &amp; "*") </f>
        <v>17</v>
      </c>
      <c r="AB65" s="308">
        <f>SUMIFS('(B) - Detecciones - Ataques'!$CC3:$CC137,'(B) - Detecciones - Ataques'!$GR$3:$GR$137,"✔",'(B) - Detecciones - Ataques'!$B$3:$B$137,AB27) + SUMIFS('(B) - Detecciones - Ataques'!$CC3:$CC137,'(B) - Detecciones - Ataques'!$GR$3:$GR$137,"✔",'(B) - Detecciones - Ataques'!$C$3:$C$137,"*" &amp; AB27 &amp; "*") </f>
        <v>2</v>
      </c>
      <c r="AC65" s="308">
        <f>SUMIFS('(B) - Detecciones - Ataques'!$CC3:$CC137,'(B) - Detecciones - Ataques'!$GR$3:$GR$137,"✔",'(B) - Detecciones - Ataques'!$B$3:$B$137,AC27) + SUMIFS('(B) - Detecciones - Ataques'!$CC3:$CC137,'(B) - Detecciones - Ataques'!$GR$3:$GR$137,"✔",'(B) - Detecciones - Ataques'!$C$3:$C$137,"*" &amp; AC27 &amp; "*") </f>
        <v>6</v>
      </c>
      <c r="AD65" s="308">
        <f>SUMIFS('(B) - Detecciones - Ataques'!$CC3:$CC137,'(B) - Detecciones - Ataques'!$GR$3:$GR$137,"✔",'(B) - Detecciones - Ataques'!$B$3:$B$137,AD27) + SUMIFS('(B) - Detecciones - Ataques'!$CC3:$CC137,'(B) - Detecciones - Ataques'!$GR$3:$GR$137,"✔",'(B) - Detecciones - Ataques'!$C$3:$C$137,"*" &amp; AD27 &amp; "*") </f>
        <v>0</v>
      </c>
      <c r="AE65" s="309">
        <f>SUMIFS('(B) - Detecciones - Ataques'!$CC3:$CC137,'(B) - Detecciones - Ataques'!$GR$3:$GR$137,"✔",'(B) - Detecciones - Ataques'!$B$3:$B$137,AE27) + SUMIFS('(B) - Detecciones - Ataques'!$CC3:$CC137,'(B) - Detecciones - Ataques'!$GR$3:$GR$137,"✔",'(B) - Detecciones - Ataques'!$C$3:$C$137,"*" &amp; AE27 &amp; "*") </f>
        <v>461</v>
      </c>
      <c r="AF65" s="268"/>
      <c r="AG65" s="307" t="s">
        <v>2191</v>
      </c>
      <c r="AH65" s="310">
        <f>SUMIFS('(B) - Detecciones - Ataques'!$CC3:$CC137,'(B) - Detecciones - Ataques'!$GR$3:$GR$137,"✔",'(B) - Detecciones - Ataques'!$E$3:$E$137,AH27)</f>
        <v>23</v>
      </c>
      <c r="AI65" s="310">
        <f>SUMIFS('(B) - Detecciones - Ataques'!$CC3:$CC137,'(B) - Detecciones - Ataques'!$GR$3:$GR$137,"✔",'(B) - Detecciones - Ataques'!$E$3:$E$137,AI27)</f>
        <v>1</v>
      </c>
      <c r="AJ65" s="310">
        <f>SUMIFS('(B) - Detecciones - Ataques'!$CC3:$CC137,'(B) - Detecciones - Ataques'!$GR$3:$GR$137,"✔",'(B) - Detecciones - Ataques'!$E$3:$E$137,AJ27)</f>
        <v>0</v>
      </c>
      <c r="AK65" s="310">
        <f>SUMIFS('(B) - Detecciones - Ataques'!$CC3:$CC137,'(B) - Detecciones - Ataques'!$GR$3:$GR$137,"✔",'(B) - Detecciones - Ataques'!$E$3:$E$137,AK27)</f>
        <v>0</v>
      </c>
      <c r="AL65" s="310">
        <f>SUMIFS('(B) - Detecciones - Ataques'!$CC3:$CC137,'(B) - Detecciones - Ataques'!$GR$3:$GR$137,"✔",'(B) - Detecciones - Ataques'!$E$3:$E$137,AL27)</f>
        <v>0</v>
      </c>
      <c r="AM65" s="310">
        <f>SUMIFS('(B) - Detecciones - Ataques'!$CC3:$CC137,'(B) - Detecciones - Ataques'!$GR$3:$GR$137,"✔",'(B) - Detecciones - Ataques'!$E$3:$E$137,AM27)</f>
        <v>0</v>
      </c>
      <c r="AN65" s="310">
        <f>SUMIFS('(B) - Detecciones - Ataques'!$CC3:$CC137,'(B) - Detecciones - Ataques'!$GR$3:$GR$137,"✔",'(B) - Detecciones - Ataques'!$E$3:$E$137,AN27)</f>
        <v>0</v>
      </c>
      <c r="AO65" s="310">
        <f>SUMIFS('(B) - Detecciones - Ataques'!$CC3:$CC137,'(B) - Detecciones - Ataques'!$GR$3:$GR$137,"✔",'(B) - Detecciones - Ataques'!$E$3:$E$137,AO27)</f>
        <v>0</v>
      </c>
      <c r="AP65" s="310">
        <f>SUMIFS('(B) - Detecciones - Ataques'!$CC3:$CC137,'(B) - Detecciones - Ataques'!$GR$3:$GR$137,"✔",'(B) - Detecciones - Ataques'!$E$3:$E$137,AP27)</f>
        <v>105</v>
      </c>
      <c r="AQ65" s="310">
        <f>SUMIFS('(B) - Detecciones - Ataques'!$CC3:$CC137,'(B) - Detecciones - Ataques'!$GR$3:$GR$137,"✔",'(B) - Detecciones - Ataques'!$E$3:$E$137,AQ27)</f>
        <v>1</v>
      </c>
      <c r="AR65" s="310">
        <f>SUMIFS('(B) - Detecciones - Ataques'!$CC3:$CC137,'(B) - Detecciones - Ataques'!$GR$3:$GR$137,"✔",'(B) - Detecciones - Ataques'!$E$3:$E$137,AR27)</f>
        <v>0</v>
      </c>
      <c r="AS65" s="310">
        <f>SUMIFS('(B) - Detecciones - Ataques'!$CC3:$CC137,'(B) - Detecciones - Ataques'!$GR$3:$GR$137,"✔",'(B) - Detecciones - Ataques'!$E$3:$E$137,AS27)</f>
        <v>0</v>
      </c>
      <c r="AT65" s="310">
        <f>SUMIFS('(B) - Detecciones - Ataques'!$CC3:$CC137,'(B) - Detecciones - Ataques'!$GR$3:$GR$137,"✔",'(B) - Detecciones - Ataques'!$E$3:$E$137,AT27)</f>
        <v>2</v>
      </c>
      <c r="AU65" s="310">
        <f>SUMIFS('(B) - Detecciones - Ataques'!$CC3:$CC137,'(B) - Detecciones - Ataques'!$GR$3:$GR$137,"✔",'(B) - Detecciones - Ataques'!$E$3:$E$137,AU27)</f>
        <v>0</v>
      </c>
      <c r="AV65" s="310">
        <f>SUMIFS('(B) - Detecciones - Ataques'!$CC3:$CC137,'(B) - Detecciones - Ataques'!$GR$3:$GR$137,"✔",'(B) - Detecciones - Ataques'!$E$3:$E$137,AV27)</f>
        <v>0</v>
      </c>
      <c r="AW65" s="310">
        <f>SUMIFS('(B) - Detecciones - Ataques'!$CC3:$CC137,'(B) - Detecciones - Ataques'!$GR$3:$GR$137,"✔",'(B) - Detecciones - Ataques'!$E$3:$E$137,AW27)</f>
        <v>16</v>
      </c>
      <c r="AX65" s="310">
        <f>SUMIFS('(B) - Detecciones - Ataques'!$CC3:$CC137,'(B) - Detecciones - Ataques'!$GR$3:$GR$137,"✔",'(B) - Detecciones - Ataques'!$E$3:$E$137,AX27)</f>
        <v>0</v>
      </c>
      <c r="AY65" s="310">
        <f>SUMIFS('(B) - Detecciones - Ataques'!$CC3:$CC137,'(B) - Detecciones - Ataques'!$GR$3:$GR$137,"✔",'(B) - Detecciones - Ataques'!$E$3:$E$137,AY27)</f>
        <v>1</v>
      </c>
      <c r="AZ65" s="310">
        <f>SUMIFS('(B) - Detecciones - Ataques'!$CC3:$CC137,'(B) - Detecciones - Ataques'!$GR$3:$GR$137,"✔",'(B) - Detecciones - Ataques'!$E$3:$E$137,AZ27)</f>
        <v>0</v>
      </c>
      <c r="BA65" s="310">
        <f>SUMIFS('(B) - Detecciones - Ataques'!$CC3:$CC137,'(B) - Detecciones - Ataques'!$GR$3:$GR$137,"✔",'(B) - Detecciones - Ataques'!$E$3:$E$137,BA27)</f>
        <v>0</v>
      </c>
      <c r="BB65" s="310">
        <f>SUMIFS('(B) - Detecciones - Ataques'!$CC3:$CC137,'(B) - Detecciones - Ataques'!$GR$3:$GR$137,"✔",'(B) - Detecciones - Ataques'!$E$3:$E$137,BB27)</f>
        <v>0</v>
      </c>
      <c r="BC65" s="310">
        <f>SUMIFS('(B) - Detecciones - Ataques'!$CC3:$CC137,'(B) - Detecciones - Ataques'!$GR$3:$GR$137,"✔",'(B) - Detecciones - Ataques'!$E$3:$E$137,BC27)</f>
        <v>0</v>
      </c>
      <c r="BD65" s="310">
        <f>SUMIFS('(B) - Detecciones - Ataques'!$CC3:$CC137,'(B) - Detecciones - Ataques'!$GR$3:$GR$137,"✔",'(B) - Detecciones - Ataques'!$E$3:$E$137,BD27)</f>
        <v>0</v>
      </c>
      <c r="BE65" s="310">
        <f>SUMIFS('(B) - Detecciones - Ataques'!$CC3:$CC137,'(B) - Detecciones - Ataques'!$GR$3:$GR$137,"✔",'(B) - Detecciones - Ataques'!$E$3:$E$137,BE27)</f>
        <v>0</v>
      </c>
      <c r="BF65" s="310">
        <f>SUMIFS('(B) - Detecciones - Ataques'!$CC3:$CC137,'(B) - Detecciones - Ataques'!$GR$3:$GR$137,"✔",'(B) - Detecciones - Ataques'!$E$3:$E$137,BF27)</f>
        <v>0</v>
      </c>
      <c r="BG65" s="310">
        <f>SUMIFS('(B) - Detecciones - Ataques'!$CC3:$CC137,'(B) - Detecciones - Ataques'!$GR$3:$GR$137,"✔",'(B) - Detecciones - Ataques'!$E$3:$E$137,BG27)</f>
        <v>0</v>
      </c>
      <c r="BH65" s="310">
        <f>SUMIFS('(B) - Detecciones - Ataques'!$CC3:$CC137,'(B) - Detecciones - Ataques'!$GR$3:$GR$137,"✔",'(B) - Detecciones - Ataques'!$E$3:$E$137,BH27)</f>
        <v>0</v>
      </c>
      <c r="BI65" s="310">
        <f>SUMIFS('(B) - Detecciones - Ataques'!$CC3:$CC137,'(B) - Detecciones - Ataques'!$GR$3:$GR$137,"✔",'(B) - Detecciones - Ataques'!$E$3:$E$137,BI27)</f>
        <v>0</v>
      </c>
      <c r="BJ65" s="310">
        <f>SUMIFS('(B) - Detecciones - Ataques'!$CC3:$CC137,'(B) - Detecciones - Ataques'!$GR$3:$GR$137,"✔",'(B) - Detecciones - Ataques'!$E$3:$E$137,BJ27)</f>
        <v>0</v>
      </c>
      <c r="BK65" s="310">
        <f>SUMIFS('(B) - Detecciones - Ataques'!$CC3:$CC137,'(B) - Detecciones - Ataques'!$GR$3:$GR$137,"✔",'(B) - Detecciones - Ataques'!$E$3:$E$137,BK27)</f>
        <v>1</v>
      </c>
      <c r="BL65" s="310">
        <f>SUMIFS('(B) - Detecciones - Ataques'!$CC3:$CC137,'(B) - Detecciones - Ataques'!$GR$3:$GR$137,"✔",'(B) - Detecciones - Ataques'!$E$3:$E$137,BL27)</f>
        <v>657</v>
      </c>
      <c r="BM65" s="310">
        <f>SUMIFS('(B) - Detecciones - Ataques'!$CC3:$CC137,'(B) - Detecciones - Ataques'!$GR$3:$GR$137,"✔",'(B) - Detecciones - Ataques'!$E$3:$E$137,BM27)</f>
        <v>603</v>
      </c>
      <c r="BN65" s="310">
        <f>SUMIFS('(B) - Detecciones - Ataques'!$CC3:$CC137,'(B) - Detecciones - Ataques'!$GR$3:$GR$137,"✔",'(B) - Detecciones - Ataques'!$E$3:$E$137,BN27)</f>
        <v>0</v>
      </c>
      <c r="BO65" s="310">
        <f>SUMIFS('(B) - Detecciones - Ataques'!$CC3:$CC137,'(B) - Detecciones - Ataques'!$GR$3:$GR$137,"✔",'(B) - Detecciones - Ataques'!$E$3:$E$137,BO27)</f>
        <v>0</v>
      </c>
      <c r="BP65" s="310">
        <f>SUMIFS('(B) - Detecciones - Ataques'!$CC3:$CC137,'(B) - Detecciones - Ataques'!$GR$3:$GR$137,"✔",'(B) - Detecciones - Ataques'!$E$3:$E$137,BP27)</f>
        <v>0</v>
      </c>
      <c r="BQ65" s="310">
        <f>SUMIFS('(B) - Detecciones - Ataques'!$CC3:$CC137,'(B) - Detecciones - Ataques'!$GR$3:$GR$137,"✔",'(B) - Detecciones - Ataques'!$E$3:$E$137,BQ27)</f>
        <v>0</v>
      </c>
      <c r="BR65" s="310">
        <f>SUMIFS('(B) - Detecciones - Ataques'!$CC3:$CC137,'(B) - Detecciones - Ataques'!$GR$3:$GR$137,"✔",'(B) - Detecciones - Ataques'!$E$3:$E$137,BR27)</f>
        <v>2</v>
      </c>
      <c r="BS65" s="310">
        <f>SUMIFS('(B) - Detecciones - Ataques'!$CC3:$CC137,'(B) - Detecciones - Ataques'!$GR$3:$GR$137,"✔",'(B) - Detecciones - Ataques'!$E$3:$E$137,BS27)</f>
        <v>0</v>
      </c>
      <c r="BT65" s="310">
        <f>SUMIFS('(B) - Detecciones - Ataques'!$CC3:$CC137,'(B) - Detecciones - Ataques'!$GR$3:$GR$137,"✔",'(B) - Detecciones - Ataques'!$E$3:$E$137,BT27)</f>
        <v>0</v>
      </c>
      <c r="BU65" s="310">
        <f>SUMIFS('(B) - Detecciones - Ataques'!$CC3:$CC137,'(B) - Detecciones - Ataques'!$GR$3:$GR$137,"✔",'(B) - Detecciones - Ataques'!$E$3:$E$137,BU27)</f>
        <v>0</v>
      </c>
      <c r="BV65" s="310">
        <f>SUMIFS('(B) - Detecciones - Ataques'!$CC3:$CC137,'(B) - Detecciones - Ataques'!$GR$3:$GR$137,"✔",'(B) - Detecciones - Ataques'!$E$3:$E$137,BV27)</f>
        <v>0</v>
      </c>
      <c r="BW65" s="310">
        <f>SUMIFS('(B) - Detecciones - Ataques'!$CC3:$CC137,'(B) - Detecciones - Ataques'!$GR$3:$GR$137,"✔",'(B) - Detecciones - Ataques'!$E$3:$E$137,BW27)</f>
        <v>0</v>
      </c>
      <c r="BX65" s="310">
        <f>SUMIFS('(B) - Detecciones - Ataques'!$CC3:$CC137,'(B) - Detecciones - Ataques'!$GR$3:$GR$137,"✔",'(B) - Detecciones - Ataques'!$E$3:$E$137,BX27)</f>
        <v>0</v>
      </c>
      <c r="BY65" s="310">
        <f>SUMIFS('(B) - Detecciones - Ataques'!$CC3:$CC137,'(B) - Detecciones - Ataques'!$GR$3:$GR$137,"✔",'(B) - Detecciones - Ataques'!$E$3:$E$137,BY27)</f>
        <v>0</v>
      </c>
      <c r="BZ65" s="310">
        <f>SUMIFS('(B) - Detecciones - Ataques'!$CC3:$CC137,'(B) - Detecciones - Ataques'!$GR$3:$GR$137,"✔",'(B) - Detecciones - Ataques'!$E$3:$E$137,BZ27)</f>
        <v>0</v>
      </c>
      <c r="CA65" s="310">
        <f>SUMIFS('(B) - Detecciones - Ataques'!$CC3:$CC137,'(B) - Detecciones - Ataques'!$GR$3:$GR$137,"✔",'(B) - Detecciones - Ataques'!$E$3:$E$137,CA27)</f>
        <v>0</v>
      </c>
      <c r="CB65" s="310">
        <f>SUMIFS('(B) - Detecciones - Ataques'!$CC3:$CC137,'(B) - Detecciones - Ataques'!$GR$3:$GR$137,"✔",'(B) - Detecciones - Ataques'!$E$3:$E$137,CB27)</f>
        <v>0</v>
      </c>
      <c r="CC65" s="310">
        <f>SUMIFS('(B) - Detecciones - Ataques'!$CC3:$CC137,'(B) - Detecciones - Ataques'!$GR$3:$GR$137,"✔",'(B) - Detecciones - Ataques'!$E$3:$E$137,CC27)</f>
        <v>0</v>
      </c>
      <c r="CD65" s="310">
        <f>SUMIFS('(B) - Detecciones - Ataques'!$CC3:$CC137,'(B) - Detecciones - Ataques'!$GR$3:$GR$137,"✔",'(B) - Detecciones - Ataques'!$E$3:$E$137,CD27)</f>
        <v>0</v>
      </c>
      <c r="CE65" s="310">
        <f>SUMIFS('(B) - Detecciones - Ataques'!$CC3:$CC137,'(B) - Detecciones - Ataques'!$GR$3:$GR$137,"✔",'(B) - Detecciones - Ataques'!$E$3:$E$137,CE27)</f>
        <v>1</v>
      </c>
      <c r="CF65" s="310">
        <f>SUMIFS('(B) - Detecciones - Ataques'!$CC3:$CC137,'(B) - Detecciones - Ataques'!$GR$3:$GR$137,"✔",'(B) - Detecciones - Ataques'!$E$3:$E$137,CF27)</f>
        <v>0</v>
      </c>
      <c r="CG65" s="310">
        <f>SUMIFS('(B) - Detecciones - Ataques'!$CC3:$CC137,'(B) - Detecciones - Ataques'!$GR$3:$GR$137,"✔",'(B) - Detecciones - Ataques'!$E$3:$E$137,CG27)</f>
        <v>0</v>
      </c>
      <c r="CH65" s="310">
        <f>SUMIFS('(B) - Detecciones - Ataques'!$CC3:$CC137,'(B) - Detecciones - Ataques'!$GR$3:$GR$137,"✔",'(B) - Detecciones - Ataques'!$E$3:$E$137,CH27)</f>
        <v>0</v>
      </c>
      <c r="CI65" s="310">
        <f>SUMIFS('(B) - Detecciones - Ataques'!$CC3:$CC137,'(B) - Detecciones - Ataques'!$GR$3:$GR$137,"✔",'(B) - Detecciones - Ataques'!$E$3:$E$137,CI27)</f>
        <v>0</v>
      </c>
      <c r="CJ65" s="310">
        <f>SUMIFS('(B) - Detecciones - Ataques'!$CC3:$CC137,'(B) - Detecciones - Ataques'!$GR$3:$GR$137,"✔",'(B) - Detecciones - Ataques'!$E$3:$E$137,CJ27)</f>
        <v>1</v>
      </c>
      <c r="CK65" s="310">
        <f>SUMIFS('(B) - Detecciones - Ataques'!$CC3:$CC137,'(B) - Detecciones - Ataques'!$GR$3:$GR$137,"✔",'(B) - Detecciones - Ataques'!$E$3:$E$137,CK27)</f>
        <v>0</v>
      </c>
      <c r="CL65" s="310">
        <f>SUMIFS('(B) - Detecciones - Ataques'!$CC3:$CC137,'(B) - Detecciones - Ataques'!$GR$3:$GR$137,"✔",'(B) - Detecciones - Ataques'!$E$3:$E$137,CL27)</f>
        <v>0</v>
      </c>
      <c r="CM65" s="310">
        <f>SUMIFS('(B) - Detecciones - Ataques'!$CC3:$CC137,'(B) - Detecciones - Ataques'!$GR$3:$GR$137,"✔",'(B) - Detecciones - Ataques'!$E$3:$E$137,CM27)</f>
        <v>0</v>
      </c>
      <c r="CN65" s="310">
        <f>SUMIFS('(B) - Detecciones - Ataques'!$CC3:$CC137,'(B) - Detecciones - Ataques'!$GR$3:$GR$137,"✔",'(B) - Detecciones - Ataques'!$E$3:$E$137,CN27)</f>
        <v>1</v>
      </c>
      <c r="CO65" s="310">
        <f>SUMIFS('(B) - Detecciones - Ataques'!$CC3:$CC137,'(B) - Detecciones - Ataques'!$GR$3:$GR$137,"✔",'(B) - Detecciones - Ataques'!$E$3:$E$137,CO27)</f>
        <v>1</v>
      </c>
      <c r="CP65" s="310">
        <f>SUMIFS('(B) - Detecciones - Ataques'!$CC3:$CC137,'(B) - Detecciones - Ataques'!$GR$3:$GR$137,"✔",'(B) - Detecciones - Ataques'!$E$3:$E$137,CP27)</f>
        <v>0</v>
      </c>
      <c r="CQ65" s="310">
        <f>SUMIFS('(B) - Detecciones - Ataques'!$CC3:$CC137,'(B) - Detecciones - Ataques'!$GR$3:$GR$137,"✔",'(B) - Detecciones - Ataques'!$E$3:$E$137,CQ27)</f>
        <v>0</v>
      </c>
      <c r="CR65" s="310">
        <f>SUMIFS('(B) - Detecciones - Ataques'!$CC3:$CC137,'(B) - Detecciones - Ataques'!$GR$3:$GR$137,"✔",'(B) - Detecciones - Ataques'!$E$3:$E$137,CR27)</f>
        <v>0</v>
      </c>
      <c r="CS65" s="310">
        <f>SUMIFS('(B) - Detecciones - Ataques'!$CC3:$CC137,'(B) - Detecciones - Ataques'!$GR$3:$GR$137,"✔",'(B) - Detecciones - Ataques'!$E$3:$E$137,CS27)</f>
        <v>6</v>
      </c>
      <c r="CT65" s="310">
        <f>SUMIFS('(B) - Detecciones - Ataques'!$CC3:$CC137,'(B) - Detecciones - Ataques'!$GR$3:$GR$137,"✔",'(B) - Detecciones - Ataques'!$E$3:$E$137,CT27)</f>
        <v>0</v>
      </c>
      <c r="CU65" s="310">
        <f>SUMIFS('(B) - Detecciones - Ataques'!$CC3:$CC137,'(B) - Detecciones - Ataques'!$GR$3:$GR$137,"✔",'(B) - Detecciones - Ataques'!$E$3:$E$137,CU27)</f>
        <v>0</v>
      </c>
      <c r="CV65" s="310">
        <f>SUMIFS('(B) - Detecciones - Ataques'!$CC3:$CC137,'(B) - Detecciones - Ataques'!$GR$3:$GR$137,"✔",'(B) - Detecciones - Ataques'!$E$3:$E$137,CV27)</f>
        <v>0</v>
      </c>
      <c r="CW65" s="310">
        <f>SUMIFS('(B) - Detecciones - Ataques'!$CC3:$CC137,'(B) - Detecciones - Ataques'!$GR$3:$GR$137,"✔",'(B) - Detecciones - Ataques'!$E$3:$E$137,CW27)</f>
        <v>0</v>
      </c>
      <c r="CX65" s="310">
        <f>SUMIFS('(B) - Detecciones - Ataques'!$CC3:$CC137,'(B) - Detecciones - Ataques'!$GR$3:$GR$137,"✔",'(B) - Detecciones - Ataques'!$E$3:$E$137,CX27)</f>
        <v>0</v>
      </c>
      <c r="CY65" s="310">
        <f>SUMIFS('(B) - Detecciones - Ataques'!$CC3:$CC137,'(B) - Detecciones - Ataques'!$GR$3:$GR$137,"✔",'(B) - Detecciones - Ataques'!$E$3:$E$137,CY27)</f>
        <v>0</v>
      </c>
      <c r="CZ65" s="310">
        <f>SUMIFS('(B) - Detecciones - Ataques'!$CC3:$CC137,'(B) - Detecciones - Ataques'!$GR$3:$GR$137,"✔",'(B) - Detecciones - Ataques'!$E$3:$E$137,CZ27)</f>
        <v>0</v>
      </c>
      <c r="DA65" s="310">
        <f>SUMIFS('(B) - Detecciones - Ataques'!$CC3:$CC137,'(B) - Detecciones - Ataques'!$GR$3:$GR$137,"✔",'(B) - Detecciones - Ataques'!$E$3:$E$137,DA27)</f>
        <v>0</v>
      </c>
      <c r="DB65" s="310">
        <f>SUMIFS('(B) - Detecciones - Ataques'!$CC3:$CC137,'(B) - Detecciones - Ataques'!$GR$3:$GR$137,"✔",'(B) - Detecciones - Ataques'!$E$3:$E$137,DB27)</f>
        <v>0</v>
      </c>
      <c r="DC65" s="310">
        <f>SUMIFS('(B) - Detecciones - Ataques'!$CC3:$CC137,'(B) - Detecciones - Ataques'!$GR$3:$GR$137,"✔",'(B) - Detecciones - Ataques'!$E$3:$E$137,DC27)</f>
        <v>0</v>
      </c>
      <c r="DD65" s="310">
        <f>SUMIFS('(B) - Detecciones - Ataques'!$CC3:$CC137,'(B) - Detecciones - Ataques'!$GR$3:$GR$137,"✔",'(B) - Detecciones - Ataques'!$E$3:$E$137,DD27)</f>
        <v>0</v>
      </c>
      <c r="DE65" s="310">
        <f>SUMIFS('(B) - Detecciones - Ataques'!$CC3:$CC137,'(B) - Detecciones - Ataques'!$GR$3:$GR$137,"✔",'(B) - Detecciones - Ataques'!$E$3:$E$137,DE27)</f>
        <v>0</v>
      </c>
      <c r="DF65" s="310">
        <f>SUMIFS('(B) - Detecciones - Ataques'!$CC3:$CC137,'(B) - Detecciones - Ataques'!$GR$3:$GR$137,"✔",'(B) - Detecciones - Ataques'!$E$3:$E$137,DF27)</f>
        <v>0</v>
      </c>
      <c r="DG65" s="310">
        <f>SUMIFS('(B) - Detecciones - Ataques'!$CC3:$CC137,'(B) - Detecciones - Ataques'!$GR$3:$GR$137,"✔",'(B) - Detecciones - Ataques'!$E$3:$E$137,DG27)</f>
        <v>450</v>
      </c>
      <c r="DH65" s="310">
        <f>SUMIFS('(B) - Detecciones - Ataques'!$CC3:$CC137,'(B) - Detecciones - Ataques'!$GR$3:$GR$137,"✔",'(B) - Detecciones - Ataques'!$E$3:$E$137,DH27)</f>
        <v>0</v>
      </c>
      <c r="DI65" s="311">
        <f>SUMIFS('(B) - Detecciones - Ataques'!$CC3:$CC137,'(B) - Detecciones - Ataques'!$GR$3:$GR$137,"✔",'(B) - Detecciones - Ataques'!$E$3:$E$137,DI27)</f>
        <v>11</v>
      </c>
      <c r="DJ65" s="268"/>
      <c r="ER65" s="346" t="s">
        <v>2203</v>
      </c>
      <c r="ES65" s="351">
        <f t="shared" ref="ES65:EV65" si="30">ES64/ES43</f>
        <v>0.1555555556</v>
      </c>
      <c r="ET65" s="351">
        <f t="shared" si="30"/>
        <v>0.4322580645</v>
      </c>
      <c r="EU65" s="351">
        <f t="shared" si="30"/>
        <v>0.4040816327</v>
      </c>
      <c r="EV65" s="351">
        <f t="shared" si="30"/>
        <v>0.2313432836</v>
      </c>
      <c r="EZ65" s="350"/>
      <c r="FA65" s="369"/>
      <c r="FB65" s="369"/>
      <c r="FC65" s="369"/>
      <c r="FD65" s="369"/>
      <c r="FE65" s="369"/>
      <c r="FF65" s="369"/>
      <c r="FG65" s="369"/>
      <c r="FH65" s="369"/>
      <c r="FI65" s="369"/>
      <c r="FJ65" s="369"/>
      <c r="FK65" s="369"/>
      <c r="FL65" s="369"/>
      <c r="FM65" s="369"/>
      <c r="FN65" s="369"/>
      <c r="FO65" s="369"/>
      <c r="FP65" s="369"/>
    </row>
    <row r="66">
      <c r="J66" s="269"/>
      <c r="K66" s="307" t="s">
        <v>2204</v>
      </c>
      <c r="L66" s="333" t="s">
        <v>2205</v>
      </c>
      <c r="M66" s="333" t="s">
        <v>2206</v>
      </c>
      <c r="N66" s="334" t="s">
        <v>2207</v>
      </c>
      <c r="O66" s="270"/>
      <c r="Q66" s="268"/>
      <c r="R66" s="307" t="s">
        <v>2192</v>
      </c>
      <c r="S66" s="308">
        <f>SUMIFS('(B) - Detecciones - Ataques'!$DL3:$DL137,'(B) - Detecciones - Ataques'!$GR$3:$GR$137,"✔",'(B) - Detecciones - Ataques'!$B$3:$B$137,S27) + SUMIFS('(B) - Detecciones - Ataques'!$DL3:$DL137,'(B) - Detecciones - Ataques'!$GR$3:$GR$137,"✔",'(B) - Detecciones - Ataques'!$C$3:$C$137,"*" &amp; S27 &amp; "*") </f>
        <v>24</v>
      </c>
      <c r="T66" s="308">
        <f>SUMIFS('(B) - Detecciones - Ataques'!$DL3:$DL137,'(B) - Detecciones - Ataques'!$GR$3:$GR$137,"✔",'(B) - Detecciones - Ataques'!$B$3:$B$137,T27) + SUMIFS('(B) - Detecciones - Ataques'!$DL3:$DL137,'(B) - Detecciones - Ataques'!$GR$3:$GR$137,"✔",'(B) - Detecciones - Ataques'!$C$3:$C$137,"*" &amp; T27 &amp; "*") </f>
        <v>0</v>
      </c>
      <c r="U66" s="308">
        <f>SUMIFS('(B) - Detecciones - Ataques'!$DL3:$DL137,'(B) - Detecciones - Ataques'!$GR$3:$GR$137,"✔",'(B) - Detecciones - Ataques'!$B$3:$B$137,U27) + SUMIFS('(B) - Detecciones - Ataques'!$DL3:$DL137,'(B) - Detecciones - Ataques'!$GR$3:$GR$137,"✔",'(B) - Detecciones - Ataques'!$C$3:$C$137,"*" &amp; U27 &amp; "*") </f>
        <v>109</v>
      </c>
      <c r="V66" s="308">
        <f>SUMIFS('(B) - Detecciones - Ataques'!$DL3:$DL137,'(B) - Detecciones - Ataques'!$GR$3:$GR$137,"✔",'(B) - Detecciones - Ataques'!$B$3:$B$137,V27) + SUMIFS('(B) - Detecciones - Ataques'!$DL3:$DL137,'(B) - Detecciones - Ataques'!$GR$3:$GR$137,"✔",'(B) - Detecciones - Ataques'!$C$3:$C$137,"*" &amp; V27 &amp; "*") </f>
        <v>17</v>
      </c>
      <c r="W66" s="308">
        <f>SUMIFS('(B) - Detecciones - Ataques'!$DL3:$DL137,'(B) - Detecciones - Ataques'!$GR$3:$GR$137,"✔",'(B) - Detecciones - Ataques'!$B$3:$B$137,W27) + SUMIFS('(B) - Detecciones - Ataques'!$DL3:$DL137,'(B) - Detecciones - Ataques'!$GR$3:$GR$137,"✔",'(B) - Detecciones - Ataques'!$C$3:$C$137,"*" &amp; W27 &amp; "*") </f>
        <v>91650</v>
      </c>
      <c r="X66" s="308">
        <f>SUMIFS('(B) - Detecciones - Ataques'!$DL3:$DL137,'(B) - Detecciones - Ataques'!$GR$3:$GR$137,"✔",'(B) - Detecciones - Ataques'!$B$3:$B$137,X27) + SUMIFS('(B) - Detecciones - Ataques'!$DL3:$DL137,'(B) - Detecciones - Ataques'!$GR$3:$GR$137,"✔",'(B) - Detecciones - Ataques'!$C$3:$C$137,"*" &amp; X27 &amp; "*") </f>
        <v>1</v>
      </c>
      <c r="Y66" s="308">
        <f>SUMIFS('(B) - Detecciones - Ataques'!$DL3:$DL137,'(B) - Detecciones - Ataques'!$GR$3:$GR$137,"✔",'(B) - Detecciones - Ataques'!$B$3:$B$137,Y27) + SUMIFS('(B) - Detecciones - Ataques'!$DL3:$DL137,'(B) - Detecciones - Ataques'!$GR$3:$GR$137,"✔",'(B) - Detecciones - Ataques'!$C$3:$C$137,"*" &amp; Y27 &amp; "*") </f>
        <v>1727539</v>
      </c>
      <c r="Z66" s="308">
        <f>SUMIFS('(B) - Detecciones - Ataques'!$DL3:$DL137,'(B) - Detecciones - Ataques'!$GR$3:$GR$137,"✔",'(B) - Detecciones - Ataques'!$B$3:$B$137,Z27) + SUMIFS('(B) - Detecciones - Ataques'!$DL3:$DL137,'(B) - Detecciones - Ataques'!$GR$3:$GR$137,"✔",'(B) - Detecciones - Ataques'!$C$3:$C$137,"*" &amp; Z27 &amp; "*") </f>
        <v>334</v>
      </c>
      <c r="AA66" s="308">
        <f>SUMIFS('(B) - Detecciones - Ataques'!$DL3:$DL137,'(B) - Detecciones - Ataques'!$GR$3:$GR$137,"✔",'(B) - Detecciones - Ataques'!$B$3:$B$137,AA27) + SUMIFS('(B) - Detecciones - Ataques'!$DL3:$DL137,'(B) - Detecciones - Ataques'!$GR$3:$GR$137,"✔",'(B) - Detecciones - Ataques'!$C$3:$C$137,"*" &amp; AA27 &amp; "*") </f>
        <v>19</v>
      </c>
      <c r="AB66" s="308">
        <f>SUMIFS('(B) - Detecciones - Ataques'!$DL3:$DL137,'(B) - Detecciones - Ataques'!$GR$3:$GR$137,"✔",'(B) - Detecciones - Ataques'!$B$3:$B$137,AB27) + SUMIFS('(B) - Detecciones - Ataques'!$DL3:$DL137,'(B) - Detecciones - Ataques'!$GR$3:$GR$137,"✔",'(B) - Detecciones - Ataques'!$C$3:$C$137,"*" &amp; AB27 &amp; "*") </f>
        <v>7</v>
      </c>
      <c r="AC66" s="308">
        <f>SUMIFS('(B) - Detecciones - Ataques'!$DL3:$DL137,'(B) - Detecciones - Ataques'!$GR$3:$GR$137,"✔",'(B) - Detecciones - Ataques'!$B$3:$B$137,AC27) + SUMIFS('(B) - Detecciones - Ataques'!$DL3:$DL137,'(B) - Detecciones - Ataques'!$GR$3:$GR$137,"✔",'(B) - Detecciones - Ataques'!$C$3:$C$137,"*" &amp; AC27 &amp; "*") </f>
        <v>6</v>
      </c>
      <c r="AD66" s="308">
        <f>SUMIFS('(B) - Detecciones - Ataques'!$DL3:$DL137,'(B) - Detecciones - Ataques'!$GR$3:$GR$137,"✔",'(B) - Detecciones - Ataques'!$B$3:$B$137,AD27) + SUMIFS('(B) - Detecciones - Ataques'!$DL3:$DL137,'(B) - Detecciones - Ataques'!$GR$3:$GR$137,"✔",'(B) - Detecciones - Ataques'!$C$3:$C$137,"*" &amp; AD27 &amp; "*") </f>
        <v>0</v>
      </c>
      <c r="AE66" s="309">
        <f>SUMIFS('(B) - Detecciones - Ataques'!$DL3:$DL137,'(B) - Detecciones - Ataques'!$GR$3:$GR$137,"✔",'(B) - Detecciones - Ataques'!$B$3:$B$137,AE27) + SUMIFS('(B) - Detecciones - Ataques'!$DL3:$DL137,'(B) - Detecciones - Ataques'!$GR$3:$GR$137,"✔",'(B) - Detecciones - Ataques'!$C$3:$C$137,"*" &amp; AE27 &amp; "*") </f>
        <v>461</v>
      </c>
      <c r="AF66" s="268"/>
      <c r="AG66" s="307" t="s">
        <v>2192</v>
      </c>
      <c r="AH66" s="310">
        <f>SUMIFS('(B) - Detecciones - Ataques'!$DL3:$DL137,'(B) - Detecciones - Ataques'!$GR$3:$GR$137,"✔",'(B) - Detecciones - Ataques'!$E$3:$E$137,AH27)</f>
        <v>23</v>
      </c>
      <c r="AI66" s="310">
        <f>SUMIFS('(B) - Detecciones - Ataques'!$DL3:$DL137,'(B) - Detecciones - Ataques'!$GR$3:$GR$137,"✔",'(B) - Detecciones - Ataques'!$E$3:$E$137,AI27)</f>
        <v>1</v>
      </c>
      <c r="AJ66" s="310">
        <f>SUMIFS('(B) - Detecciones - Ataques'!$DL3:$DL137,'(B) - Detecciones - Ataques'!$GR$3:$GR$137,"✔",'(B) - Detecciones - Ataques'!$E$3:$E$137,AJ27)</f>
        <v>0</v>
      </c>
      <c r="AK66" s="310">
        <f>SUMIFS('(B) - Detecciones - Ataques'!$DL3:$DL137,'(B) - Detecciones - Ataques'!$GR$3:$GR$137,"✔",'(B) - Detecciones - Ataques'!$E$3:$E$137,AK27)</f>
        <v>0</v>
      </c>
      <c r="AL66" s="310">
        <f>SUMIFS('(B) - Detecciones - Ataques'!$DL3:$DL137,'(B) - Detecciones - Ataques'!$GR$3:$GR$137,"✔",'(B) - Detecciones - Ataques'!$E$3:$E$137,AL27)</f>
        <v>0</v>
      </c>
      <c r="AM66" s="310">
        <f>SUMIFS('(B) - Detecciones - Ataques'!$DL3:$DL137,'(B) - Detecciones - Ataques'!$GR$3:$GR$137,"✔",'(B) - Detecciones - Ataques'!$E$3:$E$137,AM27)</f>
        <v>0</v>
      </c>
      <c r="AN66" s="310">
        <f>SUMIFS('(B) - Detecciones - Ataques'!$DL3:$DL137,'(B) - Detecciones - Ataques'!$GR$3:$GR$137,"✔",'(B) - Detecciones - Ataques'!$E$3:$E$137,AN27)</f>
        <v>0</v>
      </c>
      <c r="AO66" s="310">
        <f>SUMIFS('(B) - Detecciones - Ataques'!$DL3:$DL137,'(B) - Detecciones - Ataques'!$GR$3:$GR$137,"✔",'(B) - Detecciones - Ataques'!$E$3:$E$137,AO27)</f>
        <v>0</v>
      </c>
      <c r="AP66" s="310">
        <f>SUMIFS('(B) - Detecciones - Ataques'!$DL3:$DL137,'(B) - Detecciones - Ataques'!$GR$3:$GR$137,"✔",'(B) - Detecciones - Ataques'!$E$3:$E$137,AP27)</f>
        <v>106</v>
      </c>
      <c r="AQ66" s="310">
        <f>SUMIFS('(B) - Detecciones - Ataques'!$DL3:$DL137,'(B) - Detecciones - Ataques'!$GR$3:$GR$137,"✔",'(B) - Detecciones - Ataques'!$E$3:$E$137,AQ27)</f>
        <v>1</v>
      </c>
      <c r="AR66" s="310">
        <f>SUMIFS('(B) - Detecciones - Ataques'!$DL3:$DL137,'(B) - Detecciones - Ataques'!$GR$3:$GR$137,"✔",'(B) - Detecciones - Ataques'!$E$3:$E$137,AR27)</f>
        <v>0</v>
      </c>
      <c r="AS66" s="310">
        <f>SUMIFS('(B) - Detecciones - Ataques'!$DL3:$DL137,'(B) - Detecciones - Ataques'!$GR$3:$GR$137,"✔",'(B) - Detecciones - Ataques'!$E$3:$E$137,AS27)</f>
        <v>0</v>
      </c>
      <c r="AT66" s="310">
        <f>SUMIFS('(B) - Detecciones - Ataques'!$DL3:$DL137,'(B) - Detecciones - Ataques'!$GR$3:$GR$137,"✔",'(B) - Detecciones - Ataques'!$E$3:$E$137,AT27)</f>
        <v>2</v>
      </c>
      <c r="AU66" s="310">
        <f>SUMIFS('(B) - Detecciones - Ataques'!$DL3:$DL137,'(B) - Detecciones - Ataques'!$GR$3:$GR$137,"✔",'(B) - Detecciones - Ataques'!$E$3:$E$137,AU27)</f>
        <v>0</v>
      </c>
      <c r="AV66" s="310">
        <f>SUMIFS('(B) - Detecciones - Ataques'!$DL3:$DL137,'(B) - Detecciones - Ataques'!$GR$3:$GR$137,"✔",'(B) - Detecciones - Ataques'!$E$3:$E$137,AV27)</f>
        <v>0</v>
      </c>
      <c r="AW66" s="310">
        <f>SUMIFS('(B) - Detecciones - Ataques'!$DL3:$DL137,'(B) - Detecciones - Ataques'!$GR$3:$GR$137,"✔",'(B) - Detecciones - Ataques'!$E$3:$E$137,AW27)</f>
        <v>16</v>
      </c>
      <c r="AX66" s="310">
        <f>SUMIFS('(B) - Detecciones - Ataques'!$DL3:$DL137,'(B) - Detecciones - Ataques'!$GR$3:$GR$137,"✔",'(B) - Detecciones - Ataques'!$E$3:$E$137,AX27)</f>
        <v>0</v>
      </c>
      <c r="AY66" s="310">
        <f>SUMIFS('(B) - Detecciones - Ataques'!$DL3:$DL137,'(B) - Detecciones - Ataques'!$GR$3:$GR$137,"✔",'(B) - Detecciones - Ataques'!$E$3:$E$137,AY27)</f>
        <v>1</v>
      </c>
      <c r="AZ66" s="310">
        <f>SUMIFS('(B) - Detecciones - Ataques'!$DL3:$DL137,'(B) - Detecciones - Ataques'!$GR$3:$GR$137,"✔",'(B) - Detecciones - Ataques'!$E$3:$E$137,AZ27)</f>
        <v>0</v>
      </c>
      <c r="BA66" s="310">
        <f>SUMIFS('(B) - Detecciones - Ataques'!$DL3:$DL137,'(B) - Detecciones - Ataques'!$GR$3:$GR$137,"✔",'(B) - Detecciones - Ataques'!$E$3:$E$137,BA27)</f>
        <v>0</v>
      </c>
      <c r="BB66" s="310">
        <f>SUMIFS('(B) - Detecciones - Ataques'!$DL3:$DL137,'(B) - Detecciones - Ataques'!$GR$3:$GR$137,"✔",'(B) - Detecciones - Ataques'!$E$3:$E$137,BB27)</f>
        <v>91648</v>
      </c>
      <c r="BC66" s="310">
        <f>SUMIFS('(B) - Detecciones - Ataques'!$DL3:$DL137,'(B) - Detecciones - Ataques'!$GR$3:$GR$137,"✔",'(B) - Detecciones - Ataques'!$E$3:$E$137,BC27)</f>
        <v>0</v>
      </c>
      <c r="BD66" s="310">
        <f>SUMIFS('(B) - Detecciones - Ataques'!$DL3:$DL137,'(B) - Detecciones - Ataques'!$GR$3:$GR$137,"✔",'(B) - Detecciones - Ataques'!$E$3:$E$137,BD27)</f>
        <v>1</v>
      </c>
      <c r="BE66" s="310">
        <f>SUMIFS('(B) - Detecciones - Ataques'!$DL3:$DL137,'(B) - Detecciones - Ataques'!$GR$3:$GR$137,"✔",'(B) - Detecciones - Ataques'!$E$3:$E$137,BE27)</f>
        <v>0</v>
      </c>
      <c r="BF66" s="310">
        <f>SUMIFS('(B) - Detecciones - Ataques'!$DL3:$DL137,'(B) - Detecciones - Ataques'!$GR$3:$GR$137,"✔",'(B) - Detecciones - Ataques'!$E$3:$E$137,BF27)</f>
        <v>1</v>
      </c>
      <c r="BG66" s="310">
        <f>SUMIFS('(B) - Detecciones - Ataques'!$DL3:$DL137,'(B) - Detecciones - Ataques'!$GR$3:$GR$137,"✔",'(B) - Detecciones - Ataques'!$E$3:$E$137,BG27)</f>
        <v>0</v>
      </c>
      <c r="BH66" s="310">
        <f>SUMIFS('(B) - Detecciones - Ataques'!$DL3:$DL137,'(B) - Detecciones - Ataques'!$GR$3:$GR$137,"✔",'(B) - Detecciones - Ataques'!$E$3:$E$137,BH27)</f>
        <v>0</v>
      </c>
      <c r="BI66" s="310">
        <f>SUMIFS('(B) - Detecciones - Ataques'!$DL3:$DL137,'(B) - Detecciones - Ataques'!$GR$3:$GR$137,"✔",'(B) - Detecciones - Ataques'!$E$3:$E$137,BI27)</f>
        <v>0</v>
      </c>
      <c r="BJ66" s="310">
        <f>SUMIFS('(B) - Detecciones - Ataques'!$DL3:$DL137,'(B) - Detecciones - Ataques'!$GR$3:$GR$137,"✔",'(B) - Detecciones - Ataques'!$E$3:$E$137,BJ27)</f>
        <v>0</v>
      </c>
      <c r="BK66" s="310">
        <f>SUMIFS('(B) - Detecciones - Ataques'!$DL3:$DL137,'(B) - Detecciones - Ataques'!$GR$3:$GR$137,"✔",'(B) - Detecciones - Ataques'!$E$3:$E$137,BK27)</f>
        <v>1</v>
      </c>
      <c r="BL66" s="310">
        <f>SUMIFS('(B) - Detecciones - Ataques'!$DL3:$DL137,'(B) - Detecciones - Ataques'!$GR$3:$GR$137,"✔",'(B) - Detecciones - Ataques'!$E$3:$E$137,BL27)</f>
        <v>1726935</v>
      </c>
      <c r="BM66" s="310">
        <f>SUMIFS('(B) - Detecciones - Ataques'!$DL3:$DL137,'(B) - Detecciones - Ataques'!$GR$3:$GR$137,"✔",'(B) - Detecciones - Ataques'!$E$3:$E$137,BM27)</f>
        <v>603</v>
      </c>
      <c r="BN66" s="310">
        <f>SUMIFS('(B) - Detecciones - Ataques'!$DL3:$DL137,'(B) - Detecciones - Ataques'!$GR$3:$GR$137,"✔",'(B) - Detecciones - Ataques'!$E$3:$E$137,BN27)</f>
        <v>0</v>
      </c>
      <c r="BO66" s="310">
        <f>SUMIFS('(B) - Detecciones - Ataques'!$DL3:$DL137,'(B) - Detecciones - Ataques'!$GR$3:$GR$137,"✔",'(B) - Detecciones - Ataques'!$E$3:$E$137,BO27)</f>
        <v>0</v>
      </c>
      <c r="BP66" s="310">
        <f>SUMIFS('(B) - Detecciones - Ataques'!$DL3:$DL137,'(B) - Detecciones - Ataques'!$GR$3:$GR$137,"✔",'(B) - Detecciones - Ataques'!$E$3:$E$137,BP27)</f>
        <v>204</v>
      </c>
      <c r="BQ66" s="310">
        <f>SUMIFS('(B) - Detecciones - Ataques'!$DL3:$DL137,'(B) - Detecciones - Ataques'!$GR$3:$GR$137,"✔",'(B) - Detecciones - Ataques'!$E$3:$E$137,BQ27)</f>
        <v>0</v>
      </c>
      <c r="BR66" s="310">
        <f>SUMIFS('(B) - Detecciones - Ataques'!$DL3:$DL137,'(B) - Detecciones - Ataques'!$GR$3:$GR$137,"✔",'(B) - Detecciones - Ataques'!$E$3:$E$137,BR27)</f>
        <v>2</v>
      </c>
      <c r="BS66" s="310">
        <f>SUMIFS('(B) - Detecciones - Ataques'!$DL3:$DL137,'(B) - Detecciones - Ataques'!$GR$3:$GR$137,"✔",'(B) - Detecciones - Ataques'!$E$3:$E$137,BS27)</f>
        <v>0</v>
      </c>
      <c r="BT66" s="310">
        <f>SUMIFS('(B) - Detecciones - Ataques'!$DL3:$DL137,'(B) - Detecciones - Ataques'!$GR$3:$GR$137,"✔",'(B) - Detecciones - Ataques'!$E$3:$E$137,BT27)</f>
        <v>0</v>
      </c>
      <c r="BU66" s="310">
        <f>SUMIFS('(B) - Detecciones - Ataques'!$DL3:$DL137,'(B) - Detecciones - Ataques'!$GR$3:$GR$137,"✔",'(B) - Detecciones - Ataques'!$E$3:$E$137,BU27)</f>
        <v>0</v>
      </c>
      <c r="BV66" s="310">
        <f>SUMIFS('(B) - Detecciones - Ataques'!$DL3:$DL137,'(B) - Detecciones - Ataques'!$GR$3:$GR$137,"✔",'(B) - Detecciones - Ataques'!$E$3:$E$137,BV27)</f>
        <v>0</v>
      </c>
      <c r="BW66" s="310">
        <f>SUMIFS('(B) - Detecciones - Ataques'!$DL3:$DL137,'(B) - Detecciones - Ataques'!$GR$3:$GR$137,"✔",'(B) - Detecciones - Ataques'!$E$3:$E$137,BW27)</f>
        <v>0</v>
      </c>
      <c r="BX66" s="310">
        <f>SUMIFS('(B) - Detecciones - Ataques'!$DL3:$DL137,'(B) - Detecciones - Ataques'!$GR$3:$GR$137,"✔",'(B) - Detecciones - Ataques'!$E$3:$E$137,BX27)</f>
        <v>1</v>
      </c>
      <c r="BY66" s="310">
        <f>SUMIFS('(B) - Detecciones - Ataques'!$DL3:$DL137,'(B) - Detecciones - Ataques'!$GR$3:$GR$137,"✔",'(B) - Detecciones - Ataques'!$E$3:$E$137,BY27)</f>
        <v>123</v>
      </c>
      <c r="BZ66" s="310">
        <f>SUMIFS('(B) - Detecciones - Ataques'!$DL3:$DL137,'(B) - Detecciones - Ataques'!$GR$3:$GR$137,"✔",'(B) - Detecciones - Ataques'!$E$3:$E$137,BZ27)</f>
        <v>0</v>
      </c>
      <c r="CA66" s="310">
        <f>SUMIFS('(B) - Detecciones - Ataques'!$DL3:$DL137,'(B) - Detecciones - Ataques'!$GR$3:$GR$137,"✔",'(B) - Detecciones - Ataques'!$E$3:$E$137,CA27)</f>
        <v>0</v>
      </c>
      <c r="CB66" s="310">
        <f>SUMIFS('(B) - Detecciones - Ataques'!$DL3:$DL137,'(B) - Detecciones - Ataques'!$GR$3:$GR$137,"✔",'(B) - Detecciones - Ataques'!$E$3:$E$137,CB27)</f>
        <v>0</v>
      </c>
      <c r="CC66" s="310">
        <f>SUMIFS('(B) - Detecciones - Ataques'!$DL3:$DL137,'(B) - Detecciones - Ataques'!$GR$3:$GR$137,"✔",'(B) - Detecciones - Ataques'!$E$3:$E$137,CC27)</f>
        <v>1</v>
      </c>
      <c r="CD66" s="310">
        <f>SUMIFS('(B) - Detecciones - Ataques'!$DL3:$DL137,'(B) - Detecciones - Ataques'!$GR$3:$GR$137,"✔",'(B) - Detecciones - Ataques'!$E$3:$E$137,CD27)</f>
        <v>0</v>
      </c>
      <c r="CE66" s="310">
        <f>SUMIFS('(B) - Detecciones - Ataques'!$DL3:$DL137,'(B) - Detecciones - Ataques'!$GR$3:$GR$137,"✔",'(B) - Detecciones - Ataques'!$E$3:$E$137,CE27)</f>
        <v>1</v>
      </c>
      <c r="CF66" s="310">
        <f>SUMIFS('(B) - Detecciones - Ataques'!$DL3:$DL137,'(B) - Detecciones - Ataques'!$GR$3:$GR$137,"✔",'(B) - Detecciones - Ataques'!$E$3:$E$137,CF27)</f>
        <v>0</v>
      </c>
      <c r="CG66" s="310">
        <f>SUMIFS('(B) - Detecciones - Ataques'!$DL3:$DL137,'(B) - Detecciones - Ataques'!$GR$3:$GR$137,"✔",'(B) - Detecciones - Ataques'!$E$3:$E$137,CG27)</f>
        <v>1</v>
      </c>
      <c r="CH66" s="310">
        <f>SUMIFS('(B) - Detecciones - Ataques'!$DL3:$DL137,'(B) - Detecciones - Ataques'!$GR$3:$GR$137,"✔",'(B) - Detecciones - Ataques'!$E$3:$E$137,CH27)</f>
        <v>1</v>
      </c>
      <c r="CI66" s="310">
        <f>SUMIFS('(B) - Detecciones - Ataques'!$DL3:$DL137,'(B) - Detecciones - Ataques'!$GR$3:$GR$137,"✔",'(B) - Detecciones - Ataques'!$E$3:$E$137,CI27)</f>
        <v>0</v>
      </c>
      <c r="CJ66" s="310">
        <f>SUMIFS('(B) - Detecciones - Ataques'!$DL3:$DL137,'(B) - Detecciones - Ataques'!$GR$3:$GR$137,"✔",'(B) - Detecciones - Ataques'!$E$3:$E$137,CJ27)</f>
        <v>1</v>
      </c>
      <c r="CK66" s="310">
        <f>SUMIFS('(B) - Detecciones - Ataques'!$DL3:$DL137,'(B) - Detecciones - Ataques'!$GR$3:$GR$137,"✔",'(B) - Detecciones - Ataques'!$E$3:$E$137,CK27)</f>
        <v>0</v>
      </c>
      <c r="CL66" s="310">
        <f>SUMIFS('(B) - Detecciones - Ataques'!$DL3:$DL137,'(B) - Detecciones - Ataques'!$GR$3:$GR$137,"✔",'(B) - Detecciones - Ataques'!$E$3:$E$137,CL27)</f>
        <v>0</v>
      </c>
      <c r="CM66" s="310">
        <f>SUMIFS('(B) - Detecciones - Ataques'!$DL3:$DL137,'(B) - Detecciones - Ataques'!$GR$3:$GR$137,"✔",'(B) - Detecciones - Ataques'!$E$3:$E$137,CM27)</f>
        <v>0</v>
      </c>
      <c r="CN66" s="310">
        <f>SUMIFS('(B) - Detecciones - Ataques'!$DL3:$DL137,'(B) - Detecciones - Ataques'!$GR$3:$GR$137,"✔",'(B) - Detecciones - Ataques'!$E$3:$E$137,CN27)</f>
        <v>6</v>
      </c>
      <c r="CO66" s="310">
        <f>SUMIFS('(B) - Detecciones - Ataques'!$DL3:$DL137,'(B) - Detecciones - Ataques'!$GR$3:$GR$137,"✔",'(B) - Detecciones - Ataques'!$E$3:$E$137,CO27)</f>
        <v>1</v>
      </c>
      <c r="CP66" s="310">
        <f>SUMIFS('(B) - Detecciones - Ataques'!$DL3:$DL137,'(B) - Detecciones - Ataques'!$GR$3:$GR$137,"✔",'(B) - Detecciones - Ataques'!$E$3:$E$137,CP27)</f>
        <v>0</v>
      </c>
      <c r="CQ66" s="310">
        <f>SUMIFS('(B) - Detecciones - Ataques'!$DL3:$DL137,'(B) - Detecciones - Ataques'!$GR$3:$GR$137,"✔",'(B) - Detecciones - Ataques'!$E$3:$E$137,CQ27)</f>
        <v>0</v>
      </c>
      <c r="CR66" s="310">
        <f>SUMIFS('(B) - Detecciones - Ataques'!$DL3:$DL137,'(B) - Detecciones - Ataques'!$GR$3:$GR$137,"✔",'(B) - Detecciones - Ataques'!$E$3:$E$137,CR27)</f>
        <v>0</v>
      </c>
      <c r="CS66" s="310">
        <f>SUMIFS('(B) - Detecciones - Ataques'!$DL3:$DL137,'(B) - Detecciones - Ataques'!$GR$3:$GR$137,"✔",'(B) - Detecciones - Ataques'!$E$3:$E$137,CS27)</f>
        <v>6</v>
      </c>
      <c r="CT66" s="310">
        <f>SUMIFS('(B) - Detecciones - Ataques'!$DL3:$DL137,'(B) - Detecciones - Ataques'!$GR$3:$GR$137,"✔",'(B) - Detecciones - Ataques'!$E$3:$E$137,CT27)</f>
        <v>0</v>
      </c>
      <c r="CU66" s="310">
        <f>SUMIFS('(B) - Detecciones - Ataques'!$DL3:$DL137,'(B) - Detecciones - Ataques'!$GR$3:$GR$137,"✔",'(B) - Detecciones - Ataques'!$E$3:$E$137,CU27)</f>
        <v>0</v>
      </c>
      <c r="CV66" s="310">
        <f>SUMIFS('(B) - Detecciones - Ataques'!$DL3:$DL137,'(B) - Detecciones - Ataques'!$GR$3:$GR$137,"✔",'(B) - Detecciones - Ataques'!$E$3:$E$137,CV27)</f>
        <v>0</v>
      </c>
      <c r="CW66" s="310">
        <f>SUMIFS('(B) - Detecciones - Ataques'!$DL3:$DL137,'(B) - Detecciones - Ataques'!$GR$3:$GR$137,"✔",'(B) - Detecciones - Ataques'!$E$3:$E$137,CW27)</f>
        <v>0</v>
      </c>
      <c r="CX66" s="310">
        <f>SUMIFS('(B) - Detecciones - Ataques'!$DL3:$DL137,'(B) - Detecciones - Ataques'!$GR$3:$GR$137,"✔",'(B) - Detecciones - Ataques'!$E$3:$E$137,CX27)</f>
        <v>0</v>
      </c>
      <c r="CY66" s="310">
        <f>SUMIFS('(B) - Detecciones - Ataques'!$DL3:$DL137,'(B) - Detecciones - Ataques'!$GR$3:$GR$137,"✔",'(B) - Detecciones - Ataques'!$E$3:$E$137,CY27)</f>
        <v>0</v>
      </c>
      <c r="CZ66" s="310">
        <f>SUMIFS('(B) - Detecciones - Ataques'!$DL3:$DL137,'(B) - Detecciones - Ataques'!$GR$3:$GR$137,"✔",'(B) - Detecciones - Ataques'!$E$3:$E$137,CZ27)</f>
        <v>0</v>
      </c>
      <c r="DA66" s="310">
        <f>SUMIFS('(B) - Detecciones - Ataques'!$DL3:$DL137,'(B) - Detecciones - Ataques'!$GR$3:$GR$137,"✔",'(B) - Detecciones - Ataques'!$E$3:$E$137,DA27)</f>
        <v>0</v>
      </c>
      <c r="DB66" s="310">
        <f>SUMIFS('(B) - Detecciones - Ataques'!$DL3:$DL137,'(B) - Detecciones - Ataques'!$GR$3:$GR$137,"✔",'(B) - Detecciones - Ataques'!$E$3:$E$137,DB27)</f>
        <v>0</v>
      </c>
      <c r="DC66" s="310">
        <f>SUMIFS('(B) - Detecciones - Ataques'!$DL3:$DL137,'(B) - Detecciones - Ataques'!$GR$3:$GR$137,"✔",'(B) - Detecciones - Ataques'!$E$3:$E$137,DC27)</f>
        <v>0</v>
      </c>
      <c r="DD66" s="310">
        <f>SUMIFS('(B) - Detecciones - Ataques'!$DL3:$DL137,'(B) - Detecciones - Ataques'!$GR$3:$GR$137,"✔",'(B) - Detecciones - Ataques'!$E$3:$E$137,DD27)</f>
        <v>0</v>
      </c>
      <c r="DE66" s="310">
        <f>SUMIFS('(B) - Detecciones - Ataques'!$DL3:$DL137,'(B) - Detecciones - Ataques'!$GR$3:$GR$137,"✔",'(B) - Detecciones - Ataques'!$E$3:$E$137,DE27)</f>
        <v>0</v>
      </c>
      <c r="DF66" s="310">
        <f>SUMIFS('(B) - Detecciones - Ataques'!$DL3:$DL137,'(B) - Detecciones - Ataques'!$GR$3:$GR$137,"✔",'(B) - Detecciones - Ataques'!$E$3:$E$137,DF27)</f>
        <v>0</v>
      </c>
      <c r="DG66" s="310">
        <f>SUMIFS('(B) - Detecciones - Ataques'!$DL3:$DL137,'(B) - Detecciones - Ataques'!$GR$3:$GR$137,"✔",'(B) - Detecciones - Ataques'!$E$3:$E$137,DG27)</f>
        <v>450</v>
      </c>
      <c r="DH66" s="310">
        <f>SUMIFS('(B) - Detecciones - Ataques'!$DL3:$DL137,'(B) - Detecciones - Ataques'!$GR$3:$GR$137,"✔",'(B) - Detecciones - Ataques'!$E$3:$E$137,DH27)</f>
        <v>0</v>
      </c>
      <c r="DI66" s="311">
        <f>SUMIFS('(B) - Detecciones - Ataques'!$DL3:$DL137,'(B) - Detecciones - Ataques'!$GR$3:$GR$137,"✔",'(B) - Detecciones - Ataques'!$E$3:$E$137,DI27)</f>
        <v>11</v>
      </c>
      <c r="DJ66" s="268"/>
      <c r="ER66" s="346" t="s">
        <v>2208</v>
      </c>
      <c r="ES66" s="351">
        <f t="shared" ref="ES66:EV66" si="31">1-ES65</f>
        <v>0.8444444444</v>
      </c>
      <c r="ET66" s="351">
        <f t="shared" si="31"/>
        <v>0.5677419355</v>
      </c>
      <c r="EU66" s="351">
        <f t="shared" si="31"/>
        <v>0.5959183673</v>
      </c>
      <c r="EV66" s="351">
        <f t="shared" si="31"/>
        <v>0.7686567164</v>
      </c>
      <c r="EZ66" s="350"/>
      <c r="FA66" s="369"/>
      <c r="FB66" s="369"/>
      <c r="FC66" s="369"/>
      <c r="FD66" s="369"/>
      <c r="FE66" s="369"/>
      <c r="FF66" s="369"/>
      <c r="FG66" s="369"/>
      <c r="FH66" s="369"/>
      <c r="FI66" s="369"/>
      <c r="FJ66" s="369"/>
      <c r="FK66" s="369"/>
      <c r="FL66" s="369"/>
      <c r="FM66" s="369"/>
      <c r="FN66" s="369"/>
      <c r="FO66" s="369"/>
      <c r="FP66" s="369"/>
    </row>
    <row r="67">
      <c r="J67" s="269"/>
      <c r="K67" s="373">
        <f>SUMIF('(B) - Detecciones - Ataques'!GR3:GR137,"✔",'(B) - Detecciones - Ataques'!BY3:BY137)</f>
        <v>176127</v>
      </c>
      <c r="L67" s="374">
        <f>SUMIF('(B) - Detecciones - Ataques'!GR3:GR137,"✔",'(B) - Detecciones - Ataques'!CG3:CG137)</f>
        <v>157101</v>
      </c>
      <c r="M67" s="374">
        <f>SUMIF('(B) - Detecciones - Ataques'!GR3:GR137,"✔",'(B) - Detecciones - Ataques'!EQ3:EQ137)</f>
        <v>660429</v>
      </c>
      <c r="N67" s="375">
        <f>SUMIF('(B) - Detecciones - Ataques'!GR3:GR137,"✔",'(B) - Detecciones - Ataques'!EY3:EY137)</f>
        <v>565838</v>
      </c>
      <c r="O67" s="270"/>
      <c r="Q67" s="268"/>
      <c r="R67" s="307" t="s">
        <v>2193</v>
      </c>
      <c r="S67" s="308">
        <f>SUMIFS('(B) - Detecciones - Ataques'!$EU3:$EU137,'(B) - Detecciones - Ataques'!$GR$3:$GR$137,"✔",'(B) - Detecciones - Ataques'!$B$3:$B$137,S27) + SUMIFS('(B) - Detecciones - Ataques'!$EU3:$EU137,'(B) - Detecciones - Ataques'!$GR$3:$GR$137,"✔",'(B) - Detecciones - Ataques'!$C$3:$C$137,"*" &amp; S27 &amp; "*") </f>
        <v>28</v>
      </c>
      <c r="T67" s="308">
        <f>SUMIFS('(B) - Detecciones - Ataques'!$EU3:$EU137,'(B) - Detecciones - Ataques'!$GR$3:$GR$137,"✔",'(B) - Detecciones - Ataques'!$B$3:$B$137,T27) + SUMIFS('(B) - Detecciones - Ataques'!$EU3:$EU137,'(B) - Detecciones - Ataques'!$GR$3:$GR$137,"✔",'(B) - Detecciones - Ataques'!$C$3:$C$137,"*" &amp; T27 &amp; "*") </f>
        <v>0</v>
      </c>
      <c r="U67" s="308">
        <f>SUMIFS('(B) - Detecciones - Ataques'!$EU3:$EU137,'(B) - Detecciones - Ataques'!$GR$3:$GR$137,"✔",'(B) - Detecciones - Ataques'!$B$3:$B$137,U27) + SUMIFS('(B) - Detecciones - Ataques'!$EU3:$EU137,'(B) - Detecciones - Ataques'!$GR$3:$GR$137,"✔",'(B) - Detecciones - Ataques'!$C$3:$C$137,"*" &amp; U27 &amp; "*") </f>
        <v>113</v>
      </c>
      <c r="V67" s="308">
        <f>SUMIFS('(B) - Detecciones - Ataques'!$EU3:$EU137,'(B) - Detecciones - Ataques'!$GR$3:$GR$137,"✔",'(B) - Detecciones - Ataques'!$B$3:$B$137,V27) + SUMIFS('(B) - Detecciones - Ataques'!$EU3:$EU137,'(B) - Detecciones - Ataques'!$GR$3:$GR$137,"✔",'(B) - Detecciones - Ataques'!$C$3:$C$137,"*" &amp; V27 &amp; "*") </f>
        <v>17</v>
      </c>
      <c r="W67" s="308">
        <f>SUMIFS('(B) - Detecciones - Ataques'!$EU3:$EU137,'(B) - Detecciones - Ataques'!$GR$3:$GR$137,"✔",'(B) - Detecciones - Ataques'!$B$3:$B$137,W27) + SUMIFS('(B) - Detecciones - Ataques'!$EU3:$EU137,'(B) - Detecciones - Ataques'!$GR$3:$GR$137,"✔",'(B) - Detecciones - Ataques'!$C$3:$C$137,"*" &amp; W27 &amp; "*") </f>
        <v>91650</v>
      </c>
      <c r="X67" s="308">
        <f>SUMIFS('(B) - Detecciones - Ataques'!$EU3:$EU137,'(B) - Detecciones - Ataques'!$GR$3:$GR$137,"✔",'(B) - Detecciones - Ataques'!$B$3:$B$137,X27) + SUMIFS('(B) - Detecciones - Ataques'!$EU3:$EU137,'(B) - Detecciones - Ataques'!$GR$3:$GR$137,"✔",'(B) - Detecciones - Ataques'!$C$3:$C$137,"*" &amp; X27 &amp; "*") </f>
        <v>1</v>
      </c>
      <c r="Y67" s="308">
        <f>SUMIFS('(B) - Detecciones - Ataques'!$EU3:$EU137,'(B) - Detecciones - Ataques'!$GR$3:$GR$137,"✔",'(B) - Detecciones - Ataques'!$B$3:$B$137,Y27) + SUMIFS('(B) - Detecciones - Ataques'!$EU3:$EU137,'(B) - Detecciones - Ataques'!$GR$3:$GR$137,"✔",'(B) - Detecciones - Ataques'!$C$3:$C$137,"*" &amp; Y27 &amp; "*") </f>
        <v>1727547</v>
      </c>
      <c r="Z67" s="308">
        <f>SUMIFS('(B) - Detecciones - Ataques'!$EU3:$EU137,'(B) - Detecciones - Ataques'!$GR$3:$GR$137,"✔",'(B) - Detecciones - Ataques'!$B$3:$B$137,Z27) + SUMIFS('(B) - Detecciones - Ataques'!$EU3:$EU137,'(B) - Detecciones - Ataques'!$GR$3:$GR$137,"✔",'(B) - Detecciones - Ataques'!$C$3:$C$137,"*" &amp; Z27 &amp; "*") </f>
        <v>342</v>
      </c>
      <c r="AA67" s="308">
        <f>SUMIFS('(B) - Detecciones - Ataques'!$EU3:$EU137,'(B) - Detecciones - Ataques'!$GR$3:$GR$137,"✔",'(B) - Detecciones - Ataques'!$B$3:$B$137,AA27) + SUMIFS('(B) - Detecciones - Ataques'!$EU3:$EU137,'(B) - Detecciones - Ataques'!$GR$3:$GR$137,"✔",'(B) - Detecciones - Ataques'!$C$3:$C$137,"*" &amp; AA27 &amp; "*") </f>
        <v>19</v>
      </c>
      <c r="AB67" s="308">
        <f>SUMIFS('(B) - Detecciones - Ataques'!$EU3:$EU137,'(B) - Detecciones - Ataques'!$GR$3:$GR$137,"✔",'(B) - Detecciones - Ataques'!$B$3:$B$137,AB27) + SUMIFS('(B) - Detecciones - Ataques'!$EU3:$EU137,'(B) - Detecciones - Ataques'!$GR$3:$GR$137,"✔",'(B) - Detecciones - Ataques'!$C$3:$C$137,"*" &amp; AB27 &amp; "*") </f>
        <v>8</v>
      </c>
      <c r="AC67" s="308">
        <f>SUMIFS('(B) - Detecciones - Ataques'!$EU3:$EU137,'(B) - Detecciones - Ataques'!$GR$3:$GR$137,"✔",'(B) - Detecciones - Ataques'!$B$3:$B$137,AC27) + SUMIFS('(B) - Detecciones - Ataques'!$EU3:$EU137,'(B) - Detecciones - Ataques'!$GR$3:$GR$137,"✔",'(B) - Detecciones - Ataques'!$C$3:$C$137,"*" &amp; AC27 &amp; "*") </f>
        <v>6</v>
      </c>
      <c r="AD67" s="308">
        <f>SUMIFS('(B) - Detecciones - Ataques'!$EU3:$EU137,'(B) - Detecciones - Ataques'!$GR$3:$GR$137,"✔",'(B) - Detecciones - Ataques'!$B$3:$B$137,AD27) + SUMIFS('(B) - Detecciones - Ataques'!$EU3:$EU137,'(B) - Detecciones - Ataques'!$GR$3:$GR$137,"✔",'(B) - Detecciones - Ataques'!$C$3:$C$137,"*" &amp; AD27 &amp; "*") </f>
        <v>1</v>
      </c>
      <c r="AE67" s="309">
        <f>SUMIFS('(B) - Detecciones - Ataques'!$EU3:$EU137,'(B) - Detecciones - Ataques'!$GR$3:$GR$137,"✔",'(B) - Detecciones - Ataques'!$B$3:$B$137,AE27) + SUMIFS('(B) - Detecciones - Ataques'!$EU3:$EU137,'(B) - Detecciones - Ataques'!$GR$3:$GR$137,"✔",'(B) - Detecciones - Ataques'!$C$3:$C$137,"*" &amp; AE27 &amp; "*") </f>
        <v>461</v>
      </c>
      <c r="AF67" s="268"/>
      <c r="AG67" s="307" t="s">
        <v>2193</v>
      </c>
      <c r="AH67" s="310">
        <f>SUMIFS('(B) - Detecciones - Ataques'!$EU3:$EU137,'(B) - Detecciones - Ataques'!$GR$3:$GR$137,"✔",'(B) - Detecciones - Ataques'!$E$3:$E$137,AH27)</f>
        <v>23</v>
      </c>
      <c r="AI67" s="310">
        <f>SUMIFS('(B) - Detecciones - Ataques'!$EU3:$EU137,'(B) - Detecciones - Ataques'!$GR$3:$GR$137,"✔",'(B) - Detecciones - Ataques'!$E$3:$E$137,AI27)</f>
        <v>1</v>
      </c>
      <c r="AJ67" s="310">
        <f>SUMIFS('(B) - Detecciones - Ataques'!$EU3:$EU137,'(B) - Detecciones - Ataques'!$GR$3:$GR$137,"✔",'(B) - Detecciones - Ataques'!$E$3:$E$137,AJ27)</f>
        <v>4</v>
      </c>
      <c r="AK67" s="310">
        <f>SUMIFS('(B) - Detecciones - Ataques'!$EU3:$EU137,'(B) - Detecciones - Ataques'!$GR$3:$GR$137,"✔",'(B) - Detecciones - Ataques'!$E$3:$E$137,AK27)</f>
        <v>0</v>
      </c>
      <c r="AL67" s="310">
        <f>SUMIFS('(B) - Detecciones - Ataques'!$EU3:$EU137,'(B) - Detecciones - Ataques'!$GR$3:$GR$137,"✔",'(B) - Detecciones - Ataques'!$E$3:$E$137,AL27)</f>
        <v>0</v>
      </c>
      <c r="AM67" s="310">
        <f>SUMIFS('(B) - Detecciones - Ataques'!$EU3:$EU137,'(B) - Detecciones - Ataques'!$GR$3:$GR$137,"✔",'(B) - Detecciones - Ataques'!$E$3:$E$137,AM27)</f>
        <v>0</v>
      </c>
      <c r="AN67" s="310">
        <f>SUMIFS('(B) - Detecciones - Ataques'!$EU3:$EU137,'(B) - Detecciones - Ataques'!$GR$3:$GR$137,"✔",'(B) - Detecciones - Ataques'!$E$3:$E$137,AN27)</f>
        <v>0</v>
      </c>
      <c r="AO67" s="310">
        <f>SUMIFS('(B) - Detecciones - Ataques'!$EU3:$EU137,'(B) - Detecciones - Ataques'!$GR$3:$GR$137,"✔",'(B) - Detecciones - Ataques'!$E$3:$E$137,AO27)</f>
        <v>0</v>
      </c>
      <c r="AP67" s="310">
        <f>SUMIFS('(B) - Detecciones - Ataques'!$EU3:$EU137,'(B) - Detecciones - Ataques'!$GR$3:$GR$137,"✔",'(B) - Detecciones - Ataques'!$E$3:$E$137,AP27)</f>
        <v>108</v>
      </c>
      <c r="AQ67" s="310">
        <f>SUMIFS('(B) - Detecciones - Ataques'!$EU3:$EU137,'(B) - Detecciones - Ataques'!$GR$3:$GR$137,"✔",'(B) - Detecciones - Ataques'!$E$3:$E$137,AQ27)</f>
        <v>1</v>
      </c>
      <c r="AR67" s="310">
        <f>SUMIFS('(B) - Detecciones - Ataques'!$EU3:$EU137,'(B) - Detecciones - Ataques'!$GR$3:$GR$137,"✔",'(B) - Detecciones - Ataques'!$E$3:$E$137,AR27)</f>
        <v>0</v>
      </c>
      <c r="AS67" s="310">
        <f>SUMIFS('(B) - Detecciones - Ataques'!$EU3:$EU137,'(B) - Detecciones - Ataques'!$GR$3:$GR$137,"✔",'(B) - Detecciones - Ataques'!$E$3:$E$137,AS27)</f>
        <v>0</v>
      </c>
      <c r="AT67" s="310">
        <f>SUMIFS('(B) - Detecciones - Ataques'!$EU3:$EU137,'(B) - Detecciones - Ataques'!$GR$3:$GR$137,"✔",'(B) - Detecciones - Ataques'!$E$3:$E$137,AT27)</f>
        <v>2</v>
      </c>
      <c r="AU67" s="310">
        <f>SUMIFS('(B) - Detecciones - Ataques'!$EU3:$EU137,'(B) - Detecciones - Ataques'!$GR$3:$GR$137,"✔",'(B) - Detecciones - Ataques'!$E$3:$E$137,AU27)</f>
        <v>2</v>
      </c>
      <c r="AV67" s="310">
        <f>SUMIFS('(B) - Detecciones - Ataques'!$EU3:$EU137,'(B) - Detecciones - Ataques'!$GR$3:$GR$137,"✔",'(B) - Detecciones - Ataques'!$E$3:$E$137,AV27)</f>
        <v>0</v>
      </c>
      <c r="AW67" s="310">
        <f>SUMIFS('(B) - Detecciones - Ataques'!$EU3:$EU137,'(B) - Detecciones - Ataques'!$GR$3:$GR$137,"✔",'(B) - Detecciones - Ataques'!$E$3:$E$137,AW27)</f>
        <v>16</v>
      </c>
      <c r="AX67" s="310">
        <f>SUMIFS('(B) - Detecciones - Ataques'!$EU3:$EU137,'(B) - Detecciones - Ataques'!$GR$3:$GR$137,"✔",'(B) - Detecciones - Ataques'!$E$3:$E$137,AX27)</f>
        <v>0</v>
      </c>
      <c r="AY67" s="310">
        <f>SUMIFS('(B) - Detecciones - Ataques'!$EU3:$EU137,'(B) - Detecciones - Ataques'!$GR$3:$GR$137,"✔",'(B) - Detecciones - Ataques'!$E$3:$E$137,AY27)</f>
        <v>1</v>
      </c>
      <c r="AZ67" s="310">
        <f>SUMIFS('(B) - Detecciones - Ataques'!$EU3:$EU137,'(B) - Detecciones - Ataques'!$GR$3:$GR$137,"✔",'(B) - Detecciones - Ataques'!$E$3:$E$137,AZ27)</f>
        <v>0</v>
      </c>
      <c r="BA67" s="310">
        <f>SUMIFS('(B) - Detecciones - Ataques'!$EU3:$EU137,'(B) - Detecciones - Ataques'!$GR$3:$GR$137,"✔",'(B) - Detecciones - Ataques'!$E$3:$E$137,BA27)</f>
        <v>0</v>
      </c>
      <c r="BB67" s="310">
        <f>SUMIFS('(B) - Detecciones - Ataques'!$EU3:$EU137,'(B) - Detecciones - Ataques'!$GR$3:$GR$137,"✔",'(B) - Detecciones - Ataques'!$E$3:$E$137,BB27)</f>
        <v>91648</v>
      </c>
      <c r="BC67" s="310">
        <f>SUMIFS('(B) - Detecciones - Ataques'!$EU3:$EU137,'(B) - Detecciones - Ataques'!$GR$3:$GR$137,"✔",'(B) - Detecciones - Ataques'!$E$3:$E$137,BC27)</f>
        <v>0</v>
      </c>
      <c r="BD67" s="310">
        <f>SUMIFS('(B) - Detecciones - Ataques'!$EU3:$EU137,'(B) - Detecciones - Ataques'!$GR$3:$GR$137,"✔",'(B) - Detecciones - Ataques'!$E$3:$E$137,BD27)</f>
        <v>1</v>
      </c>
      <c r="BE67" s="310">
        <f>SUMIFS('(B) - Detecciones - Ataques'!$EU3:$EU137,'(B) - Detecciones - Ataques'!$GR$3:$GR$137,"✔",'(B) - Detecciones - Ataques'!$E$3:$E$137,BE27)</f>
        <v>0</v>
      </c>
      <c r="BF67" s="310">
        <f>SUMIFS('(B) - Detecciones - Ataques'!$EU3:$EU137,'(B) - Detecciones - Ataques'!$GR$3:$GR$137,"✔",'(B) - Detecciones - Ataques'!$E$3:$E$137,BF27)</f>
        <v>1</v>
      </c>
      <c r="BG67" s="310">
        <f>SUMIFS('(B) - Detecciones - Ataques'!$EU3:$EU137,'(B) - Detecciones - Ataques'!$GR$3:$GR$137,"✔",'(B) - Detecciones - Ataques'!$E$3:$E$137,BG27)</f>
        <v>0</v>
      </c>
      <c r="BH67" s="310">
        <f>SUMIFS('(B) - Detecciones - Ataques'!$EU3:$EU137,'(B) - Detecciones - Ataques'!$GR$3:$GR$137,"✔",'(B) - Detecciones - Ataques'!$E$3:$E$137,BH27)</f>
        <v>0</v>
      </c>
      <c r="BI67" s="310">
        <f>SUMIFS('(B) - Detecciones - Ataques'!$EU3:$EU137,'(B) - Detecciones - Ataques'!$GR$3:$GR$137,"✔",'(B) - Detecciones - Ataques'!$E$3:$E$137,BI27)</f>
        <v>0</v>
      </c>
      <c r="BJ67" s="310">
        <f>SUMIFS('(B) - Detecciones - Ataques'!$EU3:$EU137,'(B) - Detecciones - Ataques'!$GR$3:$GR$137,"✔",'(B) - Detecciones - Ataques'!$E$3:$E$137,BJ27)</f>
        <v>0</v>
      </c>
      <c r="BK67" s="310">
        <f>SUMIFS('(B) - Detecciones - Ataques'!$EU3:$EU137,'(B) - Detecciones - Ataques'!$GR$3:$GR$137,"✔",'(B) - Detecciones - Ataques'!$E$3:$E$137,BK27)</f>
        <v>1</v>
      </c>
      <c r="BL67" s="310">
        <f>SUMIFS('(B) - Detecciones - Ataques'!$EU3:$EU137,'(B) - Detecciones - Ataques'!$GR$3:$GR$137,"✔",'(B) - Detecciones - Ataques'!$E$3:$E$137,BL27)</f>
        <v>1726935</v>
      </c>
      <c r="BM67" s="310">
        <f>SUMIFS('(B) - Detecciones - Ataques'!$EU3:$EU137,'(B) - Detecciones - Ataques'!$GR$3:$GR$137,"✔",'(B) - Detecciones - Ataques'!$E$3:$E$137,BM27)</f>
        <v>611</v>
      </c>
      <c r="BN67" s="310">
        <f>SUMIFS('(B) - Detecciones - Ataques'!$EU3:$EU137,'(B) - Detecciones - Ataques'!$GR$3:$GR$137,"✔",'(B) - Detecciones - Ataques'!$E$3:$E$137,BN27)</f>
        <v>0</v>
      </c>
      <c r="BO67" s="310">
        <f>SUMIFS('(B) - Detecciones - Ataques'!$EU3:$EU137,'(B) - Detecciones - Ataques'!$GR$3:$GR$137,"✔",'(B) - Detecciones - Ataques'!$E$3:$E$137,BO27)</f>
        <v>0</v>
      </c>
      <c r="BP67" s="310">
        <f>SUMIFS('(B) - Detecciones - Ataques'!$EU3:$EU137,'(B) - Detecciones - Ataques'!$GR$3:$GR$137,"✔",'(B) - Detecciones - Ataques'!$E$3:$E$137,BP27)</f>
        <v>204</v>
      </c>
      <c r="BQ67" s="310">
        <f>SUMIFS('(B) - Detecciones - Ataques'!$EU3:$EU137,'(B) - Detecciones - Ataques'!$GR$3:$GR$137,"✔",'(B) - Detecciones - Ataques'!$E$3:$E$137,BQ27)</f>
        <v>0</v>
      </c>
      <c r="BR67" s="310">
        <f>SUMIFS('(B) - Detecciones - Ataques'!$EU3:$EU137,'(B) - Detecciones - Ataques'!$GR$3:$GR$137,"✔",'(B) - Detecciones - Ataques'!$E$3:$E$137,BR27)</f>
        <v>2</v>
      </c>
      <c r="BS67" s="310">
        <f>SUMIFS('(B) - Detecciones - Ataques'!$EU3:$EU137,'(B) - Detecciones - Ataques'!$GR$3:$GR$137,"✔",'(B) - Detecciones - Ataques'!$E$3:$E$137,BS27)</f>
        <v>0</v>
      </c>
      <c r="BT67" s="310">
        <f>SUMIFS('(B) - Detecciones - Ataques'!$EU3:$EU137,'(B) - Detecciones - Ataques'!$GR$3:$GR$137,"✔",'(B) - Detecciones - Ataques'!$E$3:$E$137,BT27)</f>
        <v>0</v>
      </c>
      <c r="BU67" s="310">
        <f>SUMIFS('(B) - Detecciones - Ataques'!$EU3:$EU137,'(B) - Detecciones - Ataques'!$GR$3:$GR$137,"✔",'(B) - Detecciones - Ataques'!$E$3:$E$137,BU27)</f>
        <v>0</v>
      </c>
      <c r="BV67" s="310">
        <f>SUMIFS('(B) - Detecciones - Ataques'!$EU3:$EU137,'(B) - Detecciones - Ataques'!$GR$3:$GR$137,"✔",'(B) - Detecciones - Ataques'!$E$3:$E$137,BV27)</f>
        <v>1</v>
      </c>
      <c r="BW67" s="310">
        <f>SUMIFS('(B) - Detecciones - Ataques'!$EU3:$EU137,'(B) - Detecciones - Ataques'!$GR$3:$GR$137,"✔",'(B) - Detecciones - Ataques'!$E$3:$E$137,BW27)</f>
        <v>0</v>
      </c>
      <c r="BX67" s="310">
        <f>SUMIFS('(B) - Detecciones - Ataques'!$EU3:$EU137,'(B) - Detecciones - Ataques'!$GR$3:$GR$137,"✔",'(B) - Detecciones - Ataques'!$E$3:$E$137,BX27)</f>
        <v>8</v>
      </c>
      <c r="BY67" s="310">
        <f>SUMIFS('(B) - Detecciones - Ataques'!$EU3:$EU137,'(B) - Detecciones - Ataques'!$GR$3:$GR$137,"✔",'(B) - Detecciones - Ataques'!$E$3:$E$137,BY27)</f>
        <v>123</v>
      </c>
      <c r="BZ67" s="310">
        <f>SUMIFS('(B) - Detecciones - Ataques'!$EU3:$EU137,'(B) - Detecciones - Ataques'!$GR$3:$GR$137,"✔",'(B) - Detecciones - Ataques'!$E$3:$E$137,BZ27)</f>
        <v>0</v>
      </c>
      <c r="CA67" s="310">
        <f>SUMIFS('(B) - Detecciones - Ataques'!$EU3:$EU137,'(B) - Detecciones - Ataques'!$GR$3:$GR$137,"✔",'(B) - Detecciones - Ataques'!$E$3:$E$137,CA27)</f>
        <v>0</v>
      </c>
      <c r="CB67" s="310">
        <f>SUMIFS('(B) - Detecciones - Ataques'!$EU3:$EU137,'(B) - Detecciones - Ataques'!$GR$3:$GR$137,"✔",'(B) - Detecciones - Ataques'!$E$3:$E$137,CB27)</f>
        <v>0</v>
      </c>
      <c r="CC67" s="310">
        <f>SUMIFS('(B) - Detecciones - Ataques'!$EU3:$EU137,'(B) - Detecciones - Ataques'!$GR$3:$GR$137,"✔",'(B) - Detecciones - Ataques'!$E$3:$E$137,CC27)</f>
        <v>1</v>
      </c>
      <c r="CD67" s="310">
        <f>SUMIFS('(B) - Detecciones - Ataques'!$EU3:$EU137,'(B) - Detecciones - Ataques'!$GR$3:$GR$137,"✔",'(B) - Detecciones - Ataques'!$E$3:$E$137,CD27)</f>
        <v>0</v>
      </c>
      <c r="CE67" s="310">
        <f>SUMIFS('(B) - Detecciones - Ataques'!$EU3:$EU137,'(B) - Detecciones - Ataques'!$GR$3:$GR$137,"✔",'(B) - Detecciones - Ataques'!$E$3:$E$137,CE27)</f>
        <v>1</v>
      </c>
      <c r="CF67" s="310">
        <f>SUMIFS('(B) - Detecciones - Ataques'!$EU3:$EU137,'(B) - Detecciones - Ataques'!$GR$3:$GR$137,"✔",'(B) - Detecciones - Ataques'!$E$3:$E$137,CF27)</f>
        <v>0</v>
      </c>
      <c r="CG67" s="310">
        <f>SUMIFS('(B) - Detecciones - Ataques'!$EU3:$EU137,'(B) - Detecciones - Ataques'!$GR$3:$GR$137,"✔",'(B) - Detecciones - Ataques'!$E$3:$E$137,CG27)</f>
        <v>1</v>
      </c>
      <c r="CH67" s="310">
        <f>SUMIFS('(B) - Detecciones - Ataques'!$EU3:$EU137,'(B) - Detecciones - Ataques'!$GR$3:$GR$137,"✔",'(B) - Detecciones - Ataques'!$E$3:$E$137,CH27)</f>
        <v>1</v>
      </c>
      <c r="CI67" s="310">
        <f>SUMIFS('(B) - Detecciones - Ataques'!$EU3:$EU137,'(B) - Detecciones - Ataques'!$GR$3:$GR$137,"✔",'(B) - Detecciones - Ataques'!$E$3:$E$137,CI27)</f>
        <v>0</v>
      </c>
      <c r="CJ67" s="310">
        <f>SUMIFS('(B) - Detecciones - Ataques'!$EU3:$EU137,'(B) - Detecciones - Ataques'!$GR$3:$GR$137,"✔",'(B) - Detecciones - Ataques'!$E$3:$E$137,CJ27)</f>
        <v>1</v>
      </c>
      <c r="CK67" s="310">
        <f>SUMIFS('(B) - Detecciones - Ataques'!$EU3:$EU137,'(B) - Detecciones - Ataques'!$GR$3:$GR$137,"✔",'(B) - Detecciones - Ataques'!$E$3:$E$137,CK27)</f>
        <v>0</v>
      </c>
      <c r="CL67" s="310">
        <f>SUMIFS('(B) - Detecciones - Ataques'!$EU3:$EU137,'(B) - Detecciones - Ataques'!$GR$3:$GR$137,"✔",'(B) - Detecciones - Ataques'!$E$3:$E$137,CL27)</f>
        <v>0</v>
      </c>
      <c r="CM67" s="310">
        <f>SUMIFS('(B) - Detecciones - Ataques'!$EU3:$EU137,'(B) - Detecciones - Ataques'!$GR$3:$GR$137,"✔",'(B) - Detecciones - Ataques'!$E$3:$E$137,CM27)</f>
        <v>0</v>
      </c>
      <c r="CN67" s="310">
        <f>SUMIFS('(B) - Detecciones - Ataques'!$EU3:$EU137,'(B) - Detecciones - Ataques'!$GR$3:$GR$137,"✔",'(B) - Detecciones - Ataques'!$E$3:$E$137,CN27)</f>
        <v>6</v>
      </c>
      <c r="CO67" s="310">
        <f>SUMIFS('(B) - Detecciones - Ataques'!$EU3:$EU137,'(B) - Detecciones - Ataques'!$GR$3:$GR$137,"✔",'(B) - Detecciones - Ataques'!$E$3:$E$137,CO27)</f>
        <v>2</v>
      </c>
      <c r="CP67" s="310">
        <f>SUMIFS('(B) - Detecciones - Ataques'!$EU3:$EU137,'(B) - Detecciones - Ataques'!$GR$3:$GR$137,"✔",'(B) - Detecciones - Ataques'!$E$3:$E$137,CP27)</f>
        <v>0</v>
      </c>
      <c r="CQ67" s="310">
        <f>SUMIFS('(B) - Detecciones - Ataques'!$EU3:$EU137,'(B) - Detecciones - Ataques'!$GR$3:$GR$137,"✔",'(B) - Detecciones - Ataques'!$E$3:$E$137,CQ27)</f>
        <v>0</v>
      </c>
      <c r="CR67" s="310">
        <f>SUMIFS('(B) - Detecciones - Ataques'!$EU3:$EU137,'(B) - Detecciones - Ataques'!$GR$3:$GR$137,"✔",'(B) - Detecciones - Ataques'!$E$3:$E$137,CR27)</f>
        <v>0</v>
      </c>
      <c r="CS67" s="310">
        <f>SUMIFS('(B) - Detecciones - Ataques'!$EU3:$EU137,'(B) - Detecciones - Ataques'!$GR$3:$GR$137,"✔",'(B) - Detecciones - Ataques'!$E$3:$E$137,CS27)</f>
        <v>6</v>
      </c>
      <c r="CT67" s="310">
        <f>SUMIFS('(B) - Detecciones - Ataques'!$EU3:$EU137,'(B) - Detecciones - Ataques'!$GR$3:$GR$137,"✔",'(B) - Detecciones - Ataques'!$E$3:$E$137,CT27)</f>
        <v>0</v>
      </c>
      <c r="CU67" s="310">
        <f>SUMIFS('(B) - Detecciones - Ataques'!$EU3:$EU137,'(B) - Detecciones - Ataques'!$GR$3:$GR$137,"✔",'(B) - Detecciones - Ataques'!$E$3:$E$137,CU27)</f>
        <v>0</v>
      </c>
      <c r="CV67" s="310">
        <f>SUMIFS('(B) - Detecciones - Ataques'!$EU3:$EU137,'(B) - Detecciones - Ataques'!$GR$3:$GR$137,"✔",'(B) - Detecciones - Ataques'!$E$3:$E$137,CV27)</f>
        <v>0</v>
      </c>
      <c r="CW67" s="310">
        <f>SUMIFS('(B) - Detecciones - Ataques'!$EU3:$EU137,'(B) - Detecciones - Ataques'!$GR$3:$GR$137,"✔",'(B) - Detecciones - Ataques'!$E$3:$E$137,CW27)</f>
        <v>0</v>
      </c>
      <c r="CX67" s="310">
        <f>SUMIFS('(B) - Detecciones - Ataques'!$EU3:$EU137,'(B) - Detecciones - Ataques'!$GR$3:$GR$137,"✔",'(B) - Detecciones - Ataques'!$E$3:$E$137,CX27)</f>
        <v>1</v>
      </c>
      <c r="CY67" s="310">
        <f>SUMIFS('(B) - Detecciones - Ataques'!$EU3:$EU137,'(B) - Detecciones - Ataques'!$GR$3:$GR$137,"✔",'(B) - Detecciones - Ataques'!$E$3:$E$137,CY27)</f>
        <v>0</v>
      </c>
      <c r="CZ67" s="310">
        <f>SUMIFS('(B) - Detecciones - Ataques'!$EU3:$EU137,'(B) - Detecciones - Ataques'!$GR$3:$GR$137,"✔",'(B) - Detecciones - Ataques'!$E$3:$E$137,CZ27)</f>
        <v>0</v>
      </c>
      <c r="DA67" s="310">
        <f>SUMIFS('(B) - Detecciones - Ataques'!$EU3:$EU137,'(B) - Detecciones - Ataques'!$GR$3:$GR$137,"✔",'(B) - Detecciones - Ataques'!$E$3:$E$137,DA27)</f>
        <v>0</v>
      </c>
      <c r="DB67" s="310">
        <f>SUMIFS('(B) - Detecciones - Ataques'!$EU3:$EU137,'(B) - Detecciones - Ataques'!$GR$3:$GR$137,"✔",'(B) - Detecciones - Ataques'!$E$3:$E$137,DB27)</f>
        <v>0</v>
      </c>
      <c r="DC67" s="310">
        <f>SUMIFS('(B) - Detecciones - Ataques'!$EU3:$EU137,'(B) - Detecciones - Ataques'!$GR$3:$GR$137,"✔",'(B) - Detecciones - Ataques'!$E$3:$E$137,DC27)</f>
        <v>0</v>
      </c>
      <c r="DD67" s="310">
        <f>SUMIFS('(B) - Detecciones - Ataques'!$EU3:$EU137,'(B) - Detecciones - Ataques'!$GR$3:$GR$137,"✔",'(B) - Detecciones - Ataques'!$E$3:$E$137,DD27)</f>
        <v>0</v>
      </c>
      <c r="DE67" s="310">
        <f>SUMIFS('(B) - Detecciones - Ataques'!$EU3:$EU137,'(B) - Detecciones - Ataques'!$GR$3:$GR$137,"✔",'(B) - Detecciones - Ataques'!$E$3:$E$137,DE27)</f>
        <v>0</v>
      </c>
      <c r="DF67" s="310">
        <f>SUMIFS('(B) - Detecciones - Ataques'!$EU3:$EU137,'(B) - Detecciones - Ataques'!$GR$3:$GR$137,"✔",'(B) - Detecciones - Ataques'!$E$3:$E$137,DF27)</f>
        <v>0</v>
      </c>
      <c r="DG67" s="310">
        <f>SUMIFS('(B) - Detecciones - Ataques'!$EU3:$EU137,'(B) - Detecciones - Ataques'!$GR$3:$GR$137,"✔",'(B) - Detecciones - Ataques'!$E$3:$E$137,DG27)</f>
        <v>450</v>
      </c>
      <c r="DH67" s="310">
        <f>SUMIFS('(B) - Detecciones - Ataques'!$EU3:$EU137,'(B) - Detecciones - Ataques'!$GR$3:$GR$137,"✔",'(B) - Detecciones - Ataques'!$E$3:$E$137,DH27)</f>
        <v>0</v>
      </c>
      <c r="DI67" s="311">
        <f>SUMIFS('(B) - Detecciones - Ataques'!$EU3:$EU137,'(B) - Detecciones - Ataques'!$GR$3:$GR$137,"✔",'(B) - Detecciones - Ataques'!$E$3:$E$137,DI27)</f>
        <v>11</v>
      </c>
      <c r="DJ67" s="268"/>
      <c r="EZ67" s="350"/>
      <c r="FA67" s="369"/>
      <c r="FB67" s="369"/>
      <c r="FC67" s="369"/>
      <c r="FD67" s="369"/>
      <c r="FE67" s="369"/>
      <c r="FF67" s="369"/>
      <c r="FG67" s="369"/>
      <c r="FH67" s="369"/>
      <c r="FI67" s="369"/>
      <c r="FJ67" s="369"/>
      <c r="FK67" s="369"/>
      <c r="FL67" s="369"/>
      <c r="FM67" s="369"/>
      <c r="FN67" s="369"/>
      <c r="FO67" s="369"/>
      <c r="FP67" s="369"/>
    </row>
    <row r="68">
      <c r="J68" s="269"/>
      <c r="K68" s="268"/>
      <c r="L68" s="268"/>
      <c r="M68" s="268"/>
      <c r="N68" s="268"/>
      <c r="O68" s="270"/>
      <c r="Q68" s="268"/>
      <c r="R68" s="307" t="s">
        <v>2194</v>
      </c>
      <c r="S68" s="308">
        <f>SUMIFS('(B) - Detecciones - Ataques'!$AY3:$AY137,'(B) - Detecciones - Ataques'!$GR$3:$GR$137,"✔",'(B) - Detecciones - Ataques'!$B$3:$B$137,S27) + SUMIFS('(B) - Detecciones - Ataques'!$AY3:$AY137,'(B) - Detecciones - Ataques'!$GR$3:$GR$137,"✔",'(B) - Detecciones - Ataques'!$C$3:$C$137,"*" &amp; S27 &amp; "*") </f>
        <v>68</v>
      </c>
      <c r="T68" s="308">
        <f>SUMIFS('(B) - Detecciones - Ataques'!$AY3:$AY137,'(B) - Detecciones - Ataques'!$GR$3:$GR$137,"✔",'(B) - Detecciones - Ataques'!$B$3:$B$137,T27) + SUMIFS('(B) - Detecciones - Ataques'!$AY3:$AY137,'(B) - Detecciones - Ataques'!$GR$3:$GR$137,"✔",'(B) - Detecciones - Ataques'!$C$3:$C$137,"*" &amp; T27 &amp; "*") </f>
        <v>9998</v>
      </c>
      <c r="U68" s="308">
        <f>SUMIFS('(B) - Detecciones - Ataques'!$AY3:$AY137,'(B) - Detecciones - Ataques'!$GR$3:$GR$137,"✔",'(B) - Detecciones - Ataques'!$B$3:$B$137,U27) + SUMIFS('(B) - Detecciones - Ataques'!$AY3:$AY137,'(B) - Detecciones - Ataques'!$GR$3:$GR$137,"✔",'(B) - Detecciones - Ataques'!$C$3:$C$137,"*" &amp; U27 &amp; "*") </f>
        <v>16</v>
      </c>
      <c r="V68" s="308">
        <f>SUMIFS('(B) - Detecciones - Ataques'!$AY3:$AY137,'(B) - Detecciones - Ataques'!$GR$3:$GR$137,"✔",'(B) - Detecciones - Ataques'!$B$3:$B$137,V27) + SUMIFS('(B) - Detecciones - Ataques'!$AY3:$AY137,'(B) - Detecciones - Ataques'!$GR$3:$GR$137,"✔",'(B) - Detecciones - Ataques'!$C$3:$C$137,"*" &amp; V27 &amp; "*") </f>
        <v>8</v>
      </c>
      <c r="W68" s="308">
        <f>SUMIFS('(B) - Detecciones - Ataques'!$AY3:$AY137,'(B) - Detecciones - Ataques'!$GR$3:$GR$137,"✔",'(B) - Detecciones - Ataques'!$B$3:$B$137,W27) + SUMIFS('(B) - Detecciones - Ataques'!$AY3:$AY137,'(B) - Detecciones - Ataques'!$GR$3:$GR$137,"✔",'(B) - Detecciones - Ataques'!$C$3:$C$137,"*" &amp; W27 &amp; "*") </f>
        <v>1</v>
      </c>
      <c r="X68" s="308">
        <f>SUMIFS('(B) - Detecciones - Ataques'!$AY3:$AY137,'(B) - Detecciones - Ataques'!$GR$3:$GR$137,"✔",'(B) - Detecciones - Ataques'!$B$3:$B$137,X27) + SUMIFS('(B) - Detecciones - Ataques'!$AY3:$AY137,'(B) - Detecciones - Ataques'!$GR$3:$GR$137,"✔",'(B) - Detecciones - Ataques'!$C$3:$C$137,"*" &amp; X27 &amp; "*") </f>
        <v>792</v>
      </c>
      <c r="Y68" s="308">
        <f>SUMIFS('(B) - Detecciones - Ataques'!$AY3:$AY137,'(B) - Detecciones - Ataques'!$GR$3:$GR$137,"✔",'(B) - Detecciones - Ataques'!$B$3:$B$137,Y27) + SUMIFS('(B) - Detecciones - Ataques'!$AY3:$AY137,'(B) - Detecciones - Ataques'!$GR$3:$GR$137,"✔",'(B) - Detecciones - Ataques'!$C$3:$C$137,"*" &amp; Y27 &amp; "*") </f>
        <v>7794</v>
      </c>
      <c r="Z68" s="308">
        <f>SUMIFS('(B) - Detecciones - Ataques'!$AY3:$AY137,'(B) - Detecciones - Ataques'!$GR$3:$GR$137,"✔",'(B) - Detecciones - Ataques'!$B$3:$B$137,Z27) + SUMIFS('(B) - Detecciones - Ataques'!$AY3:$AY137,'(B) - Detecciones - Ataques'!$GR$3:$GR$137,"✔",'(B) - Detecciones - Ataques'!$C$3:$C$137,"*" &amp; Z27 &amp; "*") </f>
        <v>25</v>
      </c>
      <c r="AA68" s="308">
        <f>SUMIFS('(B) - Detecciones - Ataques'!$AY3:$AY137,'(B) - Detecciones - Ataques'!$GR$3:$GR$137,"✔",'(B) - Detecciones - Ataques'!$B$3:$B$137,AA27) + SUMIFS('(B) - Detecciones - Ataques'!$AY3:$AY137,'(B) - Detecciones - Ataques'!$GR$3:$GR$137,"✔",'(B) - Detecciones - Ataques'!$C$3:$C$137,"*" &amp; AA27 &amp; "*") </f>
        <v>20</v>
      </c>
      <c r="AB68" s="308">
        <f>SUMIFS('(B) - Detecciones - Ataques'!$AY3:$AY137,'(B) - Detecciones - Ataques'!$GR$3:$GR$137,"✔",'(B) - Detecciones - Ataques'!$B$3:$B$137,AB27) + SUMIFS('(B) - Detecciones - Ataques'!$AY3:$AY137,'(B) - Detecciones - Ataques'!$GR$3:$GR$137,"✔",'(B) - Detecciones - Ataques'!$C$3:$C$137,"*" &amp; AB27 &amp; "*") </f>
        <v>24</v>
      </c>
      <c r="AC68" s="308">
        <f>SUMIFS('(B) - Detecciones - Ataques'!$AY3:$AY137,'(B) - Detecciones - Ataques'!$GR$3:$GR$137,"✔",'(B) - Detecciones - Ataques'!$B$3:$B$137,AC27) + SUMIFS('(B) - Detecciones - Ataques'!$AY3:$AY137,'(B) - Detecciones - Ataques'!$GR$3:$GR$137,"✔",'(B) - Detecciones - Ataques'!$C$3:$C$137,"*" &amp; AC27 &amp; "*") </f>
        <v>1773</v>
      </c>
      <c r="AD68" s="308">
        <f>SUMIFS('(B) - Detecciones - Ataques'!$AY3:$AY137,'(B) - Detecciones - Ataques'!$GR$3:$GR$137,"✔",'(B) - Detecciones - Ataques'!$B$3:$B$137,AD27) + SUMIFS('(B) - Detecciones - Ataques'!$AY3:$AY137,'(B) - Detecciones - Ataques'!$GR$3:$GR$137,"✔",'(B) - Detecciones - Ataques'!$C$3:$C$137,"*" &amp; AD27 &amp; "*") </f>
        <v>48</v>
      </c>
      <c r="AE68" s="309">
        <f>SUMIFS('(B) - Detecciones - Ataques'!$AY3:$AY137,'(B) - Detecciones - Ataques'!$GR$3:$GR$137,"✔",'(B) - Detecciones - Ataques'!$B$3:$B$137,AE27) + SUMIFS('(B) - Detecciones - Ataques'!$AY3:$AY137,'(B) - Detecciones - Ataques'!$GR$3:$GR$137,"✔",'(B) - Detecciones - Ataques'!$C$3:$C$137,"*" &amp; AE27 &amp; "*") </f>
        <v>19</v>
      </c>
      <c r="AF68" s="268"/>
      <c r="AG68" s="307" t="s">
        <v>2194</v>
      </c>
      <c r="AH68" s="310">
        <f>SUMIFS('(B) - Detecciones - Ataques'!$AY3:$AY137,'(B) - Detecciones - Ataques'!$GR$3:$GR$137,"✔",'(B) - Detecciones - Ataques'!$E$3:$E$137,AH27)</f>
        <v>66</v>
      </c>
      <c r="AI68" s="310">
        <f>SUMIFS('(B) - Detecciones - Ataques'!$AY3:$AY137,'(B) - Detecciones - Ataques'!$GR$3:$GR$137,"✔",'(B) - Detecciones - Ataques'!$E$3:$E$137,AI27)</f>
        <v>1</v>
      </c>
      <c r="AJ68" s="310">
        <f>SUMIFS('(B) - Detecciones - Ataques'!$AY3:$AY137,'(B) - Detecciones - Ataques'!$GR$3:$GR$137,"✔",'(B) - Detecciones - Ataques'!$E$3:$E$137,AJ27)</f>
        <v>1</v>
      </c>
      <c r="AK68" s="310">
        <f>SUMIFS('(B) - Detecciones - Ataques'!$AY3:$AY137,'(B) - Detecciones - Ataques'!$GR$3:$GR$137,"✔",'(B) - Detecciones - Ataques'!$E$3:$E$137,AK27)</f>
        <v>0</v>
      </c>
      <c r="AL68" s="310">
        <f>SUMIFS('(B) - Detecciones - Ataques'!$AY3:$AY137,'(B) - Detecciones - Ataques'!$GR$3:$GR$137,"✔",'(B) - Detecciones - Ataques'!$E$3:$E$137,AL27)</f>
        <v>9998</v>
      </c>
      <c r="AM68" s="310">
        <f>SUMIFS('(B) - Detecciones - Ataques'!$AY3:$AY137,'(B) - Detecciones - Ataques'!$GR$3:$GR$137,"✔",'(B) - Detecciones - Ataques'!$E$3:$E$137,AM27)</f>
        <v>0</v>
      </c>
      <c r="AN68" s="310">
        <f>SUMIFS('(B) - Detecciones - Ataques'!$AY3:$AY137,'(B) - Detecciones - Ataques'!$GR$3:$GR$137,"✔",'(B) - Detecciones - Ataques'!$E$3:$E$137,AN27)</f>
        <v>0</v>
      </c>
      <c r="AO68" s="310">
        <f>SUMIFS('(B) - Detecciones - Ataques'!$AY3:$AY137,'(B) - Detecciones - Ataques'!$GR$3:$GR$137,"✔",'(B) - Detecciones - Ataques'!$E$3:$E$137,AO27)</f>
        <v>0</v>
      </c>
      <c r="AP68" s="310">
        <f>SUMIFS('(B) - Detecciones - Ataques'!$AY3:$AY137,'(B) - Detecciones - Ataques'!$GR$3:$GR$137,"✔",'(B) - Detecciones - Ataques'!$E$3:$E$137,AP27)</f>
        <v>3</v>
      </c>
      <c r="AQ68" s="310">
        <f>SUMIFS('(B) - Detecciones - Ataques'!$AY3:$AY137,'(B) - Detecciones - Ataques'!$GR$3:$GR$137,"✔",'(B) - Detecciones - Ataques'!$E$3:$E$137,AQ27)</f>
        <v>4</v>
      </c>
      <c r="AR68" s="310">
        <f>SUMIFS('(B) - Detecciones - Ataques'!$AY3:$AY137,'(B) - Detecciones - Ataques'!$GR$3:$GR$137,"✔",'(B) - Detecciones - Ataques'!$E$3:$E$137,AR27)</f>
        <v>0</v>
      </c>
      <c r="AS68" s="310">
        <f>SUMIFS('(B) - Detecciones - Ataques'!$AY3:$AY137,'(B) - Detecciones - Ataques'!$GR$3:$GR$137,"✔",'(B) - Detecciones - Ataques'!$E$3:$E$137,AS27)</f>
        <v>3</v>
      </c>
      <c r="AT68" s="310">
        <f>SUMIFS('(B) - Detecciones - Ataques'!$AY3:$AY137,'(B) - Detecciones - Ataques'!$GR$3:$GR$137,"✔",'(B) - Detecciones - Ataques'!$E$3:$E$137,AT27)</f>
        <v>4</v>
      </c>
      <c r="AU68" s="310">
        <f>SUMIFS('(B) - Detecciones - Ataques'!$AY3:$AY137,'(B) - Detecciones - Ataques'!$GR$3:$GR$137,"✔",'(B) - Detecciones - Ataques'!$E$3:$E$137,AU27)</f>
        <v>2</v>
      </c>
      <c r="AV68" s="310">
        <f>SUMIFS('(B) - Detecciones - Ataques'!$AY3:$AY137,'(B) - Detecciones - Ataques'!$GR$3:$GR$137,"✔",'(B) - Detecciones - Ataques'!$E$3:$E$137,AV27)</f>
        <v>0</v>
      </c>
      <c r="AW68" s="310">
        <f>SUMIFS('(B) - Detecciones - Ataques'!$AY3:$AY137,'(B) - Detecciones - Ataques'!$GR$3:$GR$137,"✔",'(B) - Detecciones - Ataques'!$E$3:$E$137,AW27)</f>
        <v>8</v>
      </c>
      <c r="AX68" s="310">
        <f>SUMIFS('(B) - Detecciones - Ataques'!$AY3:$AY137,'(B) - Detecciones - Ataques'!$GR$3:$GR$137,"✔",'(B) - Detecciones - Ataques'!$E$3:$E$137,AX27)</f>
        <v>0</v>
      </c>
      <c r="AY68" s="310">
        <f>SUMIFS('(B) - Detecciones - Ataques'!$AY3:$AY137,'(B) - Detecciones - Ataques'!$GR$3:$GR$137,"✔",'(B) - Detecciones - Ataques'!$E$3:$E$137,AY27)</f>
        <v>0</v>
      </c>
      <c r="AZ68" s="310">
        <f>SUMIFS('(B) - Detecciones - Ataques'!$AY3:$AY137,'(B) - Detecciones - Ataques'!$GR$3:$GR$137,"✔",'(B) - Detecciones - Ataques'!$E$3:$E$137,AZ27)</f>
        <v>0</v>
      </c>
      <c r="BA68" s="310">
        <f>SUMIFS('(B) - Detecciones - Ataques'!$AY3:$AY137,'(B) - Detecciones - Ataques'!$GR$3:$GR$137,"✔",'(B) - Detecciones - Ataques'!$E$3:$E$137,BA27)</f>
        <v>0</v>
      </c>
      <c r="BB68" s="310">
        <f>SUMIFS('(B) - Detecciones - Ataques'!$AY3:$AY137,'(B) - Detecciones - Ataques'!$GR$3:$GR$137,"✔",'(B) - Detecciones - Ataques'!$E$3:$E$137,BB27)</f>
        <v>1</v>
      </c>
      <c r="BC68" s="310">
        <f>SUMIFS('(B) - Detecciones - Ataques'!$AY3:$AY137,'(B) - Detecciones - Ataques'!$GR$3:$GR$137,"✔",'(B) - Detecciones - Ataques'!$E$3:$E$137,BC27)</f>
        <v>0</v>
      </c>
      <c r="BD68" s="310">
        <f>SUMIFS('(B) - Detecciones - Ataques'!$AY3:$AY137,'(B) - Detecciones - Ataques'!$GR$3:$GR$137,"✔",'(B) - Detecciones - Ataques'!$E$3:$E$137,BD27)</f>
        <v>0</v>
      </c>
      <c r="BE68" s="310">
        <f>SUMIFS('(B) - Detecciones - Ataques'!$AY3:$AY137,'(B) - Detecciones - Ataques'!$GR$3:$GR$137,"✔",'(B) - Detecciones - Ataques'!$E$3:$E$137,BE27)</f>
        <v>0</v>
      </c>
      <c r="BF68" s="310">
        <f>SUMIFS('(B) - Detecciones - Ataques'!$AY3:$AY137,'(B) - Detecciones - Ataques'!$GR$3:$GR$137,"✔",'(B) - Detecciones - Ataques'!$E$3:$E$137,BF27)</f>
        <v>0</v>
      </c>
      <c r="BG68" s="310">
        <f>SUMIFS('(B) - Detecciones - Ataques'!$AY3:$AY137,'(B) - Detecciones - Ataques'!$GR$3:$GR$137,"✔",'(B) - Detecciones - Ataques'!$E$3:$E$137,BG27)</f>
        <v>792</v>
      </c>
      <c r="BH68" s="310">
        <f>SUMIFS('(B) - Detecciones - Ataques'!$AY3:$AY137,'(B) - Detecciones - Ataques'!$GR$3:$GR$137,"✔",'(B) - Detecciones - Ataques'!$E$3:$E$137,BH27)</f>
        <v>0</v>
      </c>
      <c r="BI68" s="310">
        <f>SUMIFS('(B) - Detecciones - Ataques'!$AY3:$AY137,'(B) - Detecciones - Ataques'!$GR$3:$GR$137,"✔",'(B) - Detecciones - Ataques'!$E$3:$E$137,BI27)</f>
        <v>0</v>
      </c>
      <c r="BJ68" s="310">
        <f>SUMIFS('(B) - Detecciones - Ataques'!$AY3:$AY137,'(B) - Detecciones - Ataques'!$GR$3:$GR$137,"✔",'(B) - Detecciones - Ataques'!$E$3:$E$137,BJ27)</f>
        <v>0</v>
      </c>
      <c r="BK68" s="310">
        <f>SUMIFS('(B) - Detecciones - Ataques'!$AY3:$AY137,'(B) - Detecciones - Ataques'!$GR$3:$GR$137,"✔",'(B) - Detecciones - Ataques'!$E$3:$E$137,BK27)</f>
        <v>0</v>
      </c>
      <c r="BL68" s="310">
        <f>SUMIFS('(B) - Detecciones - Ataques'!$AY3:$AY137,'(B) - Detecciones - Ataques'!$GR$3:$GR$137,"✔",'(B) - Detecciones - Ataques'!$E$3:$E$137,BL27)</f>
        <v>818</v>
      </c>
      <c r="BM68" s="310">
        <f>SUMIFS('(B) - Detecciones - Ataques'!$AY3:$AY137,'(B) - Detecciones - Ataques'!$GR$3:$GR$137,"✔",'(B) - Detecciones - Ataques'!$E$3:$E$137,BM27)</f>
        <v>6976</v>
      </c>
      <c r="BN68" s="310">
        <f>SUMIFS('(B) - Detecciones - Ataques'!$AY3:$AY137,'(B) - Detecciones - Ataques'!$GR$3:$GR$137,"✔",'(B) - Detecciones - Ataques'!$E$3:$E$137,BN27)</f>
        <v>0</v>
      </c>
      <c r="BO68" s="310">
        <f>SUMIFS('(B) - Detecciones - Ataques'!$AY3:$AY137,'(B) - Detecciones - Ataques'!$GR$3:$GR$137,"✔",'(B) - Detecciones - Ataques'!$E$3:$E$137,BO27)</f>
        <v>0</v>
      </c>
      <c r="BP68" s="310">
        <f>SUMIFS('(B) - Detecciones - Ataques'!$AY3:$AY137,'(B) - Detecciones - Ataques'!$GR$3:$GR$137,"✔",'(B) - Detecciones - Ataques'!$E$3:$E$137,BP27)</f>
        <v>0</v>
      </c>
      <c r="BQ68" s="310">
        <f>SUMIFS('(B) - Detecciones - Ataques'!$AY3:$AY137,'(B) - Detecciones - Ataques'!$GR$3:$GR$137,"✔",'(B) - Detecciones - Ataques'!$E$3:$E$137,BQ27)</f>
        <v>0</v>
      </c>
      <c r="BR68" s="310">
        <f>SUMIFS('(B) - Detecciones - Ataques'!$AY3:$AY137,'(B) - Detecciones - Ataques'!$GR$3:$GR$137,"✔",'(B) - Detecciones - Ataques'!$E$3:$E$137,BR27)</f>
        <v>0</v>
      </c>
      <c r="BS68" s="310">
        <f>SUMIFS('(B) - Detecciones - Ataques'!$AY3:$AY137,'(B) - Detecciones - Ataques'!$GR$3:$GR$137,"✔",'(B) - Detecciones - Ataques'!$E$3:$E$137,BS27)</f>
        <v>0</v>
      </c>
      <c r="BT68" s="310">
        <f>SUMIFS('(B) - Detecciones - Ataques'!$AY3:$AY137,'(B) - Detecciones - Ataques'!$GR$3:$GR$137,"✔",'(B) - Detecciones - Ataques'!$E$3:$E$137,BT27)</f>
        <v>0</v>
      </c>
      <c r="BU68" s="310">
        <f>SUMIFS('(B) - Detecciones - Ataques'!$AY3:$AY137,'(B) - Detecciones - Ataques'!$GR$3:$GR$137,"✔",'(B) - Detecciones - Ataques'!$E$3:$E$137,BU27)</f>
        <v>0</v>
      </c>
      <c r="BV68" s="310">
        <f>SUMIFS('(B) - Detecciones - Ataques'!$AY3:$AY137,'(B) - Detecciones - Ataques'!$GR$3:$GR$137,"✔",'(B) - Detecciones - Ataques'!$E$3:$E$137,BV27)</f>
        <v>0</v>
      </c>
      <c r="BW68" s="310">
        <f>SUMIFS('(B) - Detecciones - Ataques'!$AY3:$AY137,'(B) - Detecciones - Ataques'!$GR$3:$GR$137,"✔",'(B) - Detecciones - Ataques'!$E$3:$E$137,BW27)</f>
        <v>0</v>
      </c>
      <c r="BX68" s="310">
        <f>SUMIFS('(B) - Detecciones - Ataques'!$AY3:$AY137,'(B) - Detecciones - Ataques'!$GR$3:$GR$137,"✔",'(B) - Detecciones - Ataques'!$E$3:$E$137,BX27)</f>
        <v>1</v>
      </c>
      <c r="BY68" s="310">
        <f>SUMIFS('(B) - Detecciones - Ataques'!$AY3:$AY137,'(B) - Detecciones - Ataques'!$GR$3:$GR$137,"✔",'(B) - Detecciones - Ataques'!$E$3:$E$137,BY27)</f>
        <v>20</v>
      </c>
      <c r="BZ68" s="310">
        <f>SUMIFS('(B) - Detecciones - Ataques'!$AY3:$AY137,'(B) - Detecciones - Ataques'!$GR$3:$GR$137,"✔",'(B) - Detecciones - Ataques'!$E$3:$E$137,BZ27)</f>
        <v>0</v>
      </c>
      <c r="CA68" s="310">
        <f>SUMIFS('(B) - Detecciones - Ataques'!$AY3:$AY137,'(B) - Detecciones - Ataques'!$GR$3:$GR$137,"✔",'(B) - Detecciones - Ataques'!$E$3:$E$137,CA27)</f>
        <v>0</v>
      </c>
      <c r="CB68" s="310">
        <f>SUMIFS('(B) - Detecciones - Ataques'!$AY3:$AY137,'(B) - Detecciones - Ataques'!$GR$3:$GR$137,"✔",'(B) - Detecciones - Ataques'!$E$3:$E$137,CB27)</f>
        <v>0</v>
      </c>
      <c r="CC68" s="310">
        <f>SUMIFS('(B) - Detecciones - Ataques'!$AY3:$AY137,'(B) - Detecciones - Ataques'!$GR$3:$GR$137,"✔",'(B) - Detecciones - Ataques'!$E$3:$E$137,CC27)</f>
        <v>0</v>
      </c>
      <c r="CD68" s="310">
        <f>SUMIFS('(B) - Detecciones - Ataques'!$AY3:$AY137,'(B) - Detecciones - Ataques'!$GR$3:$GR$137,"✔",'(B) - Detecciones - Ataques'!$E$3:$E$137,CD27)</f>
        <v>0</v>
      </c>
      <c r="CE68" s="310">
        <f>SUMIFS('(B) - Detecciones - Ataques'!$AY3:$AY137,'(B) - Detecciones - Ataques'!$GR$3:$GR$137,"✔",'(B) - Detecciones - Ataques'!$E$3:$E$137,CE27)</f>
        <v>0</v>
      </c>
      <c r="CF68" s="310">
        <f>SUMIFS('(B) - Detecciones - Ataques'!$AY3:$AY137,'(B) - Detecciones - Ataques'!$GR$3:$GR$137,"✔",'(B) - Detecciones - Ataques'!$E$3:$E$137,CF27)</f>
        <v>0</v>
      </c>
      <c r="CG68" s="310">
        <f>SUMIFS('(B) - Detecciones - Ataques'!$AY3:$AY137,'(B) - Detecciones - Ataques'!$GR$3:$GR$137,"✔",'(B) - Detecciones - Ataques'!$E$3:$E$137,CG27)</f>
        <v>1</v>
      </c>
      <c r="CH68" s="310">
        <f>SUMIFS('(B) - Detecciones - Ataques'!$AY3:$AY137,'(B) - Detecciones - Ataques'!$GR$3:$GR$137,"✔",'(B) - Detecciones - Ataques'!$E$3:$E$137,CH27)</f>
        <v>0</v>
      </c>
      <c r="CI68" s="310">
        <f>SUMIFS('(B) - Detecciones - Ataques'!$AY3:$AY137,'(B) - Detecciones - Ataques'!$GR$3:$GR$137,"✔",'(B) - Detecciones - Ataques'!$E$3:$E$137,CI27)</f>
        <v>0</v>
      </c>
      <c r="CJ68" s="310">
        <f>SUMIFS('(B) - Detecciones - Ataques'!$AY3:$AY137,'(B) - Detecciones - Ataques'!$GR$3:$GR$137,"✔",'(B) - Detecciones - Ataques'!$E$3:$E$137,CJ27)</f>
        <v>8</v>
      </c>
      <c r="CK68" s="310">
        <f>SUMIFS('(B) - Detecciones - Ataques'!$AY3:$AY137,'(B) - Detecciones - Ataques'!$GR$3:$GR$137,"✔",'(B) - Detecciones - Ataques'!$E$3:$E$137,CK27)</f>
        <v>0</v>
      </c>
      <c r="CL68" s="310">
        <f>SUMIFS('(B) - Detecciones - Ataques'!$AY3:$AY137,'(B) - Detecciones - Ataques'!$GR$3:$GR$137,"✔",'(B) - Detecciones - Ataques'!$E$3:$E$137,CL27)</f>
        <v>3</v>
      </c>
      <c r="CM68" s="310">
        <f>SUMIFS('(B) - Detecciones - Ataques'!$AY3:$AY137,'(B) - Detecciones - Ataques'!$GR$3:$GR$137,"✔",'(B) - Detecciones - Ataques'!$E$3:$E$137,CM27)</f>
        <v>0</v>
      </c>
      <c r="CN68" s="310">
        <f>SUMIFS('(B) - Detecciones - Ataques'!$AY3:$AY137,'(B) - Detecciones - Ataques'!$GR$3:$GR$137,"✔",'(B) - Detecciones - Ataques'!$E$3:$E$137,CN27)</f>
        <v>1</v>
      </c>
      <c r="CO68" s="310">
        <f>SUMIFS('(B) - Detecciones - Ataques'!$AY3:$AY137,'(B) - Detecciones - Ataques'!$GR$3:$GR$137,"✔",'(B) - Detecciones - Ataques'!$E$3:$E$137,CO27)</f>
        <v>23</v>
      </c>
      <c r="CP68" s="310">
        <f>SUMIFS('(B) - Detecciones - Ataques'!$AY3:$AY137,'(B) - Detecciones - Ataques'!$GR$3:$GR$137,"✔",'(B) - Detecciones - Ataques'!$E$3:$E$137,CP27)</f>
        <v>0</v>
      </c>
      <c r="CQ68" s="310">
        <f>SUMIFS('(B) - Detecciones - Ataques'!$AY3:$AY137,'(B) - Detecciones - Ataques'!$GR$3:$GR$137,"✔",'(B) - Detecciones - Ataques'!$E$3:$E$137,CQ27)</f>
        <v>0</v>
      </c>
      <c r="CR68" s="310">
        <f>SUMIFS('(B) - Detecciones - Ataques'!$AY3:$AY137,'(B) - Detecciones - Ataques'!$GR$3:$GR$137,"✔",'(B) - Detecciones - Ataques'!$E$3:$E$137,CR27)</f>
        <v>1771</v>
      </c>
      <c r="CS68" s="310">
        <f>SUMIFS('(B) - Detecciones - Ataques'!$AY3:$AY137,'(B) - Detecciones - Ataques'!$GR$3:$GR$137,"✔",'(B) - Detecciones - Ataques'!$E$3:$E$137,CS27)</f>
        <v>2</v>
      </c>
      <c r="CT68" s="310">
        <f>SUMIFS('(B) - Detecciones - Ataques'!$AY3:$AY137,'(B) - Detecciones - Ataques'!$GR$3:$GR$137,"✔",'(B) - Detecciones - Ataques'!$E$3:$E$137,CT27)</f>
        <v>0</v>
      </c>
      <c r="CU68" s="310">
        <f>SUMIFS('(B) - Detecciones - Ataques'!$AY3:$AY137,'(B) - Detecciones - Ataques'!$GR$3:$GR$137,"✔",'(B) - Detecciones - Ataques'!$E$3:$E$137,CU27)</f>
        <v>0</v>
      </c>
      <c r="CV68" s="310">
        <f>SUMIFS('(B) - Detecciones - Ataques'!$AY3:$AY137,'(B) - Detecciones - Ataques'!$GR$3:$GR$137,"✔",'(B) - Detecciones - Ataques'!$E$3:$E$137,CV27)</f>
        <v>0</v>
      </c>
      <c r="CW68" s="310">
        <f>SUMIFS('(B) - Detecciones - Ataques'!$AY3:$AY137,'(B) - Detecciones - Ataques'!$GR$3:$GR$137,"✔",'(B) - Detecciones - Ataques'!$E$3:$E$137,CW27)</f>
        <v>0</v>
      </c>
      <c r="CX68" s="310">
        <f>SUMIFS('(B) - Detecciones - Ataques'!$AY3:$AY137,'(B) - Detecciones - Ataques'!$GR$3:$GR$137,"✔",'(B) - Detecciones - Ataques'!$E$3:$E$137,CX27)</f>
        <v>48</v>
      </c>
      <c r="CY68" s="310">
        <f>SUMIFS('(B) - Detecciones - Ataques'!$AY3:$AY137,'(B) - Detecciones - Ataques'!$GR$3:$GR$137,"✔",'(B) - Detecciones - Ataques'!$E$3:$E$137,CY27)</f>
        <v>0</v>
      </c>
      <c r="CZ68" s="310">
        <f>SUMIFS('(B) - Detecciones - Ataques'!$AY3:$AY137,'(B) - Detecciones - Ataques'!$GR$3:$GR$137,"✔",'(B) - Detecciones - Ataques'!$E$3:$E$137,CZ27)</f>
        <v>0</v>
      </c>
      <c r="DA68" s="310">
        <f>SUMIFS('(B) - Detecciones - Ataques'!$AY3:$AY137,'(B) - Detecciones - Ataques'!$GR$3:$GR$137,"✔",'(B) - Detecciones - Ataques'!$E$3:$E$137,DA27)</f>
        <v>0</v>
      </c>
      <c r="DB68" s="310">
        <f>SUMIFS('(B) - Detecciones - Ataques'!$AY3:$AY137,'(B) - Detecciones - Ataques'!$GR$3:$GR$137,"✔",'(B) - Detecciones - Ataques'!$E$3:$E$137,DB27)</f>
        <v>0</v>
      </c>
      <c r="DC68" s="310">
        <f>SUMIFS('(B) - Detecciones - Ataques'!$AY3:$AY137,'(B) - Detecciones - Ataques'!$GR$3:$GR$137,"✔",'(B) - Detecciones - Ataques'!$E$3:$E$137,DC27)</f>
        <v>0</v>
      </c>
      <c r="DD68" s="310">
        <f>SUMIFS('(B) - Detecciones - Ataques'!$AY3:$AY137,'(B) - Detecciones - Ataques'!$GR$3:$GR$137,"✔",'(B) - Detecciones - Ataques'!$E$3:$E$137,DD27)</f>
        <v>0</v>
      </c>
      <c r="DE68" s="310">
        <f>SUMIFS('(B) - Detecciones - Ataques'!$AY3:$AY137,'(B) - Detecciones - Ataques'!$GR$3:$GR$137,"✔",'(B) - Detecciones - Ataques'!$E$3:$E$137,DE27)</f>
        <v>0</v>
      </c>
      <c r="DF68" s="310">
        <f>SUMIFS('(B) - Detecciones - Ataques'!$AY3:$AY137,'(B) - Detecciones - Ataques'!$GR$3:$GR$137,"✔",'(B) - Detecciones - Ataques'!$E$3:$E$137,DF27)</f>
        <v>0</v>
      </c>
      <c r="DG68" s="310">
        <f>SUMIFS('(B) - Detecciones - Ataques'!$AY3:$AY137,'(B) - Detecciones - Ataques'!$GR$3:$GR$137,"✔",'(B) - Detecciones - Ataques'!$E$3:$E$137,DG27)</f>
        <v>18</v>
      </c>
      <c r="DH68" s="310">
        <f>SUMIFS('(B) - Detecciones - Ataques'!$AY3:$AY137,'(B) - Detecciones - Ataques'!$GR$3:$GR$137,"✔",'(B) - Detecciones - Ataques'!$E$3:$E$137,DH27)</f>
        <v>0</v>
      </c>
      <c r="DI68" s="311">
        <f>SUMIFS('(B) - Detecciones - Ataques'!$AY3:$AY137,'(B) - Detecciones - Ataques'!$GR$3:$GR$137,"✔",'(B) - Detecciones - Ataques'!$E$3:$E$137,DI27)</f>
        <v>1</v>
      </c>
      <c r="DJ68" s="268"/>
      <c r="EZ68" s="350"/>
      <c r="FA68" s="369"/>
      <c r="FB68" s="369"/>
      <c r="FC68" s="369"/>
      <c r="FD68" s="369"/>
      <c r="FE68" s="369"/>
      <c r="FF68" s="369"/>
      <c r="FG68" s="369"/>
      <c r="FH68" s="369"/>
      <c r="FI68" s="369"/>
      <c r="FJ68" s="369"/>
      <c r="FK68" s="369"/>
      <c r="FL68" s="369"/>
      <c r="FM68" s="369"/>
      <c r="FN68" s="369"/>
      <c r="FO68" s="369"/>
      <c r="FP68" s="369"/>
    </row>
    <row r="69">
      <c r="J69" s="269"/>
      <c r="K69" s="268"/>
      <c r="L69" s="268"/>
      <c r="M69" s="268"/>
      <c r="N69" s="268"/>
      <c r="O69" s="270"/>
      <c r="Q69" s="268"/>
      <c r="R69" s="307" t="s">
        <v>2195</v>
      </c>
      <c r="S69" s="308">
        <f>SUMIFS('(B) - Detecciones - Ataques'!$CH3:$CH137,'(B) - Detecciones - Ataques'!$GR$3:$GR$137,"✔",'(B) - Detecciones - Ataques'!$B$3:$B$137,S27) + SUMIFS('(B) - Detecciones - Ataques'!$CH3:$CH137,'(B) - Detecciones - Ataques'!$GR$3:$GR$137,"✔",'(B) - Detecciones - Ataques'!$C$3:$C$137,"*" &amp; S27 &amp; "*") </f>
        <v>34</v>
      </c>
      <c r="T69" s="308">
        <f>SUMIFS('(B) - Detecciones - Ataques'!$CH3:$CH137,'(B) - Detecciones - Ataques'!$GR$3:$GR$137,"✔",'(B) - Detecciones - Ataques'!$B$3:$B$137,T27) + SUMIFS('(B) - Detecciones - Ataques'!$CH3:$CH137,'(B) - Detecciones - Ataques'!$GR$3:$GR$137,"✔",'(B) - Detecciones - Ataques'!$C$3:$C$137,"*" &amp; T27 &amp; "*") </f>
        <v>0</v>
      </c>
      <c r="U69" s="308">
        <f>SUMIFS('(B) - Detecciones - Ataques'!$CH3:$CH137,'(B) - Detecciones - Ataques'!$GR$3:$GR$137,"✔",'(B) - Detecciones - Ataques'!$B$3:$B$137,U27) + SUMIFS('(B) - Detecciones - Ataques'!$CH3:$CH137,'(B) - Detecciones - Ataques'!$GR$3:$GR$137,"✔",'(B) - Detecciones - Ataques'!$C$3:$C$137,"*" &amp; U27 &amp; "*") </f>
        <v>182</v>
      </c>
      <c r="V69" s="308">
        <f>SUMIFS('(B) - Detecciones - Ataques'!$CH3:$CH137,'(B) - Detecciones - Ataques'!$GR$3:$GR$137,"✔",'(B) - Detecciones - Ataques'!$B$3:$B$137,V27) + SUMIFS('(B) - Detecciones - Ataques'!$CH3:$CH137,'(B) - Detecciones - Ataques'!$GR$3:$GR$137,"✔",'(B) - Detecciones - Ataques'!$C$3:$C$137,"*" &amp; V27 &amp; "*") </f>
        <v>61</v>
      </c>
      <c r="W69" s="308">
        <f>SUMIFS('(B) - Detecciones - Ataques'!$CH3:$CH137,'(B) - Detecciones - Ataques'!$GR$3:$GR$137,"✔",'(B) - Detecciones - Ataques'!$B$3:$B$137,W27) + SUMIFS('(B) - Detecciones - Ataques'!$CH3:$CH137,'(B) - Detecciones - Ataques'!$GR$3:$GR$137,"✔",'(B) - Detecciones - Ataques'!$C$3:$C$137,"*" &amp; W27 &amp; "*") </f>
        <v>1</v>
      </c>
      <c r="X69" s="308">
        <f>SUMIFS('(B) - Detecciones - Ataques'!$CH3:$CH137,'(B) - Detecciones - Ataques'!$GR$3:$GR$137,"✔",'(B) - Detecciones - Ataques'!$B$3:$B$137,X27) + SUMIFS('(B) - Detecciones - Ataques'!$CH3:$CH137,'(B) - Detecciones - Ataques'!$GR$3:$GR$137,"✔",'(B) - Detecciones - Ataques'!$C$3:$C$137,"*" &amp; X27 &amp; "*") </f>
        <v>792</v>
      </c>
      <c r="Y69" s="308">
        <f>SUMIFS('(B) - Detecciones - Ataques'!$CH3:$CH137,'(B) - Detecciones - Ataques'!$GR$3:$GR$137,"✔",'(B) - Detecciones - Ataques'!$B$3:$B$137,Y27) + SUMIFS('(B) - Detecciones - Ataques'!$CH3:$CH137,'(B) - Detecciones - Ataques'!$GR$3:$GR$137,"✔",'(B) - Detecciones - Ataques'!$C$3:$C$137,"*" &amp; Y27 &amp; "*") </f>
        <v>159889</v>
      </c>
      <c r="Z69" s="308">
        <f>SUMIFS('(B) - Detecciones - Ataques'!$CH3:$CH137,'(B) - Detecciones - Ataques'!$GR$3:$GR$137,"✔",'(B) - Detecciones - Ataques'!$B$3:$B$137,Z27) + SUMIFS('(B) - Detecciones - Ataques'!$CH3:$CH137,'(B) - Detecciones - Ataques'!$GR$3:$GR$137,"✔",'(B) - Detecciones - Ataques'!$C$3:$C$137,"*" &amp; Z27 &amp; "*") </f>
        <v>49</v>
      </c>
      <c r="AA69" s="308">
        <f>SUMIFS('(B) - Detecciones - Ataques'!$CH3:$CH137,'(B) - Detecciones - Ataques'!$GR$3:$GR$137,"✔",'(B) - Detecciones - Ataques'!$B$3:$B$137,AA27) + SUMIFS('(B) - Detecciones - Ataques'!$CH3:$CH137,'(B) - Detecciones - Ataques'!$GR$3:$GR$137,"✔",'(B) - Detecciones - Ataques'!$C$3:$C$137,"*" &amp; AA27 &amp; "*") </f>
        <v>222</v>
      </c>
      <c r="AB69" s="308">
        <f>SUMIFS('(B) - Detecciones - Ataques'!$CH3:$CH137,'(B) - Detecciones - Ataques'!$GR$3:$GR$137,"✔",'(B) - Detecciones - Ataques'!$B$3:$B$137,AB27) + SUMIFS('(B) - Detecciones - Ataques'!$CH3:$CH137,'(B) - Detecciones - Ataques'!$GR$3:$GR$137,"✔",'(B) - Detecciones - Ataques'!$C$3:$C$137,"*" &amp; AB27 &amp; "*") </f>
        <v>51</v>
      </c>
      <c r="AC69" s="308">
        <f>SUMIFS('(B) - Detecciones - Ataques'!$CH3:$CH137,'(B) - Detecciones - Ataques'!$GR$3:$GR$137,"✔",'(B) - Detecciones - Ataques'!$B$3:$B$137,AC27) + SUMIFS('(B) - Detecciones - Ataques'!$CH3:$CH137,'(B) - Detecciones - Ataques'!$GR$3:$GR$137,"✔",'(B) - Detecciones - Ataques'!$C$3:$C$137,"*" &amp; AC27 &amp; "*") </f>
        <v>15</v>
      </c>
      <c r="AD69" s="308">
        <f>SUMIFS('(B) - Detecciones - Ataques'!$CH3:$CH137,'(B) - Detecciones - Ataques'!$GR$3:$GR$137,"✔",'(B) - Detecciones - Ataques'!$B$3:$B$137,AD27) + SUMIFS('(B) - Detecciones - Ataques'!$CH3:$CH137,'(B) - Detecciones - Ataques'!$GR$3:$GR$137,"✔",'(B) - Detecciones - Ataques'!$C$3:$C$137,"*" &amp; AD27 &amp; "*") </f>
        <v>48</v>
      </c>
      <c r="AE69" s="309">
        <f>SUMIFS('(B) - Detecciones - Ataques'!$CH3:$CH137,'(B) - Detecciones - Ataques'!$GR$3:$GR$137,"✔",'(B) - Detecciones - Ataques'!$B$3:$B$137,AE27) + SUMIFS('(B) - Detecciones - Ataques'!$CH3:$CH137,'(B) - Detecciones - Ataques'!$GR$3:$GR$137,"✔",'(B) - Detecciones - Ataques'!$C$3:$C$137,"*" &amp; AE27 &amp; "*") </f>
        <v>503</v>
      </c>
      <c r="AF69" s="268"/>
      <c r="AG69" s="307" t="s">
        <v>2195</v>
      </c>
      <c r="AH69" s="310">
        <f>SUMIFS('(B) - Detecciones - Ataques'!$CH3:$CH137,'(B) - Detecciones - Ataques'!$GR$3:$GR$137,"✔",'(B) - Detecciones - Ataques'!$E$3:$E$137,AH27)</f>
        <v>23</v>
      </c>
      <c r="AI69" s="310">
        <f>SUMIFS('(B) - Detecciones - Ataques'!$CH3:$CH137,'(B) - Detecciones - Ataques'!$GR$3:$GR$137,"✔",'(B) - Detecciones - Ataques'!$E$3:$E$137,AI27)</f>
        <v>1</v>
      </c>
      <c r="AJ69" s="310">
        <f>SUMIFS('(B) - Detecciones - Ataques'!$CH3:$CH137,'(B) - Detecciones - Ataques'!$GR$3:$GR$137,"✔",'(B) - Detecciones - Ataques'!$E$3:$E$137,AJ27)</f>
        <v>10</v>
      </c>
      <c r="AK69" s="310">
        <f>SUMIFS('(B) - Detecciones - Ataques'!$CH3:$CH137,'(B) - Detecciones - Ataques'!$GR$3:$GR$137,"✔",'(B) - Detecciones - Ataques'!$E$3:$E$137,AK27)</f>
        <v>0</v>
      </c>
      <c r="AL69" s="310">
        <f>SUMIFS('(B) - Detecciones - Ataques'!$CH3:$CH137,'(B) - Detecciones - Ataques'!$GR$3:$GR$137,"✔",'(B) - Detecciones - Ataques'!$E$3:$E$137,AL27)</f>
        <v>0</v>
      </c>
      <c r="AM69" s="310">
        <f>SUMIFS('(B) - Detecciones - Ataques'!$CH3:$CH137,'(B) - Detecciones - Ataques'!$GR$3:$GR$137,"✔",'(B) - Detecciones - Ataques'!$E$3:$E$137,AM27)</f>
        <v>0</v>
      </c>
      <c r="AN69" s="310">
        <f>SUMIFS('(B) - Detecciones - Ataques'!$CH3:$CH137,'(B) - Detecciones - Ataques'!$GR$3:$GR$137,"✔",'(B) - Detecciones - Ataques'!$E$3:$E$137,AN27)</f>
        <v>0</v>
      </c>
      <c r="AO69" s="310">
        <f>SUMIFS('(B) - Detecciones - Ataques'!$CH3:$CH137,'(B) - Detecciones - Ataques'!$GR$3:$GR$137,"✔",'(B) - Detecciones - Ataques'!$E$3:$E$137,AO27)</f>
        <v>0</v>
      </c>
      <c r="AP69" s="310">
        <f>SUMIFS('(B) - Detecciones - Ataques'!$CH3:$CH137,'(B) - Detecciones - Ataques'!$GR$3:$GR$137,"✔",'(B) - Detecciones - Ataques'!$E$3:$E$137,AP27)</f>
        <v>163</v>
      </c>
      <c r="AQ69" s="310">
        <f>SUMIFS('(B) - Detecciones - Ataques'!$CH3:$CH137,'(B) - Detecciones - Ataques'!$GR$3:$GR$137,"✔",'(B) - Detecciones - Ataques'!$E$3:$E$137,AQ27)</f>
        <v>5</v>
      </c>
      <c r="AR69" s="310">
        <f>SUMIFS('(B) - Detecciones - Ataques'!$CH3:$CH137,'(B) - Detecciones - Ataques'!$GR$3:$GR$137,"✔",'(B) - Detecciones - Ataques'!$E$3:$E$137,AR27)</f>
        <v>0</v>
      </c>
      <c r="AS69" s="310">
        <f>SUMIFS('(B) - Detecciones - Ataques'!$CH3:$CH137,'(B) - Detecciones - Ataques'!$GR$3:$GR$137,"✔",'(B) - Detecciones - Ataques'!$E$3:$E$137,AS27)</f>
        <v>3</v>
      </c>
      <c r="AT69" s="310">
        <f>SUMIFS('(B) - Detecciones - Ataques'!$CH3:$CH137,'(B) - Detecciones - Ataques'!$GR$3:$GR$137,"✔",'(B) - Detecciones - Ataques'!$E$3:$E$137,AT27)</f>
        <v>7</v>
      </c>
      <c r="AU69" s="310">
        <f>SUMIFS('(B) - Detecciones - Ataques'!$CH3:$CH137,'(B) - Detecciones - Ataques'!$GR$3:$GR$137,"✔",'(B) - Detecciones - Ataques'!$E$3:$E$137,AU27)</f>
        <v>4</v>
      </c>
      <c r="AV69" s="310">
        <f>SUMIFS('(B) - Detecciones - Ataques'!$CH3:$CH137,'(B) - Detecciones - Ataques'!$GR$3:$GR$137,"✔",'(B) - Detecciones - Ataques'!$E$3:$E$137,AV27)</f>
        <v>0</v>
      </c>
      <c r="AW69" s="310">
        <f>SUMIFS('(B) - Detecciones - Ataques'!$CH3:$CH137,'(B) - Detecciones - Ataques'!$GR$3:$GR$137,"✔",'(B) - Detecciones - Ataques'!$E$3:$E$137,AW27)</f>
        <v>46</v>
      </c>
      <c r="AX69" s="310">
        <f>SUMIFS('(B) - Detecciones - Ataques'!$CH3:$CH137,'(B) - Detecciones - Ataques'!$GR$3:$GR$137,"✔",'(B) - Detecciones - Ataques'!$E$3:$E$137,AX27)</f>
        <v>0</v>
      </c>
      <c r="AY69" s="310">
        <f>SUMIFS('(B) - Detecciones - Ataques'!$CH3:$CH137,'(B) - Detecciones - Ataques'!$GR$3:$GR$137,"✔",'(B) - Detecciones - Ataques'!$E$3:$E$137,AY27)</f>
        <v>1</v>
      </c>
      <c r="AZ69" s="310">
        <f>SUMIFS('(B) - Detecciones - Ataques'!$CH3:$CH137,'(B) - Detecciones - Ataques'!$GR$3:$GR$137,"✔",'(B) - Detecciones - Ataques'!$E$3:$E$137,AZ27)</f>
        <v>14</v>
      </c>
      <c r="BA69" s="310">
        <f>SUMIFS('(B) - Detecciones - Ataques'!$CH3:$CH137,'(B) - Detecciones - Ataques'!$GR$3:$GR$137,"✔",'(B) - Detecciones - Ataques'!$E$3:$E$137,BA27)</f>
        <v>0</v>
      </c>
      <c r="BB69" s="310">
        <f>SUMIFS('(B) - Detecciones - Ataques'!$CH3:$CH137,'(B) - Detecciones - Ataques'!$GR$3:$GR$137,"✔",'(B) - Detecciones - Ataques'!$E$3:$E$137,BB27)</f>
        <v>1</v>
      </c>
      <c r="BC69" s="310">
        <f>SUMIFS('(B) - Detecciones - Ataques'!$CH3:$CH137,'(B) - Detecciones - Ataques'!$GR$3:$GR$137,"✔",'(B) - Detecciones - Ataques'!$E$3:$E$137,BC27)</f>
        <v>0</v>
      </c>
      <c r="BD69" s="310">
        <f>SUMIFS('(B) - Detecciones - Ataques'!$CH3:$CH137,'(B) - Detecciones - Ataques'!$GR$3:$GR$137,"✔",'(B) - Detecciones - Ataques'!$E$3:$E$137,BD27)</f>
        <v>0</v>
      </c>
      <c r="BE69" s="310">
        <f>SUMIFS('(B) - Detecciones - Ataques'!$CH3:$CH137,'(B) - Detecciones - Ataques'!$GR$3:$GR$137,"✔",'(B) - Detecciones - Ataques'!$E$3:$E$137,BE27)</f>
        <v>0</v>
      </c>
      <c r="BF69" s="310">
        <f>SUMIFS('(B) - Detecciones - Ataques'!$CH3:$CH137,'(B) - Detecciones - Ataques'!$GR$3:$GR$137,"✔",'(B) - Detecciones - Ataques'!$E$3:$E$137,BF27)</f>
        <v>0</v>
      </c>
      <c r="BG69" s="310">
        <f>SUMIFS('(B) - Detecciones - Ataques'!$CH3:$CH137,'(B) - Detecciones - Ataques'!$GR$3:$GR$137,"✔",'(B) - Detecciones - Ataques'!$E$3:$E$137,BG27)</f>
        <v>792</v>
      </c>
      <c r="BH69" s="310">
        <f>SUMIFS('(B) - Detecciones - Ataques'!$CH3:$CH137,'(B) - Detecciones - Ataques'!$GR$3:$GR$137,"✔",'(B) - Detecciones - Ataques'!$E$3:$E$137,BH27)</f>
        <v>0</v>
      </c>
      <c r="BI69" s="310">
        <f>SUMIFS('(B) - Detecciones - Ataques'!$CH3:$CH137,'(B) - Detecciones - Ataques'!$GR$3:$GR$137,"✔",'(B) - Detecciones - Ataques'!$E$3:$E$137,BI27)</f>
        <v>0</v>
      </c>
      <c r="BJ69" s="310">
        <f>SUMIFS('(B) - Detecciones - Ataques'!$CH3:$CH137,'(B) - Detecciones - Ataques'!$GR$3:$GR$137,"✔",'(B) - Detecciones - Ataques'!$E$3:$E$137,BJ27)</f>
        <v>0</v>
      </c>
      <c r="BK69" s="310">
        <f>SUMIFS('(B) - Detecciones - Ataques'!$CH3:$CH137,'(B) - Detecciones - Ataques'!$GR$3:$GR$137,"✔",'(B) - Detecciones - Ataques'!$E$3:$E$137,BK27)</f>
        <v>1</v>
      </c>
      <c r="BL69" s="310">
        <f>SUMIFS('(B) - Detecciones - Ataques'!$CH3:$CH137,'(B) - Detecciones - Ataques'!$GR$3:$GR$137,"✔",'(B) - Detecciones - Ataques'!$E$3:$E$137,BL27)</f>
        <v>150541</v>
      </c>
      <c r="BM69" s="310">
        <f>SUMIFS('(B) - Detecciones - Ataques'!$CH3:$CH137,'(B) - Detecciones - Ataques'!$GR$3:$GR$137,"✔",'(B) - Detecciones - Ataques'!$E$3:$E$137,BM27)</f>
        <v>9347</v>
      </c>
      <c r="BN69" s="310">
        <f>SUMIFS('(B) - Detecciones - Ataques'!$CH3:$CH137,'(B) - Detecciones - Ataques'!$GR$3:$GR$137,"✔",'(B) - Detecciones - Ataques'!$E$3:$E$137,BN27)</f>
        <v>0</v>
      </c>
      <c r="BO69" s="310">
        <f>SUMIFS('(B) - Detecciones - Ataques'!$CH3:$CH137,'(B) - Detecciones - Ataques'!$GR$3:$GR$137,"✔",'(B) - Detecciones - Ataques'!$E$3:$E$137,BO27)</f>
        <v>0</v>
      </c>
      <c r="BP69" s="310">
        <f>SUMIFS('(B) - Detecciones - Ataques'!$CH3:$CH137,'(B) - Detecciones - Ataques'!$GR$3:$GR$137,"✔",'(B) - Detecciones - Ataques'!$E$3:$E$137,BP27)</f>
        <v>0</v>
      </c>
      <c r="BQ69" s="310">
        <f>SUMIFS('(B) - Detecciones - Ataques'!$CH3:$CH137,'(B) - Detecciones - Ataques'!$GR$3:$GR$137,"✔",'(B) - Detecciones - Ataques'!$E$3:$E$137,BQ27)</f>
        <v>0</v>
      </c>
      <c r="BR69" s="310">
        <f>SUMIFS('(B) - Detecciones - Ataques'!$CH3:$CH137,'(B) - Detecciones - Ataques'!$GR$3:$GR$137,"✔",'(B) - Detecciones - Ataques'!$E$3:$E$137,BR27)</f>
        <v>12</v>
      </c>
      <c r="BS69" s="310">
        <f>SUMIFS('(B) - Detecciones - Ataques'!$CH3:$CH137,'(B) - Detecciones - Ataques'!$GR$3:$GR$137,"✔",'(B) - Detecciones - Ataques'!$E$3:$E$137,BS27)</f>
        <v>0</v>
      </c>
      <c r="BT69" s="310">
        <f>SUMIFS('(B) - Detecciones - Ataques'!$CH3:$CH137,'(B) - Detecciones - Ataques'!$GR$3:$GR$137,"✔",'(B) - Detecciones - Ataques'!$E$3:$E$137,BT27)</f>
        <v>0</v>
      </c>
      <c r="BU69" s="310">
        <f>SUMIFS('(B) - Detecciones - Ataques'!$CH3:$CH137,'(B) - Detecciones - Ataques'!$GR$3:$GR$137,"✔",'(B) - Detecciones - Ataques'!$E$3:$E$137,BU27)</f>
        <v>0</v>
      </c>
      <c r="BV69" s="310">
        <f>SUMIFS('(B) - Detecciones - Ataques'!$CH3:$CH137,'(B) - Detecciones - Ataques'!$GR$3:$GR$137,"✔",'(B) - Detecciones - Ataques'!$E$3:$E$137,BV27)</f>
        <v>4</v>
      </c>
      <c r="BW69" s="310">
        <f>SUMIFS('(B) - Detecciones - Ataques'!$CH3:$CH137,'(B) - Detecciones - Ataques'!$GR$3:$GR$137,"✔",'(B) - Detecciones - Ataques'!$E$3:$E$137,BW27)</f>
        <v>0</v>
      </c>
      <c r="BX69" s="310">
        <f>SUMIFS('(B) - Detecciones - Ataques'!$CH3:$CH137,'(B) - Detecciones - Ataques'!$GR$3:$GR$137,"✔",'(B) - Detecciones - Ataques'!$E$3:$E$137,BX27)</f>
        <v>1</v>
      </c>
      <c r="BY69" s="310">
        <f>SUMIFS('(B) - Detecciones - Ataques'!$CH3:$CH137,'(B) - Detecciones - Ataques'!$GR$3:$GR$137,"✔",'(B) - Detecciones - Ataques'!$E$3:$E$137,BY27)</f>
        <v>20</v>
      </c>
      <c r="BZ69" s="310">
        <f>SUMIFS('(B) - Detecciones - Ataques'!$CH3:$CH137,'(B) - Detecciones - Ataques'!$GR$3:$GR$137,"✔",'(B) - Detecciones - Ataques'!$E$3:$E$137,BZ27)</f>
        <v>0</v>
      </c>
      <c r="CA69" s="310">
        <f>SUMIFS('(B) - Detecciones - Ataques'!$CH3:$CH137,'(B) - Detecciones - Ataques'!$GR$3:$GR$137,"✔",'(B) - Detecciones - Ataques'!$E$3:$E$137,CA27)</f>
        <v>1</v>
      </c>
      <c r="CB69" s="310">
        <f>SUMIFS('(B) - Detecciones - Ataques'!$CH3:$CH137,'(B) - Detecciones - Ataques'!$GR$3:$GR$137,"✔",'(B) - Detecciones - Ataques'!$E$3:$E$137,CB27)</f>
        <v>0</v>
      </c>
      <c r="CC69" s="310">
        <f>SUMIFS('(B) - Detecciones - Ataques'!$CH3:$CH137,'(B) - Detecciones - Ataques'!$GR$3:$GR$137,"✔",'(B) - Detecciones - Ataques'!$E$3:$E$137,CC27)</f>
        <v>0</v>
      </c>
      <c r="CD69" s="310">
        <f>SUMIFS('(B) - Detecciones - Ataques'!$CH3:$CH137,'(B) - Detecciones - Ataques'!$GR$3:$GR$137,"✔",'(B) - Detecciones - Ataques'!$E$3:$E$137,CD27)</f>
        <v>0</v>
      </c>
      <c r="CE69" s="310">
        <f>SUMIFS('(B) - Detecciones - Ataques'!$CH3:$CH137,'(B) - Detecciones - Ataques'!$GR$3:$GR$137,"✔",'(B) - Detecciones - Ataques'!$E$3:$E$137,CE27)</f>
        <v>4</v>
      </c>
      <c r="CF69" s="310">
        <f>SUMIFS('(B) - Detecciones - Ataques'!$CH3:$CH137,'(B) - Detecciones - Ataques'!$GR$3:$GR$137,"✔",'(B) - Detecciones - Ataques'!$E$3:$E$137,CF27)</f>
        <v>0</v>
      </c>
      <c r="CG69" s="310">
        <f>SUMIFS('(B) - Detecciones - Ataques'!$CH3:$CH137,'(B) - Detecciones - Ataques'!$GR$3:$GR$137,"✔",'(B) - Detecciones - Ataques'!$E$3:$E$137,CG27)</f>
        <v>1</v>
      </c>
      <c r="CH69" s="310">
        <f>SUMIFS('(B) - Detecciones - Ataques'!$CH3:$CH137,'(B) - Detecciones - Ataques'!$GR$3:$GR$137,"✔",'(B) - Detecciones - Ataques'!$E$3:$E$137,CH27)</f>
        <v>0</v>
      </c>
      <c r="CI69" s="310">
        <f>SUMIFS('(B) - Detecciones - Ataques'!$CH3:$CH137,'(B) - Detecciones - Ataques'!$GR$3:$GR$137,"✔",'(B) - Detecciones - Ataques'!$E$3:$E$137,CI27)</f>
        <v>0</v>
      </c>
      <c r="CJ69" s="310">
        <f>SUMIFS('(B) - Detecciones - Ataques'!$CH3:$CH137,'(B) - Detecciones - Ataques'!$GR$3:$GR$137,"✔",'(B) - Detecciones - Ataques'!$E$3:$E$137,CJ27)</f>
        <v>13</v>
      </c>
      <c r="CK69" s="310">
        <f>SUMIFS('(B) - Detecciones - Ataques'!$CH3:$CH137,'(B) - Detecciones - Ataques'!$GR$3:$GR$137,"✔",'(B) - Detecciones - Ataques'!$E$3:$E$137,CK27)</f>
        <v>0</v>
      </c>
      <c r="CL69" s="310">
        <f>SUMIFS('(B) - Detecciones - Ataques'!$CH3:$CH137,'(B) - Detecciones - Ataques'!$GR$3:$GR$137,"✔",'(B) - Detecciones - Ataques'!$E$3:$E$137,CL27)</f>
        <v>162</v>
      </c>
      <c r="CM69" s="310">
        <f>SUMIFS('(B) - Detecciones - Ataques'!$CH3:$CH137,'(B) - Detecciones - Ataques'!$GR$3:$GR$137,"✔",'(B) - Detecciones - Ataques'!$E$3:$E$137,CM27)</f>
        <v>0</v>
      </c>
      <c r="CN69" s="310">
        <f>SUMIFS('(B) - Detecciones - Ataques'!$CH3:$CH137,'(B) - Detecciones - Ataques'!$GR$3:$GR$137,"✔",'(B) - Detecciones - Ataques'!$E$3:$E$137,CN27)</f>
        <v>8</v>
      </c>
      <c r="CO69" s="310">
        <f>SUMIFS('(B) - Detecciones - Ataques'!$CH3:$CH137,'(B) - Detecciones - Ataques'!$GR$3:$GR$137,"✔",'(B) - Detecciones - Ataques'!$E$3:$E$137,CO27)</f>
        <v>40</v>
      </c>
      <c r="CP69" s="310">
        <f>SUMIFS('(B) - Detecciones - Ataques'!$CH3:$CH137,'(B) - Detecciones - Ataques'!$GR$3:$GR$137,"✔",'(B) - Detecciones - Ataques'!$E$3:$E$137,CP27)</f>
        <v>3</v>
      </c>
      <c r="CQ69" s="310">
        <f>SUMIFS('(B) - Detecciones - Ataques'!$CH3:$CH137,'(B) - Detecciones - Ataques'!$GR$3:$GR$137,"✔",'(B) - Detecciones - Ataques'!$E$3:$E$137,CQ27)</f>
        <v>0</v>
      </c>
      <c r="CR69" s="310">
        <f>SUMIFS('(B) - Detecciones - Ataques'!$CH3:$CH137,'(B) - Detecciones - Ataques'!$GR$3:$GR$137,"✔",'(B) - Detecciones - Ataques'!$E$3:$E$137,CR27)</f>
        <v>0</v>
      </c>
      <c r="CS69" s="310">
        <f>SUMIFS('(B) - Detecciones - Ataques'!$CH3:$CH137,'(B) - Detecciones - Ataques'!$GR$3:$GR$137,"✔",'(B) - Detecciones - Ataques'!$E$3:$E$137,CS27)</f>
        <v>4</v>
      </c>
      <c r="CT69" s="310">
        <f>SUMIFS('(B) - Detecciones - Ataques'!$CH3:$CH137,'(B) - Detecciones - Ataques'!$GR$3:$GR$137,"✔",'(B) - Detecciones - Ataques'!$E$3:$E$137,CT27)</f>
        <v>0</v>
      </c>
      <c r="CU69" s="310">
        <f>SUMIFS('(B) - Detecciones - Ataques'!$CH3:$CH137,'(B) - Detecciones - Ataques'!$GR$3:$GR$137,"✔",'(B) - Detecciones - Ataques'!$E$3:$E$137,CU27)</f>
        <v>0</v>
      </c>
      <c r="CV69" s="310">
        <f>SUMIFS('(B) - Detecciones - Ataques'!$CH3:$CH137,'(B) - Detecciones - Ataques'!$GR$3:$GR$137,"✔",'(B) - Detecciones - Ataques'!$E$3:$E$137,CV27)</f>
        <v>0</v>
      </c>
      <c r="CW69" s="310">
        <f>SUMIFS('(B) - Detecciones - Ataques'!$CH3:$CH137,'(B) - Detecciones - Ataques'!$GR$3:$GR$137,"✔",'(B) - Detecciones - Ataques'!$E$3:$E$137,CW27)</f>
        <v>11</v>
      </c>
      <c r="CX69" s="310">
        <f>SUMIFS('(B) - Detecciones - Ataques'!$CH3:$CH137,'(B) - Detecciones - Ataques'!$GR$3:$GR$137,"✔",'(B) - Detecciones - Ataques'!$E$3:$E$137,CX27)</f>
        <v>48</v>
      </c>
      <c r="CY69" s="310">
        <f>SUMIFS('(B) - Detecciones - Ataques'!$CH3:$CH137,'(B) - Detecciones - Ataques'!$GR$3:$GR$137,"✔",'(B) - Detecciones - Ataques'!$E$3:$E$137,CY27)</f>
        <v>0</v>
      </c>
      <c r="CZ69" s="310">
        <f>SUMIFS('(B) - Detecciones - Ataques'!$CH3:$CH137,'(B) - Detecciones - Ataques'!$GR$3:$GR$137,"✔",'(B) - Detecciones - Ataques'!$E$3:$E$137,CZ27)</f>
        <v>0</v>
      </c>
      <c r="DA69" s="310">
        <f>SUMIFS('(B) - Detecciones - Ataques'!$CH3:$CH137,'(B) - Detecciones - Ataques'!$GR$3:$GR$137,"✔",'(B) - Detecciones - Ataques'!$E$3:$E$137,DA27)</f>
        <v>0</v>
      </c>
      <c r="DB69" s="310">
        <f>SUMIFS('(B) - Detecciones - Ataques'!$CH3:$CH137,'(B) - Detecciones - Ataques'!$GR$3:$GR$137,"✔",'(B) - Detecciones - Ataques'!$E$3:$E$137,DB27)</f>
        <v>0</v>
      </c>
      <c r="DC69" s="310">
        <f>SUMIFS('(B) - Detecciones - Ataques'!$CH3:$CH137,'(B) - Detecciones - Ataques'!$GR$3:$GR$137,"✔",'(B) - Detecciones - Ataques'!$E$3:$E$137,DC27)</f>
        <v>0</v>
      </c>
      <c r="DD69" s="310">
        <f>SUMIFS('(B) - Detecciones - Ataques'!$CH3:$CH137,'(B) - Detecciones - Ataques'!$GR$3:$GR$137,"✔",'(B) - Detecciones - Ataques'!$E$3:$E$137,DD27)</f>
        <v>0</v>
      </c>
      <c r="DE69" s="310">
        <f>SUMIFS('(B) - Detecciones - Ataques'!$CH3:$CH137,'(B) - Detecciones - Ataques'!$GR$3:$GR$137,"✔",'(B) - Detecciones - Ataques'!$E$3:$E$137,DE27)</f>
        <v>0</v>
      </c>
      <c r="DF69" s="310">
        <f>SUMIFS('(B) - Detecciones - Ataques'!$CH3:$CH137,'(B) - Detecciones - Ataques'!$GR$3:$GR$137,"✔",'(B) - Detecciones - Ataques'!$E$3:$E$137,DF27)</f>
        <v>0</v>
      </c>
      <c r="DG69" s="310">
        <f>SUMIFS('(B) - Detecciones - Ataques'!$CH3:$CH137,'(B) - Detecciones - Ataques'!$GR$3:$GR$137,"✔",'(B) - Detecciones - Ataques'!$E$3:$E$137,DG27)</f>
        <v>474</v>
      </c>
      <c r="DH69" s="310">
        <f>SUMIFS('(B) - Detecciones - Ataques'!$CH3:$CH137,'(B) - Detecciones - Ataques'!$GR$3:$GR$137,"✔",'(B) - Detecciones - Ataques'!$E$3:$E$137,DH27)</f>
        <v>0</v>
      </c>
      <c r="DI69" s="311">
        <f>SUMIFS('(B) - Detecciones - Ataques'!$CH3:$CH137,'(B) - Detecciones - Ataques'!$GR$3:$GR$137,"✔",'(B) - Detecciones - Ataques'!$E$3:$E$137,DI27)</f>
        <v>15</v>
      </c>
      <c r="DJ69" s="268"/>
      <c r="FA69" s="369"/>
      <c r="FB69" s="369"/>
      <c r="FC69" s="369"/>
      <c r="FD69" s="369"/>
      <c r="FE69" s="369"/>
      <c r="FF69" s="369"/>
      <c r="FG69" s="369"/>
      <c r="FH69" s="369"/>
      <c r="FI69" s="369"/>
      <c r="FJ69" s="369"/>
      <c r="FK69" s="369"/>
      <c r="FL69" s="369"/>
      <c r="FM69" s="369"/>
      <c r="FN69" s="369"/>
      <c r="FO69" s="369"/>
      <c r="FP69" s="369"/>
    </row>
    <row r="70">
      <c r="J70" s="269"/>
      <c r="K70" s="376" t="s">
        <v>2209</v>
      </c>
      <c r="L70" s="276"/>
      <c r="M70" s="276"/>
      <c r="N70" s="277"/>
      <c r="O70" s="270"/>
      <c r="Q70" s="268"/>
      <c r="R70" s="307" t="s">
        <v>2196</v>
      </c>
      <c r="S70" s="308">
        <f>SUMIFS('(B) - Detecciones - Ataques'!$DQ3:$DQ137,'(B) - Detecciones - Ataques'!$GR$3:$GR$137,"✔",'(B) - Detecciones - Ataques'!$B$3:$B$137,S27) + SUMIFS('(B) - Detecciones - Ataques'!$DQ3:$DQ137,'(B) - Detecciones - Ataques'!$GR$3:$GR$137,"✔",'(B) - Detecciones - Ataques'!$C$3:$C$137,"*" &amp; S27 &amp; "*") </f>
        <v>42</v>
      </c>
      <c r="T70" s="308">
        <f>SUMIFS('(B) - Detecciones - Ataques'!$DQ3:$DQ137,'(B) - Detecciones - Ataques'!$GR$3:$GR$137,"✔",'(B) - Detecciones - Ataques'!$B$3:$B$137,T27) + SUMIFS('(B) - Detecciones - Ataques'!$DQ3:$DQ137,'(B) - Detecciones - Ataques'!$GR$3:$GR$137,"✔",'(B) - Detecciones - Ataques'!$C$3:$C$137,"*" &amp; T27 &amp; "*") </f>
        <v>0</v>
      </c>
      <c r="U70" s="308">
        <f>SUMIFS('(B) - Detecciones - Ataques'!$DQ3:$DQ137,'(B) - Detecciones - Ataques'!$GR$3:$GR$137,"✔",'(B) - Detecciones - Ataques'!$B$3:$B$137,U27) + SUMIFS('(B) - Detecciones - Ataques'!$DQ3:$DQ137,'(B) - Detecciones - Ataques'!$GR$3:$GR$137,"✔",'(B) - Detecciones - Ataques'!$C$3:$C$137,"*" &amp; U27 &amp; "*") </f>
        <v>762</v>
      </c>
      <c r="V70" s="308">
        <f>SUMIFS('(B) - Detecciones - Ataques'!$DQ3:$DQ137,'(B) - Detecciones - Ataques'!$GR$3:$GR$137,"✔",'(B) - Detecciones - Ataques'!$B$3:$B$137,V27) + SUMIFS('(B) - Detecciones - Ataques'!$DQ3:$DQ137,'(B) - Detecciones - Ataques'!$GR$3:$GR$137,"✔",'(B) - Detecciones - Ataques'!$C$3:$C$137,"*" &amp; V27 &amp; "*") </f>
        <v>88</v>
      </c>
      <c r="W70" s="308">
        <f>SUMIFS('(B) - Detecciones - Ataques'!$DQ3:$DQ137,'(B) - Detecciones - Ataques'!$GR$3:$GR$137,"✔",'(B) - Detecciones - Ataques'!$B$3:$B$137,W27) + SUMIFS('(B) - Detecciones - Ataques'!$DQ3:$DQ137,'(B) - Detecciones - Ataques'!$GR$3:$GR$137,"✔",'(B) - Detecciones - Ataques'!$C$3:$C$137,"*" &amp; W27 &amp; "*") </f>
        <v>91661</v>
      </c>
      <c r="X70" s="308">
        <f>SUMIFS('(B) - Detecciones - Ataques'!$DQ3:$DQ137,'(B) - Detecciones - Ataques'!$GR$3:$GR$137,"✔",'(B) - Detecciones - Ataques'!$B$3:$B$137,X27) + SUMIFS('(B) - Detecciones - Ataques'!$DQ3:$DQ137,'(B) - Detecciones - Ataques'!$GR$3:$GR$137,"✔",'(B) - Detecciones - Ataques'!$C$3:$C$137,"*" &amp; X27 &amp; "*") </f>
        <v>796</v>
      </c>
      <c r="Y70" s="308">
        <f>SUMIFS('(B) - Detecciones - Ataques'!$DQ3:$DQ137,'(B) - Detecciones - Ataques'!$GR$3:$GR$137,"✔",'(B) - Detecciones - Ataques'!$B$3:$B$137,Y27) + SUMIFS('(B) - Detecciones - Ataques'!$DQ3:$DQ137,'(B) - Detecciones - Ataques'!$GR$3:$GR$137,"✔",'(B) - Detecciones - Ataques'!$C$3:$C$137,"*" &amp; Y27 &amp; "*") </f>
        <v>4704504</v>
      </c>
      <c r="Z70" s="308">
        <f>SUMIFS('(B) - Detecciones - Ataques'!$DQ3:$DQ137,'(B) - Detecciones - Ataques'!$GR$3:$GR$137,"✔",'(B) - Detecciones - Ataques'!$B$3:$B$137,Z27) + SUMIFS('(B) - Detecciones - Ataques'!$DQ3:$DQ137,'(B) - Detecciones - Ataques'!$GR$3:$GR$137,"✔",'(B) - Detecciones - Ataques'!$C$3:$C$137,"*" &amp; Z27 &amp; "*") </f>
        <v>550</v>
      </c>
      <c r="AA70" s="308">
        <f>SUMIFS('(B) - Detecciones - Ataques'!$DQ3:$DQ137,'(B) - Detecciones - Ataques'!$GR$3:$GR$137,"✔",'(B) - Detecciones - Ataques'!$B$3:$B$137,AA27) + SUMIFS('(B) - Detecciones - Ataques'!$DQ3:$DQ137,'(B) - Detecciones - Ataques'!$GR$3:$GR$137,"✔",'(B) - Detecciones - Ataques'!$C$3:$C$137,"*" &amp; AA27 &amp; "*") </f>
        <v>284</v>
      </c>
      <c r="AB70" s="308">
        <f>SUMIFS('(B) - Detecciones - Ataques'!$DQ3:$DQ137,'(B) - Detecciones - Ataques'!$GR$3:$GR$137,"✔",'(B) - Detecciones - Ataques'!$B$3:$B$137,AB27) + SUMIFS('(B) - Detecciones - Ataques'!$DQ3:$DQ137,'(B) - Detecciones - Ataques'!$GR$3:$GR$137,"✔",'(B) - Detecciones - Ataques'!$C$3:$C$137,"*" &amp; AB27 &amp; "*") </f>
        <v>66</v>
      </c>
      <c r="AC70" s="308">
        <f>SUMIFS('(B) - Detecciones - Ataques'!$DQ3:$DQ137,'(B) - Detecciones - Ataques'!$GR$3:$GR$137,"✔",'(B) - Detecciones - Ataques'!$B$3:$B$137,AC27) + SUMIFS('(B) - Detecciones - Ataques'!$DQ3:$DQ137,'(B) - Detecciones - Ataques'!$GR$3:$GR$137,"✔",'(B) - Detecciones - Ataques'!$C$3:$C$137,"*" &amp; AC27 &amp; "*") </f>
        <v>23</v>
      </c>
      <c r="AD70" s="308">
        <f>SUMIFS('(B) - Detecciones - Ataques'!$DQ3:$DQ137,'(B) - Detecciones - Ataques'!$GR$3:$GR$137,"✔",'(B) - Detecciones - Ataques'!$B$3:$B$137,AD27) + SUMIFS('(B) - Detecciones - Ataques'!$DQ3:$DQ137,'(B) - Detecciones - Ataques'!$GR$3:$GR$137,"✔",'(B) - Detecciones - Ataques'!$C$3:$C$137,"*" &amp; AD27 &amp; "*") </f>
        <v>64</v>
      </c>
      <c r="AE70" s="309">
        <f>SUMIFS('(B) - Detecciones - Ataques'!$DQ3:$DQ137,'(B) - Detecciones - Ataques'!$GR$3:$GR$137,"✔",'(B) - Detecciones - Ataques'!$B$3:$B$137,AE27) + SUMIFS('(B) - Detecciones - Ataques'!$DQ3:$DQ137,'(B) - Detecciones - Ataques'!$GR$3:$GR$137,"✔",'(B) - Detecciones - Ataques'!$C$3:$C$137,"*" &amp; AE27 &amp; "*") </f>
        <v>524</v>
      </c>
      <c r="AF70" s="268"/>
      <c r="AG70" s="307" t="s">
        <v>2196</v>
      </c>
      <c r="AH70" s="310">
        <f>SUMIFS('(B) - Detecciones - Ataques'!$DQ3:$DQ137,'(B) - Detecciones - Ataques'!$GR$3:$GR$137,"✔",'(B) - Detecciones - Ataques'!$E$3:$E$137,AH27)</f>
        <v>25</v>
      </c>
      <c r="AI70" s="310">
        <f>SUMIFS('(B) - Detecciones - Ataques'!$DQ3:$DQ137,'(B) - Detecciones - Ataques'!$GR$3:$GR$137,"✔",'(B) - Detecciones - Ataques'!$E$3:$E$137,AI27)</f>
        <v>1</v>
      </c>
      <c r="AJ70" s="310">
        <f>SUMIFS('(B) - Detecciones - Ataques'!$DQ3:$DQ137,'(B) - Detecciones - Ataques'!$GR$3:$GR$137,"✔",'(B) - Detecciones - Ataques'!$E$3:$E$137,AJ27)</f>
        <v>16</v>
      </c>
      <c r="AK70" s="310">
        <f>SUMIFS('(B) - Detecciones - Ataques'!$DQ3:$DQ137,'(B) - Detecciones - Ataques'!$GR$3:$GR$137,"✔",'(B) - Detecciones - Ataques'!$E$3:$E$137,AK27)</f>
        <v>0</v>
      </c>
      <c r="AL70" s="310">
        <f>SUMIFS('(B) - Detecciones - Ataques'!$DQ3:$DQ137,'(B) - Detecciones - Ataques'!$GR$3:$GR$137,"✔",'(B) - Detecciones - Ataques'!$E$3:$E$137,AL27)</f>
        <v>0</v>
      </c>
      <c r="AM70" s="310">
        <f>SUMIFS('(B) - Detecciones - Ataques'!$DQ3:$DQ137,'(B) - Detecciones - Ataques'!$GR$3:$GR$137,"✔",'(B) - Detecciones - Ataques'!$E$3:$E$137,AM27)</f>
        <v>0</v>
      </c>
      <c r="AN70" s="310">
        <f>SUMIFS('(B) - Detecciones - Ataques'!$DQ3:$DQ137,'(B) - Detecciones - Ataques'!$GR$3:$GR$137,"✔",'(B) - Detecciones - Ataques'!$E$3:$E$137,AN27)</f>
        <v>0</v>
      </c>
      <c r="AO70" s="310">
        <f>SUMIFS('(B) - Detecciones - Ataques'!$DQ3:$DQ137,'(B) - Detecciones - Ataques'!$GR$3:$GR$137,"✔",'(B) - Detecciones - Ataques'!$E$3:$E$137,AO27)</f>
        <v>0</v>
      </c>
      <c r="AP70" s="310">
        <f>SUMIFS('(B) - Detecciones - Ataques'!$DQ3:$DQ137,'(B) - Detecciones - Ataques'!$GR$3:$GR$137,"✔",'(B) - Detecciones - Ataques'!$E$3:$E$137,AP27)</f>
        <v>494</v>
      </c>
      <c r="AQ70" s="310">
        <f>SUMIFS('(B) - Detecciones - Ataques'!$DQ3:$DQ137,'(B) - Detecciones - Ataques'!$GR$3:$GR$137,"✔",'(B) - Detecciones - Ataques'!$E$3:$E$137,AQ27)</f>
        <v>248</v>
      </c>
      <c r="AR70" s="310">
        <f>SUMIFS('(B) - Detecciones - Ataques'!$DQ3:$DQ137,'(B) - Detecciones - Ataques'!$GR$3:$GR$137,"✔",'(B) - Detecciones - Ataques'!$E$3:$E$137,AR27)</f>
        <v>0</v>
      </c>
      <c r="AS70" s="310">
        <f>SUMIFS('(B) - Detecciones - Ataques'!$DQ3:$DQ137,'(B) - Detecciones - Ataques'!$GR$3:$GR$137,"✔",'(B) - Detecciones - Ataques'!$E$3:$E$137,AS27)</f>
        <v>4</v>
      </c>
      <c r="AT70" s="310">
        <f>SUMIFS('(B) - Detecciones - Ataques'!$DQ3:$DQ137,'(B) - Detecciones - Ataques'!$GR$3:$GR$137,"✔",'(B) - Detecciones - Ataques'!$E$3:$E$137,AT27)</f>
        <v>12</v>
      </c>
      <c r="AU70" s="310">
        <f>SUMIFS('(B) - Detecciones - Ataques'!$DQ3:$DQ137,'(B) - Detecciones - Ataques'!$GR$3:$GR$137,"✔",'(B) - Detecciones - Ataques'!$E$3:$E$137,AU27)</f>
        <v>4</v>
      </c>
      <c r="AV70" s="310">
        <f>SUMIFS('(B) - Detecciones - Ataques'!$DQ3:$DQ137,'(B) - Detecciones - Ataques'!$GR$3:$GR$137,"✔",'(B) - Detecciones - Ataques'!$E$3:$E$137,AV27)</f>
        <v>0</v>
      </c>
      <c r="AW70" s="310">
        <f>SUMIFS('(B) - Detecciones - Ataques'!$DQ3:$DQ137,'(B) - Detecciones - Ataques'!$GR$3:$GR$137,"✔",'(B) - Detecciones - Ataques'!$E$3:$E$137,AW27)</f>
        <v>54</v>
      </c>
      <c r="AX70" s="310">
        <f>SUMIFS('(B) - Detecciones - Ataques'!$DQ3:$DQ137,'(B) - Detecciones - Ataques'!$GR$3:$GR$137,"✔",'(B) - Detecciones - Ataques'!$E$3:$E$137,AX27)</f>
        <v>0</v>
      </c>
      <c r="AY70" s="310">
        <f>SUMIFS('(B) - Detecciones - Ataques'!$DQ3:$DQ137,'(B) - Detecciones - Ataques'!$GR$3:$GR$137,"✔",'(B) - Detecciones - Ataques'!$E$3:$E$137,AY27)</f>
        <v>8</v>
      </c>
      <c r="AZ70" s="310">
        <f>SUMIFS('(B) - Detecciones - Ataques'!$DQ3:$DQ137,'(B) - Detecciones - Ataques'!$GR$3:$GR$137,"✔",'(B) - Detecciones - Ataques'!$E$3:$E$137,AZ27)</f>
        <v>26</v>
      </c>
      <c r="BA70" s="310">
        <f>SUMIFS('(B) - Detecciones - Ataques'!$DQ3:$DQ137,'(B) - Detecciones - Ataques'!$GR$3:$GR$137,"✔",'(B) - Detecciones - Ataques'!$E$3:$E$137,BA27)</f>
        <v>0</v>
      </c>
      <c r="BB70" s="310">
        <f>SUMIFS('(B) - Detecciones - Ataques'!$DQ3:$DQ137,'(B) - Detecciones - Ataques'!$GR$3:$GR$137,"✔",'(B) - Detecciones - Ataques'!$E$3:$E$137,BB27)</f>
        <v>91649</v>
      </c>
      <c r="BC70" s="310">
        <f>SUMIFS('(B) - Detecciones - Ataques'!$DQ3:$DQ137,'(B) - Detecciones - Ataques'!$GR$3:$GR$137,"✔",'(B) - Detecciones - Ataques'!$E$3:$E$137,BC27)</f>
        <v>0</v>
      </c>
      <c r="BD70" s="310">
        <f>SUMIFS('(B) - Detecciones - Ataques'!$DQ3:$DQ137,'(B) - Detecciones - Ataques'!$GR$3:$GR$137,"✔",'(B) - Detecciones - Ataques'!$E$3:$E$137,BD27)</f>
        <v>2</v>
      </c>
      <c r="BE70" s="310">
        <f>SUMIFS('(B) - Detecciones - Ataques'!$DQ3:$DQ137,'(B) - Detecciones - Ataques'!$GR$3:$GR$137,"✔",'(B) - Detecciones - Ataques'!$E$3:$E$137,BE27)</f>
        <v>9</v>
      </c>
      <c r="BF70" s="310">
        <f>SUMIFS('(B) - Detecciones - Ataques'!$DQ3:$DQ137,'(B) - Detecciones - Ataques'!$GR$3:$GR$137,"✔",'(B) - Detecciones - Ataques'!$E$3:$E$137,BF27)</f>
        <v>1</v>
      </c>
      <c r="BG70" s="310">
        <f>SUMIFS('(B) - Detecciones - Ataques'!$DQ3:$DQ137,'(B) - Detecciones - Ataques'!$GR$3:$GR$137,"✔",'(B) - Detecciones - Ataques'!$E$3:$E$137,BG27)</f>
        <v>792</v>
      </c>
      <c r="BH70" s="310">
        <f>SUMIFS('(B) - Detecciones - Ataques'!$DQ3:$DQ137,'(B) - Detecciones - Ataques'!$GR$3:$GR$137,"✔",'(B) - Detecciones - Ataques'!$E$3:$E$137,BH27)</f>
        <v>2</v>
      </c>
      <c r="BI70" s="310">
        <f>SUMIFS('(B) - Detecciones - Ataques'!$DQ3:$DQ137,'(B) - Detecciones - Ataques'!$GR$3:$GR$137,"✔",'(B) - Detecciones - Ataques'!$E$3:$E$137,BI27)</f>
        <v>0</v>
      </c>
      <c r="BJ70" s="310">
        <f>SUMIFS('(B) - Detecciones - Ataques'!$DQ3:$DQ137,'(B) - Detecciones - Ataques'!$GR$3:$GR$137,"✔",'(B) - Detecciones - Ataques'!$E$3:$E$137,BJ27)</f>
        <v>0</v>
      </c>
      <c r="BK70" s="310">
        <f>SUMIFS('(B) - Detecciones - Ataques'!$DQ3:$DQ137,'(B) - Detecciones - Ataques'!$GR$3:$GR$137,"✔",'(B) - Detecciones - Ataques'!$E$3:$E$137,BK27)</f>
        <v>2</v>
      </c>
      <c r="BL70" s="310">
        <f>SUMIFS('(B) - Detecciones - Ataques'!$DQ3:$DQ137,'(B) - Detecciones - Ataques'!$GR$3:$GR$137,"✔",'(B) - Detecciones - Ataques'!$E$3:$E$137,BL27)</f>
        <v>3620695</v>
      </c>
      <c r="BM70" s="310">
        <f>SUMIFS('(B) - Detecciones - Ataques'!$DQ3:$DQ137,'(B) - Detecciones - Ataques'!$GR$3:$GR$137,"✔",'(B) - Detecciones - Ataques'!$E$3:$E$137,BM27)</f>
        <v>1083807</v>
      </c>
      <c r="BN70" s="310">
        <f>SUMIFS('(B) - Detecciones - Ataques'!$DQ3:$DQ137,'(B) - Detecciones - Ataques'!$GR$3:$GR$137,"✔",'(B) - Detecciones - Ataques'!$E$3:$E$137,BN27)</f>
        <v>0</v>
      </c>
      <c r="BO70" s="310">
        <f>SUMIFS('(B) - Detecciones - Ataques'!$DQ3:$DQ137,'(B) - Detecciones - Ataques'!$GR$3:$GR$137,"✔",'(B) - Detecciones - Ataques'!$E$3:$E$137,BO27)</f>
        <v>0</v>
      </c>
      <c r="BP70" s="310">
        <f>SUMIFS('(B) - Detecciones - Ataques'!$DQ3:$DQ137,'(B) - Detecciones - Ataques'!$GR$3:$GR$137,"✔",'(B) - Detecciones - Ataques'!$E$3:$E$137,BP27)</f>
        <v>205</v>
      </c>
      <c r="BQ70" s="310">
        <f>SUMIFS('(B) - Detecciones - Ataques'!$DQ3:$DQ137,'(B) - Detecciones - Ataques'!$GR$3:$GR$137,"✔",'(B) - Detecciones - Ataques'!$E$3:$E$137,BQ27)</f>
        <v>0</v>
      </c>
      <c r="BR70" s="310">
        <f>SUMIFS('(B) - Detecciones - Ataques'!$DQ3:$DQ137,'(B) - Detecciones - Ataques'!$GR$3:$GR$137,"✔",'(B) - Detecciones - Ataques'!$E$3:$E$137,BR27)</f>
        <v>13</v>
      </c>
      <c r="BS70" s="310">
        <f>SUMIFS('(B) - Detecciones - Ataques'!$DQ3:$DQ137,'(B) - Detecciones - Ataques'!$GR$3:$GR$137,"✔",'(B) - Detecciones - Ataques'!$E$3:$E$137,BS27)</f>
        <v>0</v>
      </c>
      <c r="BT70" s="310">
        <f>SUMIFS('(B) - Detecciones - Ataques'!$DQ3:$DQ137,'(B) - Detecciones - Ataques'!$GR$3:$GR$137,"✔",'(B) - Detecciones - Ataques'!$E$3:$E$137,BT27)</f>
        <v>0</v>
      </c>
      <c r="BU70" s="310">
        <f>SUMIFS('(B) - Detecciones - Ataques'!$DQ3:$DQ137,'(B) - Detecciones - Ataques'!$GR$3:$GR$137,"✔",'(B) - Detecciones - Ataques'!$E$3:$E$137,BU27)</f>
        <v>0</v>
      </c>
      <c r="BV70" s="310">
        <f>SUMIFS('(B) - Detecciones - Ataques'!$DQ3:$DQ137,'(B) - Detecciones - Ataques'!$GR$3:$GR$137,"✔",'(B) - Detecciones - Ataques'!$E$3:$E$137,BV27)</f>
        <v>4</v>
      </c>
      <c r="BW70" s="310">
        <f>SUMIFS('(B) - Detecciones - Ataques'!$DQ3:$DQ137,'(B) - Detecciones - Ataques'!$GR$3:$GR$137,"✔",'(B) - Detecciones - Ataques'!$E$3:$E$137,BW27)</f>
        <v>0</v>
      </c>
      <c r="BX70" s="310">
        <f>SUMIFS('(B) - Detecciones - Ataques'!$DQ3:$DQ137,'(B) - Detecciones - Ataques'!$GR$3:$GR$137,"✔",'(B) - Detecciones - Ataques'!$E$3:$E$137,BX27)</f>
        <v>43</v>
      </c>
      <c r="BY70" s="310">
        <f>SUMIFS('(B) - Detecciones - Ataques'!$DQ3:$DQ137,'(B) - Detecciones - Ataques'!$GR$3:$GR$137,"✔",'(B) - Detecciones - Ataques'!$E$3:$E$137,BY27)</f>
        <v>266</v>
      </c>
      <c r="BZ70" s="310">
        <f>SUMIFS('(B) - Detecciones - Ataques'!$DQ3:$DQ137,'(B) - Detecciones - Ataques'!$GR$3:$GR$137,"✔",'(B) - Detecciones - Ataques'!$E$3:$E$137,BZ27)</f>
        <v>0</v>
      </c>
      <c r="CA70" s="310">
        <f>SUMIFS('(B) - Detecciones - Ataques'!$DQ3:$DQ137,'(B) - Detecciones - Ataques'!$GR$3:$GR$137,"✔",'(B) - Detecciones - Ataques'!$E$3:$E$137,CA27)</f>
        <v>1</v>
      </c>
      <c r="CB70" s="310">
        <f>SUMIFS('(B) - Detecciones - Ataques'!$DQ3:$DQ137,'(B) - Detecciones - Ataques'!$GR$3:$GR$137,"✔",'(B) - Detecciones - Ataques'!$E$3:$E$137,CB27)</f>
        <v>0</v>
      </c>
      <c r="CC70" s="310">
        <f>SUMIFS('(B) - Detecciones - Ataques'!$DQ3:$DQ137,'(B) - Detecciones - Ataques'!$GR$3:$GR$137,"✔",'(B) - Detecciones - Ataques'!$E$3:$E$137,CC27)</f>
        <v>1</v>
      </c>
      <c r="CD70" s="310">
        <f>SUMIFS('(B) - Detecciones - Ataques'!$DQ3:$DQ137,'(B) - Detecciones - Ataques'!$GR$3:$GR$137,"✔",'(B) - Detecciones - Ataques'!$E$3:$E$137,CD27)</f>
        <v>0</v>
      </c>
      <c r="CE70" s="310">
        <f>SUMIFS('(B) - Detecciones - Ataques'!$DQ3:$DQ137,'(B) - Detecciones - Ataques'!$GR$3:$GR$137,"✔",'(B) - Detecciones - Ataques'!$E$3:$E$137,CE27)</f>
        <v>5</v>
      </c>
      <c r="CF70" s="310">
        <f>SUMIFS('(B) - Detecciones - Ataques'!$DQ3:$DQ137,'(B) - Detecciones - Ataques'!$GR$3:$GR$137,"✔",'(B) - Detecciones - Ataques'!$E$3:$E$137,CF27)</f>
        <v>0</v>
      </c>
      <c r="CG70" s="310">
        <f>SUMIFS('(B) - Detecciones - Ataques'!$DQ3:$DQ137,'(B) - Detecciones - Ataques'!$GR$3:$GR$137,"✔",'(B) - Detecciones - Ataques'!$E$3:$E$137,CG27)</f>
        <v>6</v>
      </c>
      <c r="CH70" s="310">
        <f>SUMIFS('(B) - Detecciones - Ataques'!$DQ3:$DQ137,'(B) - Detecciones - Ataques'!$GR$3:$GR$137,"✔",'(B) - Detecciones - Ataques'!$E$3:$E$137,CH27)</f>
        <v>34</v>
      </c>
      <c r="CI70" s="310">
        <f>SUMIFS('(B) - Detecciones - Ataques'!$DQ3:$DQ137,'(B) - Detecciones - Ataques'!$GR$3:$GR$137,"✔",'(B) - Detecciones - Ataques'!$E$3:$E$137,CI27)</f>
        <v>0</v>
      </c>
      <c r="CJ70" s="310">
        <f>SUMIFS('(B) - Detecciones - Ataques'!$DQ3:$DQ137,'(B) - Detecciones - Ataques'!$GR$3:$GR$137,"✔",'(B) - Detecciones - Ataques'!$E$3:$E$137,CJ27)</f>
        <v>19</v>
      </c>
      <c r="CK70" s="310">
        <f>SUMIFS('(B) - Detecciones - Ataques'!$DQ3:$DQ137,'(B) - Detecciones - Ataques'!$GR$3:$GR$137,"✔",'(B) - Detecciones - Ataques'!$E$3:$E$137,CK27)</f>
        <v>0</v>
      </c>
      <c r="CL70" s="310">
        <f>SUMIFS('(B) - Detecciones - Ataques'!$DQ3:$DQ137,'(B) - Detecciones - Ataques'!$GR$3:$GR$137,"✔",'(B) - Detecciones - Ataques'!$E$3:$E$137,CL27)</f>
        <v>171</v>
      </c>
      <c r="CM70" s="310">
        <f>SUMIFS('(B) - Detecciones - Ataques'!$DQ3:$DQ137,'(B) - Detecciones - Ataques'!$GR$3:$GR$137,"✔",'(B) - Detecciones - Ataques'!$E$3:$E$137,CM27)</f>
        <v>0</v>
      </c>
      <c r="CN70" s="310">
        <f>SUMIFS('(B) - Detecciones - Ataques'!$DQ3:$DQ137,'(B) - Detecciones - Ataques'!$GR$3:$GR$137,"✔",'(B) - Detecciones - Ataques'!$E$3:$E$137,CN27)</f>
        <v>17</v>
      </c>
      <c r="CO70" s="310">
        <f>SUMIFS('(B) - Detecciones - Ataques'!$DQ3:$DQ137,'(B) - Detecciones - Ataques'!$GR$3:$GR$137,"✔",'(B) - Detecciones - Ataques'!$E$3:$E$137,CO27)</f>
        <v>46</v>
      </c>
      <c r="CP70" s="310">
        <f>SUMIFS('(B) - Detecciones - Ataques'!$DQ3:$DQ137,'(B) - Detecciones - Ataques'!$GR$3:$GR$137,"✔",'(B) - Detecciones - Ataques'!$E$3:$E$137,CP27)</f>
        <v>3</v>
      </c>
      <c r="CQ70" s="310">
        <f>SUMIFS('(B) - Detecciones - Ataques'!$DQ3:$DQ137,'(B) - Detecciones - Ataques'!$GR$3:$GR$137,"✔",'(B) - Detecciones - Ataques'!$E$3:$E$137,CQ27)</f>
        <v>0</v>
      </c>
      <c r="CR70" s="310">
        <f>SUMIFS('(B) - Detecciones - Ataques'!$DQ3:$DQ137,'(B) - Detecciones - Ataques'!$GR$3:$GR$137,"✔",'(B) - Detecciones - Ataques'!$E$3:$E$137,CR27)</f>
        <v>0</v>
      </c>
      <c r="CS70" s="310">
        <f>SUMIFS('(B) - Detecciones - Ataques'!$DQ3:$DQ137,'(B) - Detecciones - Ataques'!$GR$3:$GR$137,"✔",'(B) - Detecciones - Ataques'!$E$3:$E$137,CS27)</f>
        <v>4</v>
      </c>
      <c r="CT70" s="310">
        <f>SUMIFS('(B) - Detecciones - Ataques'!$DQ3:$DQ137,'(B) - Detecciones - Ataques'!$GR$3:$GR$137,"✔",'(B) - Detecciones - Ataques'!$E$3:$E$137,CT27)</f>
        <v>0</v>
      </c>
      <c r="CU70" s="310">
        <f>SUMIFS('(B) - Detecciones - Ataques'!$DQ3:$DQ137,'(B) - Detecciones - Ataques'!$GR$3:$GR$137,"✔",'(B) - Detecciones - Ataques'!$E$3:$E$137,CU27)</f>
        <v>1</v>
      </c>
      <c r="CV70" s="310">
        <f>SUMIFS('(B) - Detecciones - Ataques'!$DQ3:$DQ137,'(B) - Detecciones - Ataques'!$GR$3:$GR$137,"✔",'(B) - Detecciones - Ataques'!$E$3:$E$137,CV27)</f>
        <v>0</v>
      </c>
      <c r="CW70" s="310">
        <f>SUMIFS('(B) - Detecciones - Ataques'!$DQ3:$DQ137,'(B) - Detecciones - Ataques'!$GR$3:$GR$137,"✔",'(B) - Detecciones - Ataques'!$E$3:$E$137,CW27)</f>
        <v>18</v>
      </c>
      <c r="CX70" s="310">
        <f>SUMIFS('(B) - Detecciones - Ataques'!$DQ3:$DQ137,'(B) - Detecciones - Ataques'!$GR$3:$GR$137,"✔",'(B) - Detecciones - Ataques'!$E$3:$E$137,CX27)</f>
        <v>64</v>
      </c>
      <c r="CY70" s="310">
        <f>SUMIFS('(B) - Detecciones - Ataques'!$DQ3:$DQ137,'(B) - Detecciones - Ataques'!$GR$3:$GR$137,"✔",'(B) - Detecciones - Ataques'!$E$3:$E$137,CY27)</f>
        <v>0</v>
      </c>
      <c r="CZ70" s="310">
        <f>SUMIFS('(B) - Detecciones - Ataques'!$DQ3:$DQ137,'(B) - Detecciones - Ataques'!$GR$3:$GR$137,"✔",'(B) - Detecciones - Ataques'!$E$3:$E$137,CZ27)</f>
        <v>0</v>
      </c>
      <c r="DA70" s="310">
        <f>SUMIFS('(B) - Detecciones - Ataques'!$DQ3:$DQ137,'(B) - Detecciones - Ataques'!$GR$3:$GR$137,"✔",'(B) - Detecciones - Ataques'!$E$3:$E$137,DA27)</f>
        <v>0</v>
      </c>
      <c r="DB70" s="310">
        <f>SUMIFS('(B) - Detecciones - Ataques'!$DQ3:$DQ137,'(B) - Detecciones - Ataques'!$GR$3:$GR$137,"✔",'(B) - Detecciones - Ataques'!$E$3:$E$137,DB27)</f>
        <v>0</v>
      </c>
      <c r="DC70" s="310">
        <f>SUMIFS('(B) - Detecciones - Ataques'!$DQ3:$DQ137,'(B) - Detecciones - Ataques'!$GR$3:$GR$137,"✔",'(B) - Detecciones - Ataques'!$E$3:$E$137,DC27)</f>
        <v>0</v>
      </c>
      <c r="DD70" s="310">
        <f>SUMIFS('(B) - Detecciones - Ataques'!$DQ3:$DQ137,'(B) - Detecciones - Ataques'!$GR$3:$GR$137,"✔",'(B) - Detecciones - Ataques'!$E$3:$E$137,DD27)</f>
        <v>0</v>
      </c>
      <c r="DE70" s="310">
        <f>SUMIFS('(B) - Detecciones - Ataques'!$DQ3:$DQ137,'(B) - Detecciones - Ataques'!$GR$3:$GR$137,"✔",'(B) - Detecciones - Ataques'!$E$3:$E$137,DE27)</f>
        <v>0</v>
      </c>
      <c r="DF70" s="310">
        <f>SUMIFS('(B) - Detecciones - Ataques'!$DQ3:$DQ137,'(B) - Detecciones - Ataques'!$GR$3:$GR$137,"✔",'(B) - Detecciones - Ataques'!$E$3:$E$137,DF27)</f>
        <v>0</v>
      </c>
      <c r="DG70" s="310">
        <f>SUMIFS('(B) - Detecciones - Ataques'!$DQ3:$DQ137,'(B) - Detecciones - Ataques'!$GR$3:$GR$137,"✔",'(B) - Detecciones - Ataques'!$E$3:$E$137,DG27)</f>
        <v>479</v>
      </c>
      <c r="DH70" s="310">
        <f>SUMIFS('(B) - Detecciones - Ataques'!$DQ3:$DQ137,'(B) - Detecciones - Ataques'!$GR$3:$GR$137,"✔",'(B) - Detecciones - Ataques'!$E$3:$E$137,DH27)</f>
        <v>0</v>
      </c>
      <c r="DI70" s="311">
        <f>SUMIFS('(B) - Detecciones - Ataques'!$DQ3:$DQ137,'(B) - Detecciones - Ataques'!$GR$3:$GR$137,"✔",'(B) - Detecciones - Ataques'!$E$3:$E$137,DI27)</f>
        <v>19</v>
      </c>
      <c r="DJ70" s="268"/>
      <c r="FA70" s="369"/>
      <c r="FB70" s="369"/>
      <c r="FC70" s="369"/>
      <c r="FD70" s="369"/>
      <c r="FE70" s="369"/>
      <c r="FF70" s="369"/>
      <c r="FG70" s="369"/>
      <c r="FH70" s="369"/>
      <c r="FI70" s="369"/>
      <c r="FJ70" s="369"/>
      <c r="FK70" s="369"/>
      <c r="FL70" s="369"/>
      <c r="FM70" s="369"/>
      <c r="FN70" s="369"/>
      <c r="FO70" s="369"/>
      <c r="FP70" s="369"/>
    </row>
    <row r="71">
      <c r="J71" s="269"/>
      <c r="K71" s="377" t="s">
        <v>2210</v>
      </c>
      <c r="L71" s="378" t="s">
        <v>2211</v>
      </c>
      <c r="M71" s="378" t="s">
        <v>2212</v>
      </c>
      <c r="N71" s="379" t="s">
        <v>2213</v>
      </c>
      <c r="O71" s="270"/>
      <c r="Q71" s="268"/>
      <c r="R71" s="307" t="s">
        <v>2197</v>
      </c>
      <c r="S71" s="308">
        <f>SUMIFS('(B) - Detecciones - Ataques'!$EZ3:$EZ137,'(B) - Detecciones - Ataques'!$GR$3:$GR$137,"✔",'(B) - Detecciones - Ataques'!$B$3:$B$137,S27) + SUMIFS('(B) - Detecciones - Ataques'!$EZ3:$EZ137,'(B) - Detecciones - Ataques'!$GR$3:$GR$137,"✔",'(B) - Detecciones - Ataques'!$C$3:$C$137,"*" &amp; S27 &amp; "*") </f>
        <v>418</v>
      </c>
      <c r="T71" s="308">
        <f>SUMIFS('(B) - Detecciones - Ataques'!$EZ3:$EZ137,'(B) - Detecciones - Ataques'!$GR$3:$GR$137,"✔",'(B) - Detecciones - Ataques'!$B$3:$B$137,T27) + SUMIFS('(B) - Detecciones - Ataques'!$EZ3:$EZ137,'(B) - Detecciones - Ataques'!$GR$3:$GR$137,"✔",'(B) - Detecciones - Ataques'!$C$3:$C$137,"*" &amp; T27 &amp; "*") </f>
        <v>0</v>
      </c>
      <c r="U71" s="308">
        <f>SUMIFS('(B) - Detecciones - Ataques'!$EZ3:$EZ137,'(B) - Detecciones - Ataques'!$GR$3:$GR$137,"✔",'(B) - Detecciones - Ataques'!$B$3:$B$137,U27) + SUMIFS('(B) - Detecciones - Ataques'!$EZ3:$EZ137,'(B) - Detecciones - Ataques'!$GR$3:$GR$137,"✔",'(B) - Detecciones - Ataques'!$C$3:$C$137,"*" &amp; U27 &amp; "*") </f>
        <v>777</v>
      </c>
      <c r="V71" s="308">
        <f>SUMIFS('(B) - Detecciones - Ataques'!$EZ3:$EZ137,'(B) - Detecciones - Ataques'!$GR$3:$GR$137,"✔",'(B) - Detecciones - Ataques'!$B$3:$B$137,V27) + SUMIFS('(B) - Detecciones - Ataques'!$EZ3:$EZ137,'(B) - Detecciones - Ataques'!$GR$3:$GR$137,"✔",'(B) - Detecciones - Ataques'!$C$3:$C$137,"*" &amp; V27 &amp; "*") </f>
        <v>124</v>
      </c>
      <c r="W71" s="308">
        <f>SUMIFS('(B) - Detecciones - Ataques'!$EZ3:$EZ137,'(B) - Detecciones - Ataques'!$GR$3:$GR$137,"✔",'(B) - Detecciones - Ataques'!$B$3:$B$137,W27) + SUMIFS('(B) - Detecciones - Ataques'!$EZ3:$EZ137,'(B) - Detecciones - Ataques'!$GR$3:$GR$137,"✔",'(B) - Detecciones - Ataques'!$C$3:$C$137,"*" &amp; W27 &amp; "*") </f>
        <v>13</v>
      </c>
      <c r="X71" s="308">
        <f>SUMIFS('(B) - Detecciones - Ataques'!$EZ3:$EZ137,'(B) - Detecciones - Ataques'!$GR$3:$GR$137,"✔",'(B) - Detecciones - Ataques'!$B$3:$B$137,X27) + SUMIFS('(B) - Detecciones - Ataques'!$EZ3:$EZ137,'(B) - Detecciones - Ataques'!$GR$3:$GR$137,"✔",'(B) - Detecciones - Ataques'!$C$3:$C$137,"*" &amp; X27 &amp; "*") </f>
        <v>796</v>
      </c>
      <c r="Y71" s="308">
        <f>SUMIFS('(B) - Detecciones - Ataques'!$EZ3:$EZ137,'(B) - Detecciones - Ataques'!$GR$3:$GR$137,"✔",'(B) - Detecciones - Ataques'!$B$3:$B$137,Y27) + SUMIFS('(B) - Detecciones - Ataques'!$EZ3:$EZ137,'(B) - Detecciones - Ataques'!$GR$3:$GR$137,"✔",'(B) - Detecciones - Ataques'!$C$3:$C$137,"*" &amp; Y27 &amp; "*") </f>
        <v>5033570</v>
      </c>
      <c r="Z71" s="308">
        <f>SUMIFS('(B) - Detecciones - Ataques'!$EZ3:$EZ137,'(B) - Detecciones - Ataques'!$GR$3:$GR$137,"✔",'(B) - Detecciones - Ataques'!$B$3:$B$137,Z27) + SUMIFS('(B) - Detecciones - Ataques'!$EZ3:$EZ137,'(B) - Detecciones - Ataques'!$GR$3:$GR$137,"✔",'(B) - Detecciones - Ataques'!$C$3:$C$137,"*" &amp; Z27 &amp; "*") </f>
        <v>573</v>
      </c>
      <c r="AA71" s="308">
        <f>SUMIFS('(B) - Detecciones - Ataques'!$EZ3:$EZ137,'(B) - Detecciones - Ataques'!$GR$3:$GR$137,"✔",'(B) - Detecciones - Ataques'!$B$3:$B$137,AA27) + SUMIFS('(B) - Detecciones - Ataques'!$EZ3:$EZ137,'(B) - Detecciones - Ataques'!$GR$3:$GR$137,"✔",'(B) - Detecciones - Ataques'!$C$3:$C$137,"*" &amp; AA27 &amp; "*") </f>
        <v>325</v>
      </c>
      <c r="AB71" s="308">
        <f>SUMIFS('(B) - Detecciones - Ataques'!$EZ3:$EZ137,'(B) - Detecciones - Ataques'!$GR$3:$GR$137,"✔",'(B) - Detecciones - Ataques'!$B$3:$B$137,AB27) + SUMIFS('(B) - Detecciones - Ataques'!$EZ3:$EZ137,'(B) - Detecciones - Ataques'!$GR$3:$GR$137,"✔",'(B) - Detecciones - Ataques'!$C$3:$C$137,"*" &amp; AB27 &amp; "*") </f>
        <v>139</v>
      </c>
      <c r="AC71" s="308">
        <f>SUMIFS('(B) - Detecciones - Ataques'!$EZ3:$EZ137,'(B) - Detecciones - Ataques'!$GR$3:$GR$137,"✔",'(B) - Detecciones - Ataques'!$B$3:$B$137,AC27) + SUMIFS('(B) - Detecciones - Ataques'!$EZ3:$EZ137,'(B) - Detecciones - Ataques'!$GR$3:$GR$137,"✔",'(B) - Detecciones - Ataques'!$C$3:$C$137,"*" &amp; AC27 &amp; "*") </f>
        <v>42</v>
      </c>
      <c r="AD71" s="308">
        <f>SUMIFS('(B) - Detecciones - Ataques'!$EZ3:$EZ137,'(B) - Detecciones - Ataques'!$GR$3:$GR$137,"✔",'(B) - Detecciones - Ataques'!$B$3:$B$137,AD27) + SUMIFS('(B) - Detecciones - Ataques'!$EZ3:$EZ137,'(B) - Detecciones - Ataques'!$GR$3:$GR$137,"✔",'(B) - Detecciones - Ataques'!$C$3:$C$137,"*" &amp; AD27 &amp; "*") </f>
        <v>67</v>
      </c>
      <c r="AE71" s="309">
        <f>SUMIFS('(B) - Detecciones - Ataques'!$EZ3:$EZ137,'(B) - Detecciones - Ataques'!$GR$3:$GR$137,"✔",'(B) - Detecciones - Ataques'!$B$3:$B$137,AE27) + SUMIFS('(B) - Detecciones - Ataques'!$EZ3:$EZ137,'(B) - Detecciones - Ataques'!$GR$3:$GR$137,"✔",'(B) - Detecciones - Ataques'!$C$3:$C$137,"*" &amp; AE27 &amp; "*") </f>
        <v>1448</v>
      </c>
      <c r="AF71" s="268"/>
      <c r="AG71" s="307" t="s">
        <v>2197</v>
      </c>
      <c r="AH71" s="310">
        <f>SUMIFS('(B) - Detecciones - Ataques'!$EZ3:$EZ137,'(B) - Detecciones - Ataques'!$GR$3:$GR$137,"✔",'(B) - Detecciones - Ataques'!$E$3:$E$137,AH27)</f>
        <v>397</v>
      </c>
      <c r="AI71" s="310">
        <f>SUMIFS('(B) - Detecciones - Ataques'!$EZ3:$EZ137,'(B) - Detecciones - Ataques'!$GR$3:$GR$137,"✔",'(B) - Detecciones - Ataques'!$E$3:$E$137,AI27)</f>
        <v>1</v>
      </c>
      <c r="AJ71" s="310">
        <f>SUMIFS('(B) - Detecciones - Ataques'!$EZ3:$EZ137,'(B) - Detecciones - Ataques'!$GR$3:$GR$137,"✔",'(B) - Detecciones - Ataques'!$E$3:$E$137,AJ27)</f>
        <v>20</v>
      </c>
      <c r="AK71" s="310">
        <f>SUMIFS('(B) - Detecciones - Ataques'!$EZ3:$EZ137,'(B) - Detecciones - Ataques'!$GR$3:$GR$137,"✔",'(B) - Detecciones - Ataques'!$E$3:$E$137,AK27)</f>
        <v>0</v>
      </c>
      <c r="AL71" s="310">
        <f>SUMIFS('(B) - Detecciones - Ataques'!$EZ3:$EZ137,'(B) - Detecciones - Ataques'!$GR$3:$GR$137,"✔",'(B) - Detecciones - Ataques'!$E$3:$E$137,AL27)</f>
        <v>0</v>
      </c>
      <c r="AM71" s="310">
        <f>SUMIFS('(B) - Detecciones - Ataques'!$EZ3:$EZ137,'(B) - Detecciones - Ataques'!$GR$3:$GR$137,"✔",'(B) - Detecciones - Ataques'!$E$3:$E$137,AM27)</f>
        <v>0</v>
      </c>
      <c r="AN71" s="310">
        <f>SUMIFS('(B) - Detecciones - Ataques'!$EZ3:$EZ137,'(B) - Detecciones - Ataques'!$GR$3:$GR$137,"✔",'(B) - Detecciones - Ataques'!$E$3:$E$137,AN27)</f>
        <v>0</v>
      </c>
      <c r="AO71" s="310">
        <f>SUMIFS('(B) - Detecciones - Ataques'!$EZ3:$EZ137,'(B) - Detecciones - Ataques'!$GR$3:$GR$137,"✔",'(B) - Detecciones - Ataques'!$E$3:$E$137,AO27)</f>
        <v>0</v>
      </c>
      <c r="AP71" s="310">
        <f>SUMIFS('(B) - Detecciones - Ataques'!$EZ3:$EZ137,'(B) - Detecciones - Ataques'!$GR$3:$GR$137,"✔",'(B) - Detecciones - Ataques'!$E$3:$E$137,AP27)</f>
        <v>497</v>
      </c>
      <c r="AQ71" s="310">
        <f>SUMIFS('(B) - Detecciones - Ataques'!$EZ3:$EZ137,'(B) - Detecciones - Ataques'!$GR$3:$GR$137,"✔",'(B) - Detecciones - Ataques'!$E$3:$E$137,AQ27)</f>
        <v>251</v>
      </c>
      <c r="AR71" s="310">
        <f>SUMIFS('(B) - Detecciones - Ataques'!$EZ3:$EZ137,'(B) - Detecciones - Ataques'!$GR$3:$GR$137,"✔",'(B) - Detecciones - Ataques'!$E$3:$E$137,AR27)</f>
        <v>0</v>
      </c>
      <c r="AS71" s="310">
        <f>SUMIFS('(B) - Detecciones - Ataques'!$EZ3:$EZ137,'(B) - Detecciones - Ataques'!$GR$3:$GR$137,"✔",'(B) - Detecciones - Ataques'!$E$3:$E$137,AS27)</f>
        <v>4</v>
      </c>
      <c r="AT71" s="310">
        <f>SUMIFS('(B) - Detecciones - Ataques'!$EZ3:$EZ137,'(B) - Detecciones - Ataques'!$GR$3:$GR$137,"✔",'(B) - Detecciones - Ataques'!$E$3:$E$137,AT27)</f>
        <v>15</v>
      </c>
      <c r="AU71" s="310">
        <f>SUMIFS('(B) - Detecciones - Ataques'!$EZ3:$EZ137,'(B) - Detecciones - Ataques'!$GR$3:$GR$137,"✔",'(B) - Detecciones - Ataques'!$E$3:$E$137,AU27)</f>
        <v>10</v>
      </c>
      <c r="AV71" s="310">
        <f>SUMIFS('(B) - Detecciones - Ataques'!$EZ3:$EZ137,'(B) - Detecciones - Ataques'!$GR$3:$GR$137,"✔",'(B) - Detecciones - Ataques'!$E$3:$E$137,AV27)</f>
        <v>0</v>
      </c>
      <c r="AW71" s="310">
        <f>SUMIFS('(B) - Detecciones - Ataques'!$EZ3:$EZ137,'(B) - Detecciones - Ataques'!$GR$3:$GR$137,"✔",'(B) - Detecciones - Ataques'!$E$3:$E$137,AW27)</f>
        <v>72</v>
      </c>
      <c r="AX71" s="310">
        <f>SUMIFS('(B) - Detecciones - Ataques'!$EZ3:$EZ137,'(B) - Detecciones - Ataques'!$GR$3:$GR$137,"✔",'(B) - Detecciones - Ataques'!$E$3:$E$137,AX27)</f>
        <v>0</v>
      </c>
      <c r="AY71" s="310">
        <f>SUMIFS('(B) - Detecciones - Ataques'!$EZ3:$EZ137,'(B) - Detecciones - Ataques'!$GR$3:$GR$137,"✔",'(B) - Detecciones - Ataques'!$E$3:$E$137,AY27)</f>
        <v>10</v>
      </c>
      <c r="AZ71" s="310">
        <f>SUMIFS('(B) - Detecciones - Ataques'!$EZ3:$EZ137,'(B) - Detecciones - Ataques'!$GR$3:$GR$137,"✔",'(B) - Detecciones - Ataques'!$E$3:$E$137,AZ27)</f>
        <v>42</v>
      </c>
      <c r="BA71" s="310">
        <f>SUMIFS('(B) - Detecciones - Ataques'!$EZ3:$EZ137,'(B) - Detecciones - Ataques'!$GR$3:$GR$137,"✔",'(B) - Detecciones - Ataques'!$E$3:$E$137,BA27)</f>
        <v>0</v>
      </c>
      <c r="BB71" s="310">
        <f>SUMIFS('(B) - Detecciones - Ataques'!$EZ3:$EZ137,'(B) - Detecciones - Ataques'!$GR$3:$GR$137,"✔",'(B) - Detecciones - Ataques'!$E$3:$E$137,BB27)</f>
        <v>1</v>
      </c>
      <c r="BC71" s="310">
        <f>SUMIFS('(B) - Detecciones - Ataques'!$EZ3:$EZ137,'(B) - Detecciones - Ataques'!$GR$3:$GR$137,"✔",'(B) - Detecciones - Ataques'!$E$3:$E$137,BC27)</f>
        <v>0</v>
      </c>
      <c r="BD71" s="310">
        <f>SUMIFS('(B) - Detecciones - Ataques'!$EZ3:$EZ137,'(B) - Detecciones - Ataques'!$GR$3:$GR$137,"✔",'(B) - Detecciones - Ataques'!$E$3:$E$137,BD27)</f>
        <v>2</v>
      </c>
      <c r="BE71" s="310">
        <f>SUMIFS('(B) - Detecciones - Ataques'!$EZ3:$EZ137,'(B) - Detecciones - Ataques'!$GR$3:$GR$137,"✔",'(B) - Detecciones - Ataques'!$E$3:$E$137,BE27)</f>
        <v>9</v>
      </c>
      <c r="BF71" s="310">
        <f>SUMIFS('(B) - Detecciones - Ataques'!$EZ3:$EZ137,'(B) - Detecciones - Ataques'!$GR$3:$GR$137,"✔",'(B) - Detecciones - Ataques'!$E$3:$E$137,BF27)</f>
        <v>1</v>
      </c>
      <c r="BG71" s="310">
        <f>SUMIFS('(B) - Detecciones - Ataques'!$EZ3:$EZ137,'(B) - Detecciones - Ataques'!$GR$3:$GR$137,"✔",'(B) - Detecciones - Ataques'!$E$3:$E$137,BG27)</f>
        <v>792</v>
      </c>
      <c r="BH71" s="310">
        <f>SUMIFS('(B) - Detecciones - Ataques'!$EZ3:$EZ137,'(B) - Detecciones - Ataques'!$GR$3:$GR$137,"✔",'(B) - Detecciones - Ataques'!$E$3:$E$137,BH27)</f>
        <v>2</v>
      </c>
      <c r="BI71" s="310">
        <f>SUMIFS('(B) - Detecciones - Ataques'!$EZ3:$EZ137,'(B) - Detecciones - Ataques'!$GR$3:$GR$137,"✔",'(B) - Detecciones - Ataques'!$E$3:$E$137,BI27)</f>
        <v>0</v>
      </c>
      <c r="BJ71" s="310">
        <f>SUMIFS('(B) - Detecciones - Ataques'!$EZ3:$EZ137,'(B) - Detecciones - Ataques'!$GR$3:$GR$137,"✔",'(B) - Detecciones - Ataques'!$E$3:$E$137,BJ27)</f>
        <v>0</v>
      </c>
      <c r="BK71" s="310">
        <f>SUMIFS('(B) - Detecciones - Ataques'!$EZ3:$EZ137,'(B) - Detecciones - Ataques'!$GR$3:$GR$137,"✔",'(B) - Detecciones - Ataques'!$E$3:$E$137,BK27)</f>
        <v>2</v>
      </c>
      <c r="BL71" s="310">
        <f>SUMIFS('(B) - Detecciones - Ataques'!$EZ3:$EZ137,'(B) - Detecciones - Ataques'!$GR$3:$GR$137,"✔",'(B) - Detecciones - Ataques'!$E$3:$E$137,BL27)</f>
        <v>3620838</v>
      </c>
      <c r="BM71" s="310">
        <f>SUMIFS('(B) - Detecciones - Ataques'!$EZ3:$EZ137,'(B) - Detecciones - Ataques'!$GR$3:$GR$137,"✔",'(B) - Detecciones - Ataques'!$E$3:$E$137,BM27)</f>
        <v>1412730</v>
      </c>
      <c r="BN71" s="310">
        <f>SUMIFS('(B) - Detecciones - Ataques'!$EZ3:$EZ137,'(B) - Detecciones - Ataques'!$GR$3:$GR$137,"✔",'(B) - Detecciones - Ataques'!$E$3:$E$137,BN27)</f>
        <v>0</v>
      </c>
      <c r="BO71" s="310">
        <f>SUMIFS('(B) - Detecciones - Ataques'!$EZ3:$EZ137,'(B) - Detecciones - Ataques'!$GR$3:$GR$137,"✔",'(B) - Detecciones - Ataques'!$E$3:$E$137,BO27)</f>
        <v>0</v>
      </c>
      <c r="BP71" s="310">
        <f>SUMIFS('(B) - Detecciones - Ataques'!$EZ3:$EZ137,'(B) - Detecciones - Ataques'!$GR$3:$GR$137,"✔",'(B) - Detecciones - Ataques'!$E$3:$E$137,BP27)</f>
        <v>210</v>
      </c>
      <c r="BQ71" s="310">
        <f>SUMIFS('(B) - Detecciones - Ataques'!$EZ3:$EZ137,'(B) - Detecciones - Ataques'!$GR$3:$GR$137,"✔",'(B) - Detecciones - Ataques'!$E$3:$E$137,BQ27)</f>
        <v>0</v>
      </c>
      <c r="BR71" s="310">
        <f>SUMIFS('(B) - Detecciones - Ataques'!$EZ3:$EZ137,'(B) - Detecciones - Ataques'!$GR$3:$GR$137,"✔",'(B) - Detecciones - Ataques'!$E$3:$E$137,BR27)</f>
        <v>15</v>
      </c>
      <c r="BS71" s="310">
        <f>SUMIFS('(B) - Detecciones - Ataques'!$EZ3:$EZ137,'(B) - Detecciones - Ataques'!$GR$3:$GR$137,"✔",'(B) - Detecciones - Ataques'!$E$3:$E$137,BS27)</f>
        <v>0</v>
      </c>
      <c r="BT71" s="310">
        <f>SUMIFS('(B) - Detecciones - Ataques'!$EZ3:$EZ137,'(B) - Detecciones - Ataques'!$GR$3:$GR$137,"✔",'(B) - Detecciones - Ataques'!$E$3:$E$137,BT27)</f>
        <v>0</v>
      </c>
      <c r="BU71" s="310">
        <f>SUMIFS('(B) - Detecciones - Ataques'!$EZ3:$EZ137,'(B) - Detecciones - Ataques'!$GR$3:$GR$137,"✔",'(B) - Detecciones - Ataques'!$E$3:$E$137,BU27)</f>
        <v>0</v>
      </c>
      <c r="BV71" s="310">
        <f>SUMIFS('(B) - Detecciones - Ataques'!$EZ3:$EZ137,'(B) - Detecciones - Ataques'!$GR$3:$GR$137,"✔",'(B) - Detecciones - Ataques'!$E$3:$E$137,BV27)</f>
        <v>10</v>
      </c>
      <c r="BW71" s="310">
        <f>SUMIFS('(B) - Detecciones - Ataques'!$EZ3:$EZ137,'(B) - Detecciones - Ataques'!$GR$3:$GR$137,"✔",'(B) - Detecciones - Ataques'!$E$3:$E$137,BW27)</f>
        <v>0</v>
      </c>
      <c r="BX71" s="310">
        <f>SUMIFS('(B) - Detecciones - Ataques'!$EZ3:$EZ137,'(B) - Detecciones - Ataques'!$GR$3:$GR$137,"✔",'(B) - Detecciones - Ataques'!$E$3:$E$137,BX27)</f>
        <v>43</v>
      </c>
      <c r="BY71" s="310">
        <f>SUMIFS('(B) - Detecciones - Ataques'!$EZ3:$EZ137,'(B) - Detecciones - Ataques'!$GR$3:$GR$137,"✔",'(B) - Detecciones - Ataques'!$E$3:$E$137,BY27)</f>
        <v>266</v>
      </c>
      <c r="BZ71" s="310">
        <f>SUMIFS('(B) - Detecciones - Ataques'!$EZ3:$EZ137,'(B) - Detecciones - Ataques'!$GR$3:$GR$137,"✔",'(B) - Detecciones - Ataques'!$E$3:$E$137,BZ27)</f>
        <v>0</v>
      </c>
      <c r="CA71" s="310">
        <f>SUMIFS('(B) - Detecciones - Ataques'!$EZ3:$EZ137,'(B) - Detecciones - Ataques'!$GR$3:$GR$137,"✔",'(B) - Detecciones - Ataques'!$E$3:$E$137,CA27)</f>
        <v>4</v>
      </c>
      <c r="CB71" s="310">
        <f>SUMIFS('(B) - Detecciones - Ataques'!$EZ3:$EZ137,'(B) - Detecciones - Ataques'!$GR$3:$GR$137,"✔",'(B) - Detecciones - Ataques'!$E$3:$E$137,CB27)</f>
        <v>0</v>
      </c>
      <c r="CC71" s="310">
        <f>SUMIFS('(B) - Detecciones - Ataques'!$EZ3:$EZ137,'(B) - Detecciones - Ataques'!$GR$3:$GR$137,"✔",'(B) - Detecciones - Ataques'!$E$3:$E$137,CC27)</f>
        <v>1</v>
      </c>
      <c r="CD71" s="310">
        <f>SUMIFS('(B) - Detecciones - Ataques'!$EZ3:$EZ137,'(B) - Detecciones - Ataques'!$GR$3:$GR$137,"✔",'(B) - Detecciones - Ataques'!$E$3:$E$137,CD27)</f>
        <v>0</v>
      </c>
      <c r="CE71" s="310">
        <f>SUMIFS('(B) - Detecciones - Ataques'!$EZ3:$EZ137,'(B) - Detecciones - Ataques'!$GR$3:$GR$137,"✔",'(B) - Detecciones - Ataques'!$E$3:$E$137,CE27)</f>
        <v>9</v>
      </c>
      <c r="CF71" s="310">
        <f>SUMIFS('(B) - Detecciones - Ataques'!$EZ3:$EZ137,'(B) - Detecciones - Ataques'!$GR$3:$GR$137,"✔",'(B) - Detecciones - Ataques'!$E$3:$E$137,CF27)</f>
        <v>0</v>
      </c>
      <c r="CG71" s="310">
        <f>SUMIFS('(B) - Detecciones - Ataques'!$EZ3:$EZ137,'(B) - Detecciones - Ataques'!$GR$3:$GR$137,"✔",'(B) - Detecciones - Ataques'!$E$3:$E$137,CG27)</f>
        <v>12</v>
      </c>
      <c r="CH71" s="310">
        <f>SUMIFS('(B) - Detecciones - Ataques'!$EZ3:$EZ137,'(B) - Detecciones - Ataques'!$GR$3:$GR$137,"✔",'(B) - Detecciones - Ataques'!$E$3:$E$137,CH27)</f>
        <v>35</v>
      </c>
      <c r="CI71" s="310">
        <f>SUMIFS('(B) - Detecciones - Ataques'!$EZ3:$EZ137,'(B) - Detecciones - Ataques'!$GR$3:$GR$137,"✔",'(B) - Detecciones - Ataques'!$E$3:$E$137,CI27)</f>
        <v>0</v>
      </c>
      <c r="CJ71" s="310">
        <f>SUMIFS('(B) - Detecciones - Ataques'!$EZ3:$EZ137,'(B) - Detecciones - Ataques'!$GR$3:$GR$137,"✔",'(B) - Detecciones - Ataques'!$E$3:$E$137,CJ27)</f>
        <v>26</v>
      </c>
      <c r="CK71" s="310">
        <f>SUMIFS('(B) - Detecciones - Ataques'!$EZ3:$EZ137,'(B) - Detecciones - Ataques'!$GR$3:$GR$137,"✔",'(B) - Detecciones - Ataques'!$E$3:$E$137,CK27)</f>
        <v>0</v>
      </c>
      <c r="CL71" s="310">
        <f>SUMIFS('(B) - Detecciones - Ataques'!$EZ3:$EZ137,'(B) - Detecciones - Ataques'!$GR$3:$GR$137,"✔",'(B) - Detecciones - Ataques'!$E$3:$E$137,CL27)</f>
        <v>180</v>
      </c>
      <c r="CM71" s="310">
        <f>SUMIFS('(B) - Detecciones - Ataques'!$EZ3:$EZ137,'(B) - Detecciones - Ataques'!$GR$3:$GR$137,"✔",'(B) - Detecciones - Ataques'!$E$3:$E$137,CM27)</f>
        <v>0</v>
      </c>
      <c r="CN71" s="310">
        <f>SUMIFS('(B) - Detecciones - Ataques'!$EZ3:$EZ137,'(B) - Detecciones - Ataques'!$GR$3:$GR$137,"✔",'(B) - Detecciones - Ataques'!$E$3:$E$137,CN27)</f>
        <v>21</v>
      </c>
      <c r="CO71" s="310">
        <f>SUMIFS('(B) - Detecciones - Ataques'!$EZ3:$EZ137,'(B) - Detecciones - Ataques'!$GR$3:$GR$137,"✔",'(B) - Detecciones - Ataques'!$E$3:$E$137,CO27)</f>
        <v>108</v>
      </c>
      <c r="CP71" s="310">
        <f>SUMIFS('(B) - Detecciones - Ataques'!$EZ3:$EZ137,'(B) - Detecciones - Ataques'!$GR$3:$GR$137,"✔",'(B) - Detecciones - Ataques'!$E$3:$E$137,CP27)</f>
        <v>10</v>
      </c>
      <c r="CQ71" s="310">
        <f>SUMIFS('(B) - Detecciones - Ataques'!$EZ3:$EZ137,'(B) - Detecciones - Ataques'!$GR$3:$GR$137,"✔",'(B) - Detecciones - Ataques'!$E$3:$E$137,CQ27)</f>
        <v>0</v>
      </c>
      <c r="CR71" s="310">
        <f>SUMIFS('(B) - Detecciones - Ataques'!$EZ3:$EZ137,'(B) - Detecciones - Ataques'!$GR$3:$GR$137,"✔",'(B) - Detecciones - Ataques'!$E$3:$E$137,CR27)</f>
        <v>0</v>
      </c>
      <c r="CS71" s="310">
        <f>SUMIFS('(B) - Detecciones - Ataques'!$EZ3:$EZ137,'(B) - Detecciones - Ataques'!$GR$3:$GR$137,"✔",'(B) - Detecciones - Ataques'!$E$3:$E$137,CS27)</f>
        <v>5</v>
      </c>
      <c r="CT71" s="310">
        <f>SUMIFS('(B) - Detecciones - Ataques'!$EZ3:$EZ137,'(B) - Detecciones - Ataques'!$GR$3:$GR$137,"✔",'(B) - Detecciones - Ataques'!$E$3:$E$137,CT27)</f>
        <v>0</v>
      </c>
      <c r="CU71" s="310">
        <f>SUMIFS('(B) - Detecciones - Ataques'!$EZ3:$EZ137,'(B) - Detecciones - Ataques'!$GR$3:$GR$137,"✔",'(B) - Detecciones - Ataques'!$E$3:$E$137,CU27)</f>
        <v>7</v>
      </c>
      <c r="CV71" s="310">
        <f>SUMIFS('(B) - Detecciones - Ataques'!$EZ3:$EZ137,'(B) - Detecciones - Ataques'!$GR$3:$GR$137,"✔",'(B) - Detecciones - Ataques'!$E$3:$E$137,CV27)</f>
        <v>0</v>
      </c>
      <c r="CW71" s="310">
        <f>SUMIFS('(B) - Detecciones - Ataques'!$EZ3:$EZ137,'(B) - Detecciones - Ataques'!$GR$3:$GR$137,"✔",'(B) - Detecciones - Ataques'!$E$3:$E$137,CW27)</f>
        <v>30</v>
      </c>
      <c r="CX71" s="310">
        <f>SUMIFS('(B) - Detecciones - Ataques'!$EZ3:$EZ137,'(B) - Detecciones - Ataques'!$GR$3:$GR$137,"✔",'(B) - Detecciones - Ataques'!$E$3:$E$137,CX27)</f>
        <v>67</v>
      </c>
      <c r="CY71" s="310">
        <f>SUMIFS('(B) - Detecciones - Ataques'!$EZ3:$EZ137,'(B) - Detecciones - Ataques'!$GR$3:$GR$137,"✔",'(B) - Detecciones - Ataques'!$E$3:$E$137,CY27)</f>
        <v>0</v>
      </c>
      <c r="CZ71" s="310">
        <f>SUMIFS('(B) - Detecciones - Ataques'!$EZ3:$EZ137,'(B) - Detecciones - Ataques'!$GR$3:$GR$137,"✔",'(B) - Detecciones - Ataques'!$E$3:$E$137,CZ27)</f>
        <v>0</v>
      </c>
      <c r="DA71" s="310">
        <f>SUMIFS('(B) - Detecciones - Ataques'!$EZ3:$EZ137,'(B) - Detecciones - Ataques'!$GR$3:$GR$137,"✔",'(B) - Detecciones - Ataques'!$E$3:$E$137,DA27)</f>
        <v>0</v>
      </c>
      <c r="DB71" s="310">
        <f>SUMIFS('(B) - Detecciones - Ataques'!$EZ3:$EZ137,'(B) - Detecciones - Ataques'!$GR$3:$GR$137,"✔",'(B) - Detecciones - Ataques'!$E$3:$E$137,DB27)</f>
        <v>0</v>
      </c>
      <c r="DC71" s="310">
        <f>SUMIFS('(B) - Detecciones - Ataques'!$EZ3:$EZ137,'(B) - Detecciones - Ataques'!$GR$3:$GR$137,"✔",'(B) - Detecciones - Ataques'!$E$3:$E$137,DC27)</f>
        <v>0</v>
      </c>
      <c r="DD71" s="310">
        <f>SUMIFS('(B) - Detecciones - Ataques'!$EZ3:$EZ137,'(B) - Detecciones - Ataques'!$GR$3:$GR$137,"✔",'(B) - Detecciones - Ataques'!$E$3:$E$137,DD27)</f>
        <v>0</v>
      </c>
      <c r="DE71" s="310">
        <f>SUMIFS('(B) - Detecciones - Ataques'!$EZ3:$EZ137,'(B) - Detecciones - Ataques'!$GR$3:$GR$137,"✔",'(B) - Detecciones - Ataques'!$E$3:$E$137,DE27)</f>
        <v>0</v>
      </c>
      <c r="DF71" s="310">
        <f>SUMIFS('(B) - Detecciones - Ataques'!$EZ3:$EZ137,'(B) - Detecciones - Ataques'!$GR$3:$GR$137,"✔",'(B) - Detecciones - Ataques'!$E$3:$E$137,DF27)</f>
        <v>0</v>
      </c>
      <c r="DG71" s="310">
        <f>SUMIFS('(B) - Detecciones - Ataques'!$EZ3:$EZ137,'(B) - Detecciones - Ataques'!$GR$3:$GR$137,"✔",'(B) - Detecciones - Ataques'!$E$3:$E$137,DG27)</f>
        <v>1387</v>
      </c>
      <c r="DH71" s="310">
        <f>SUMIFS('(B) - Detecciones - Ataques'!$EZ3:$EZ137,'(B) - Detecciones - Ataques'!$GR$3:$GR$137,"✔",'(B) - Detecciones - Ataques'!$E$3:$E$137,DH27)</f>
        <v>0</v>
      </c>
      <c r="DI71" s="311">
        <f>SUMIFS('(B) - Detecciones - Ataques'!$EZ3:$EZ137,'(B) - Detecciones - Ataques'!$GR$3:$GR$137,"✔",'(B) - Detecciones - Ataques'!$E$3:$E$137,DI27)</f>
        <v>19</v>
      </c>
      <c r="DJ71" s="268"/>
      <c r="EZ71" s="369"/>
      <c r="FA71" s="369"/>
      <c r="FB71" s="369"/>
      <c r="FC71" s="369"/>
      <c r="FD71" s="369"/>
      <c r="FE71" s="369"/>
      <c r="FF71" s="369"/>
      <c r="FG71" s="369"/>
      <c r="FH71" s="369"/>
      <c r="FI71" s="369"/>
      <c r="FJ71" s="369"/>
      <c r="FK71" s="369"/>
      <c r="FL71" s="369"/>
      <c r="FM71" s="369"/>
      <c r="FN71" s="369"/>
      <c r="FO71" s="369"/>
      <c r="FP71" s="369"/>
    </row>
    <row r="72">
      <c r="J72" s="269"/>
      <c r="K72" s="380">
        <f t="shared" ref="K72:N72" si="32">K37/$L$31</f>
        <v>0.001394901489</v>
      </c>
      <c r="L72" s="381">
        <f t="shared" si="32"/>
        <v>0.03324255093</v>
      </c>
      <c r="M72" s="381">
        <f t="shared" si="32"/>
        <v>0.03816762619</v>
      </c>
      <c r="N72" s="382">
        <f t="shared" si="32"/>
        <v>0.1587066239</v>
      </c>
      <c r="O72" s="270"/>
      <c r="Q72" s="268"/>
      <c r="R72" s="330" t="s">
        <v>2198</v>
      </c>
      <c r="S72" s="308">
        <f>SUMIFS('(B) - Detecciones - Ataques'!$AS3:$AS137,'(B) - Detecciones - Ataques'!$GR$3:$GR$137,"✔",'(B) - Detecciones - Ataques'!$B$3:$B$137,S27) + SUMIFS('(B) - Detecciones - Ataques'!$AS3:$AS137,'(B) - Detecciones - Ataques'!$GR$3:$GR$137,"✔",'(B) - Detecciones - Ataques'!$C$3:$C$137,"*" &amp; S27 &amp; "*") </f>
        <v>68</v>
      </c>
      <c r="T72" s="308">
        <f>SUMIFS('(B) - Detecciones - Ataques'!$AS3:$AS137,'(B) - Detecciones - Ataques'!$GR$3:$GR$137,"✔",'(B) - Detecciones - Ataques'!$B$3:$B$137,T27) + SUMIFS('(B) - Detecciones - Ataques'!$AS3:$AS137,'(B) - Detecciones - Ataques'!$GR$3:$GR$137,"✔",'(B) - Detecciones - Ataques'!$C$3:$C$137,"*" &amp; T27 &amp; "*") </f>
        <v>9998</v>
      </c>
      <c r="U72" s="308">
        <f>SUMIFS('(B) - Detecciones - Ataques'!$AS3:$AS137,'(B) - Detecciones - Ataques'!$GR$3:$GR$137,"✔",'(B) - Detecciones - Ataques'!$B$3:$B$137,U27) + SUMIFS('(B) - Detecciones - Ataques'!$AS3:$AS137,'(B) - Detecciones - Ataques'!$GR$3:$GR$137,"✔",'(B) - Detecciones - Ataques'!$C$3:$C$137,"*" &amp; U27 &amp; "*") </f>
        <v>16</v>
      </c>
      <c r="V72" s="308">
        <f>SUMIFS('(B) - Detecciones - Ataques'!$AS3:$AS137,'(B) - Detecciones - Ataques'!$GR$3:$GR$137,"✔",'(B) - Detecciones - Ataques'!$B$3:$B$137,V27) + SUMIFS('(B) - Detecciones - Ataques'!$AS3:$AS137,'(B) - Detecciones - Ataques'!$GR$3:$GR$137,"✔",'(B) - Detecciones - Ataques'!$C$3:$C$137,"*" &amp; V27 &amp; "*") </f>
        <v>8</v>
      </c>
      <c r="W72" s="308">
        <f>SUMIFS('(B) - Detecciones - Ataques'!$AS3:$AS137,'(B) - Detecciones - Ataques'!$GR$3:$GR$137,"✔",'(B) - Detecciones - Ataques'!$B$3:$B$137,W27) + SUMIFS('(B) - Detecciones - Ataques'!$AS3:$AS137,'(B) - Detecciones - Ataques'!$GR$3:$GR$137,"✔",'(B) - Detecciones - Ataques'!$C$3:$C$137,"*" &amp; W27 &amp; "*") </f>
        <v>1</v>
      </c>
      <c r="X72" s="308">
        <f>SUMIFS('(B) - Detecciones - Ataques'!$AS3:$AS137,'(B) - Detecciones - Ataques'!$GR$3:$GR$137,"✔",'(B) - Detecciones - Ataques'!$B$3:$B$137,X27) + SUMIFS('(B) - Detecciones - Ataques'!$AS3:$AS137,'(B) - Detecciones - Ataques'!$GR$3:$GR$137,"✔",'(B) - Detecciones - Ataques'!$C$3:$C$137,"*" &amp; X27 &amp; "*") </f>
        <v>792</v>
      </c>
      <c r="Y72" s="308">
        <f>SUMIFS('(B) - Detecciones - Ataques'!$AS3:$AS137,'(B) - Detecciones - Ataques'!$GR$3:$GR$137,"✔",'(B) - Detecciones - Ataques'!$B$3:$B$137,Y27) + SUMIFS('(B) - Detecciones - Ataques'!$AS3:$AS137,'(B) - Detecciones - Ataques'!$GR$3:$GR$137,"✔",'(B) - Detecciones - Ataques'!$C$3:$C$137,"*" &amp; Y27 &amp; "*") </f>
        <v>7794</v>
      </c>
      <c r="Z72" s="308">
        <f>SUMIFS('(B) - Detecciones - Ataques'!$AS3:$AS137,'(B) - Detecciones - Ataques'!$GR$3:$GR$137,"✔",'(B) - Detecciones - Ataques'!$B$3:$B$137,Z27) + SUMIFS('(B) - Detecciones - Ataques'!$AS3:$AS137,'(B) - Detecciones - Ataques'!$GR$3:$GR$137,"✔",'(B) - Detecciones - Ataques'!$C$3:$C$137,"*" &amp; Z27 &amp; "*") </f>
        <v>25</v>
      </c>
      <c r="AA72" s="308">
        <f>SUMIFS('(B) - Detecciones - Ataques'!$AS3:$AS137,'(B) - Detecciones - Ataques'!$GR$3:$GR$137,"✔",'(B) - Detecciones - Ataques'!$B$3:$B$137,AA27) + SUMIFS('(B) - Detecciones - Ataques'!$AS3:$AS137,'(B) - Detecciones - Ataques'!$GR$3:$GR$137,"✔",'(B) - Detecciones - Ataques'!$C$3:$C$137,"*" &amp; AA27 &amp; "*") </f>
        <v>20</v>
      </c>
      <c r="AB72" s="308">
        <f>SUMIFS('(B) - Detecciones - Ataques'!$AS3:$AS137,'(B) - Detecciones - Ataques'!$GR$3:$GR$137,"✔",'(B) - Detecciones - Ataques'!$B$3:$B$137,AB27) + SUMIFS('(B) - Detecciones - Ataques'!$AS3:$AS137,'(B) - Detecciones - Ataques'!$GR$3:$GR$137,"✔",'(B) - Detecciones - Ataques'!$C$3:$C$137,"*" &amp; AB27 &amp; "*") </f>
        <v>24</v>
      </c>
      <c r="AC72" s="308">
        <f>SUMIFS('(B) - Detecciones - Ataques'!$AS3:$AS137,'(B) - Detecciones - Ataques'!$GR$3:$GR$137,"✔",'(B) - Detecciones - Ataques'!$B$3:$B$137,AC27) + SUMIFS('(B) - Detecciones - Ataques'!$AS3:$AS137,'(B) - Detecciones - Ataques'!$GR$3:$GR$137,"✔",'(B) - Detecciones - Ataques'!$C$3:$C$137,"*" &amp; AC27 &amp; "*") </f>
        <v>1773</v>
      </c>
      <c r="AD72" s="308">
        <f>SUMIFS('(B) - Detecciones - Ataques'!$AS3:$AS137,'(B) - Detecciones - Ataques'!$GR$3:$GR$137,"✔",'(B) - Detecciones - Ataques'!$B$3:$B$137,AD27) + SUMIFS('(B) - Detecciones - Ataques'!$AS3:$AS137,'(B) - Detecciones - Ataques'!$GR$3:$GR$137,"✔",'(B) - Detecciones - Ataques'!$C$3:$C$137,"*" &amp; AD27 &amp; "*") </f>
        <v>48</v>
      </c>
      <c r="AE72" s="309">
        <f>SUMIFS('(B) - Detecciones - Ataques'!$AS3:$AS137,'(B) - Detecciones - Ataques'!$GR$3:$GR$137,"✔",'(B) - Detecciones - Ataques'!$B$3:$B$137,AE27) + SUMIFS('(B) - Detecciones - Ataques'!$AS3:$AS137,'(B) - Detecciones - Ataques'!$GR$3:$GR$137,"✔",'(B) - Detecciones - Ataques'!$C$3:$C$137,"*" &amp; AE27 &amp; "*") </f>
        <v>19</v>
      </c>
      <c r="AF72" s="268"/>
      <c r="AG72" s="330" t="s">
        <v>2198</v>
      </c>
      <c r="AH72" s="310">
        <f>SUMIFS('(B) - Detecciones - Ataques'!$AS3:$AS137,'(B) - Detecciones - Ataques'!$GR$3:$GR$137,"✔",'(B) - Detecciones - Ataques'!$E$3:$E$137,AH27)</f>
        <v>66</v>
      </c>
      <c r="AI72" s="310">
        <f>SUMIFS('(B) - Detecciones - Ataques'!$AS3:$AS137,'(B) - Detecciones - Ataques'!$GR$3:$GR$137,"✔",'(B) - Detecciones - Ataques'!$E$3:$E$137,AI27)</f>
        <v>1</v>
      </c>
      <c r="AJ72" s="310">
        <f>SUMIFS('(B) - Detecciones - Ataques'!$AS3:$AS137,'(B) - Detecciones - Ataques'!$GR$3:$GR$137,"✔",'(B) - Detecciones - Ataques'!$E$3:$E$137,AJ27)</f>
        <v>1</v>
      </c>
      <c r="AK72" s="310">
        <f>SUMIFS('(B) - Detecciones - Ataques'!$AS3:$AS137,'(B) - Detecciones - Ataques'!$GR$3:$GR$137,"✔",'(B) - Detecciones - Ataques'!$E$3:$E$137,AK27)</f>
        <v>0</v>
      </c>
      <c r="AL72" s="310">
        <f>SUMIFS('(B) - Detecciones - Ataques'!$AS3:$AS137,'(B) - Detecciones - Ataques'!$GR$3:$GR$137,"✔",'(B) - Detecciones - Ataques'!$E$3:$E$137,AL27)</f>
        <v>9998</v>
      </c>
      <c r="AM72" s="310">
        <f>SUMIFS('(B) - Detecciones - Ataques'!$AS3:$AS137,'(B) - Detecciones - Ataques'!$GR$3:$GR$137,"✔",'(B) - Detecciones - Ataques'!$E$3:$E$137,AM27)</f>
        <v>0</v>
      </c>
      <c r="AN72" s="310">
        <f>SUMIFS('(B) - Detecciones - Ataques'!$AS3:$AS137,'(B) - Detecciones - Ataques'!$GR$3:$GR$137,"✔",'(B) - Detecciones - Ataques'!$E$3:$E$137,AN27)</f>
        <v>0</v>
      </c>
      <c r="AO72" s="310">
        <f>SUMIFS('(B) - Detecciones - Ataques'!$AS3:$AS137,'(B) - Detecciones - Ataques'!$GR$3:$GR$137,"✔",'(B) - Detecciones - Ataques'!$E$3:$E$137,AO27)</f>
        <v>0</v>
      </c>
      <c r="AP72" s="310">
        <f>SUMIFS('(B) - Detecciones - Ataques'!$AS3:$AS137,'(B) - Detecciones - Ataques'!$GR$3:$GR$137,"✔",'(B) - Detecciones - Ataques'!$E$3:$E$137,AP27)</f>
        <v>3</v>
      </c>
      <c r="AQ72" s="310">
        <f>SUMIFS('(B) - Detecciones - Ataques'!$AS3:$AS137,'(B) - Detecciones - Ataques'!$GR$3:$GR$137,"✔",'(B) - Detecciones - Ataques'!$E$3:$E$137,AQ27)</f>
        <v>4</v>
      </c>
      <c r="AR72" s="310">
        <f>SUMIFS('(B) - Detecciones - Ataques'!$AS3:$AS137,'(B) - Detecciones - Ataques'!$GR$3:$GR$137,"✔",'(B) - Detecciones - Ataques'!$E$3:$E$137,AR27)</f>
        <v>0</v>
      </c>
      <c r="AS72" s="310">
        <f>SUMIFS('(B) - Detecciones - Ataques'!$AS3:$AS137,'(B) - Detecciones - Ataques'!$GR$3:$GR$137,"✔",'(B) - Detecciones - Ataques'!$E$3:$E$137,AS27)</f>
        <v>3</v>
      </c>
      <c r="AT72" s="310">
        <f>SUMIFS('(B) - Detecciones - Ataques'!$AS3:$AS137,'(B) - Detecciones - Ataques'!$GR$3:$GR$137,"✔",'(B) - Detecciones - Ataques'!$E$3:$E$137,AT27)</f>
        <v>4</v>
      </c>
      <c r="AU72" s="310">
        <f>SUMIFS('(B) - Detecciones - Ataques'!$AS3:$AS137,'(B) - Detecciones - Ataques'!$GR$3:$GR$137,"✔",'(B) - Detecciones - Ataques'!$E$3:$E$137,AU27)</f>
        <v>2</v>
      </c>
      <c r="AV72" s="310">
        <f>SUMIFS('(B) - Detecciones - Ataques'!$AS3:$AS137,'(B) - Detecciones - Ataques'!$GR$3:$GR$137,"✔",'(B) - Detecciones - Ataques'!$E$3:$E$137,AV27)</f>
        <v>0</v>
      </c>
      <c r="AW72" s="310">
        <f>SUMIFS('(B) - Detecciones - Ataques'!$AS3:$AS137,'(B) - Detecciones - Ataques'!$GR$3:$GR$137,"✔",'(B) - Detecciones - Ataques'!$E$3:$E$137,AW27)</f>
        <v>8</v>
      </c>
      <c r="AX72" s="310">
        <f>SUMIFS('(B) - Detecciones - Ataques'!$AS3:$AS137,'(B) - Detecciones - Ataques'!$GR$3:$GR$137,"✔",'(B) - Detecciones - Ataques'!$E$3:$E$137,AX27)</f>
        <v>0</v>
      </c>
      <c r="AY72" s="310">
        <f>SUMIFS('(B) - Detecciones - Ataques'!$AS3:$AS137,'(B) - Detecciones - Ataques'!$GR$3:$GR$137,"✔",'(B) - Detecciones - Ataques'!$E$3:$E$137,AY27)</f>
        <v>0</v>
      </c>
      <c r="AZ72" s="310">
        <f>SUMIFS('(B) - Detecciones - Ataques'!$AS3:$AS137,'(B) - Detecciones - Ataques'!$GR$3:$GR$137,"✔",'(B) - Detecciones - Ataques'!$E$3:$E$137,AZ27)</f>
        <v>0</v>
      </c>
      <c r="BA72" s="310">
        <f>SUMIFS('(B) - Detecciones - Ataques'!$AS3:$AS137,'(B) - Detecciones - Ataques'!$GR$3:$GR$137,"✔",'(B) - Detecciones - Ataques'!$E$3:$E$137,BA27)</f>
        <v>0</v>
      </c>
      <c r="BB72" s="310">
        <f>SUMIFS('(B) - Detecciones - Ataques'!$AS3:$AS137,'(B) - Detecciones - Ataques'!$GR$3:$GR$137,"✔",'(B) - Detecciones - Ataques'!$E$3:$E$137,BB27)</f>
        <v>1</v>
      </c>
      <c r="BC72" s="310">
        <f>SUMIFS('(B) - Detecciones - Ataques'!$AS3:$AS137,'(B) - Detecciones - Ataques'!$GR$3:$GR$137,"✔",'(B) - Detecciones - Ataques'!$E$3:$E$137,BC27)</f>
        <v>0</v>
      </c>
      <c r="BD72" s="310">
        <f>SUMIFS('(B) - Detecciones - Ataques'!$AS3:$AS137,'(B) - Detecciones - Ataques'!$GR$3:$GR$137,"✔",'(B) - Detecciones - Ataques'!$E$3:$E$137,BD27)</f>
        <v>0</v>
      </c>
      <c r="BE72" s="310">
        <f>SUMIFS('(B) - Detecciones - Ataques'!$AS3:$AS137,'(B) - Detecciones - Ataques'!$GR$3:$GR$137,"✔",'(B) - Detecciones - Ataques'!$E$3:$E$137,BE27)</f>
        <v>0</v>
      </c>
      <c r="BF72" s="310">
        <f>SUMIFS('(B) - Detecciones - Ataques'!$AS3:$AS137,'(B) - Detecciones - Ataques'!$GR$3:$GR$137,"✔",'(B) - Detecciones - Ataques'!$E$3:$E$137,BF27)</f>
        <v>0</v>
      </c>
      <c r="BG72" s="310">
        <f>SUMIFS('(B) - Detecciones - Ataques'!$AS3:$AS137,'(B) - Detecciones - Ataques'!$GR$3:$GR$137,"✔",'(B) - Detecciones - Ataques'!$E$3:$E$137,BG27)</f>
        <v>792</v>
      </c>
      <c r="BH72" s="310">
        <f>SUMIFS('(B) - Detecciones - Ataques'!$AS3:$AS137,'(B) - Detecciones - Ataques'!$GR$3:$GR$137,"✔",'(B) - Detecciones - Ataques'!$E$3:$E$137,BH27)</f>
        <v>0</v>
      </c>
      <c r="BI72" s="310">
        <f>SUMIFS('(B) - Detecciones - Ataques'!$AS3:$AS137,'(B) - Detecciones - Ataques'!$GR$3:$GR$137,"✔",'(B) - Detecciones - Ataques'!$E$3:$E$137,BI27)</f>
        <v>0</v>
      </c>
      <c r="BJ72" s="310">
        <f>SUMIFS('(B) - Detecciones - Ataques'!$AS3:$AS137,'(B) - Detecciones - Ataques'!$GR$3:$GR$137,"✔",'(B) - Detecciones - Ataques'!$E$3:$E$137,BJ27)</f>
        <v>0</v>
      </c>
      <c r="BK72" s="310">
        <f>SUMIFS('(B) - Detecciones - Ataques'!$AS3:$AS137,'(B) - Detecciones - Ataques'!$GR$3:$GR$137,"✔",'(B) - Detecciones - Ataques'!$E$3:$E$137,BK27)</f>
        <v>0</v>
      </c>
      <c r="BL72" s="310">
        <f>SUMIFS('(B) - Detecciones - Ataques'!$AS3:$AS137,'(B) - Detecciones - Ataques'!$GR$3:$GR$137,"✔",'(B) - Detecciones - Ataques'!$E$3:$E$137,BL27)</f>
        <v>818</v>
      </c>
      <c r="BM72" s="310">
        <f>SUMIFS('(B) - Detecciones - Ataques'!$AS3:$AS137,'(B) - Detecciones - Ataques'!$GR$3:$GR$137,"✔",'(B) - Detecciones - Ataques'!$E$3:$E$137,BM27)</f>
        <v>6976</v>
      </c>
      <c r="BN72" s="310">
        <f>SUMIFS('(B) - Detecciones - Ataques'!$AS3:$AS137,'(B) - Detecciones - Ataques'!$GR$3:$GR$137,"✔",'(B) - Detecciones - Ataques'!$E$3:$E$137,BN27)</f>
        <v>0</v>
      </c>
      <c r="BO72" s="310">
        <f>SUMIFS('(B) - Detecciones - Ataques'!$AS3:$AS137,'(B) - Detecciones - Ataques'!$GR$3:$GR$137,"✔",'(B) - Detecciones - Ataques'!$E$3:$E$137,BO27)</f>
        <v>0</v>
      </c>
      <c r="BP72" s="310">
        <f>SUMIFS('(B) - Detecciones - Ataques'!$AS3:$AS137,'(B) - Detecciones - Ataques'!$GR$3:$GR$137,"✔",'(B) - Detecciones - Ataques'!$E$3:$E$137,BP27)</f>
        <v>0</v>
      </c>
      <c r="BQ72" s="310">
        <f>SUMIFS('(B) - Detecciones - Ataques'!$AS3:$AS137,'(B) - Detecciones - Ataques'!$GR$3:$GR$137,"✔",'(B) - Detecciones - Ataques'!$E$3:$E$137,BQ27)</f>
        <v>0</v>
      </c>
      <c r="BR72" s="310">
        <f>SUMIFS('(B) - Detecciones - Ataques'!$AS3:$AS137,'(B) - Detecciones - Ataques'!$GR$3:$GR$137,"✔",'(B) - Detecciones - Ataques'!$E$3:$E$137,BR27)</f>
        <v>0</v>
      </c>
      <c r="BS72" s="310">
        <f>SUMIFS('(B) - Detecciones - Ataques'!$AS3:$AS137,'(B) - Detecciones - Ataques'!$GR$3:$GR$137,"✔",'(B) - Detecciones - Ataques'!$E$3:$E$137,BS27)</f>
        <v>0</v>
      </c>
      <c r="BT72" s="310">
        <f>SUMIFS('(B) - Detecciones - Ataques'!$AS3:$AS137,'(B) - Detecciones - Ataques'!$GR$3:$GR$137,"✔",'(B) - Detecciones - Ataques'!$E$3:$E$137,BT27)</f>
        <v>0</v>
      </c>
      <c r="BU72" s="310">
        <f>SUMIFS('(B) - Detecciones - Ataques'!$AS3:$AS137,'(B) - Detecciones - Ataques'!$GR$3:$GR$137,"✔",'(B) - Detecciones - Ataques'!$E$3:$E$137,BU27)</f>
        <v>0</v>
      </c>
      <c r="BV72" s="310">
        <f>SUMIFS('(B) - Detecciones - Ataques'!$AS3:$AS137,'(B) - Detecciones - Ataques'!$GR$3:$GR$137,"✔",'(B) - Detecciones - Ataques'!$E$3:$E$137,BV27)</f>
        <v>0</v>
      </c>
      <c r="BW72" s="310">
        <f>SUMIFS('(B) - Detecciones - Ataques'!$AS3:$AS137,'(B) - Detecciones - Ataques'!$GR$3:$GR$137,"✔",'(B) - Detecciones - Ataques'!$E$3:$E$137,BW27)</f>
        <v>0</v>
      </c>
      <c r="BX72" s="310">
        <f>SUMIFS('(B) - Detecciones - Ataques'!$AS3:$AS137,'(B) - Detecciones - Ataques'!$GR$3:$GR$137,"✔",'(B) - Detecciones - Ataques'!$E$3:$E$137,BX27)</f>
        <v>1</v>
      </c>
      <c r="BY72" s="310">
        <f>SUMIFS('(B) - Detecciones - Ataques'!$AS3:$AS137,'(B) - Detecciones - Ataques'!$GR$3:$GR$137,"✔",'(B) - Detecciones - Ataques'!$E$3:$E$137,BY27)</f>
        <v>20</v>
      </c>
      <c r="BZ72" s="310">
        <f>SUMIFS('(B) - Detecciones - Ataques'!$AS3:$AS137,'(B) - Detecciones - Ataques'!$GR$3:$GR$137,"✔",'(B) - Detecciones - Ataques'!$E$3:$E$137,BZ27)</f>
        <v>0</v>
      </c>
      <c r="CA72" s="310">
        <f>SUMIFS('(B) - Detecciones - Ataques'!$AS3:$AS137,'(B) - Detecciones - Ataques'!$GR$3:$GR$137,"✔",'(B) - Detecciones - Ataques'!$E$3:$E$137,CA27)</f>
        <v>0</v>
      </c>
      <c r="CB72" s="310">
        <f>SUMIFS('(B) - Detecciones - Ataques'!$AS3:$AS137,'(B) - Detecciones - Ataques'!$GR$3:$GR$137,"✔",'(B) - Detecciones - Ataques'!$E$3:$E$137,CB27)</f>
        <v>0</v>
      </c>
      <c r="CC72" s="310">
        <f>SUMIFS('(B) - Detecciones - Ataques'!$AS3:$AS137,'(B) - Detecciones - Ataques'!$GR$3:$GR$137,"✔",'(B) - Detecciones - Ataques'!$E$3:$E$137,CC27)</f>
        <v>0</v>
      </c>
      <c r="CD72" s="310">
        <f>SUMIFS('(B) - Detecciones - Ataques'!$AS3:$AS137,'(B) - Detecciones - Ataques'!$GR$3:$GR$137,"✔",'(B) - Detecciones - Ataques'!$E$3:$E$137,CD27)</f>
        <v>0</v>
      </c>
      <c r="CE72" s="310">
        <f>SUMIFS('(B) - Detecciones - Ataques'!$AS3:$AS137,'(B) - Detecciones - Ataques'!$GR$3:$GR$137,"✔",'(B) - Detecciones - Ataques'!$E$3:$E$137,CE27)</f>
        <v>0</v>
      </c>
      <c r="CF72" s="310">
        <f>SUMIFS('(B) - Detecciones - Ataques'!$AS3:$AS137,'(B) - Detecciones - Ataques'!$GR$3:$GR$137,"✔",'(B) - Detecciones - Ataques'!$E$3:$E$137,CF27)</f>
        <v>0</v>
      </c>
      <c r="CG72" s="310">
        <f>SUMIFS('(B) - Detecciones - Ataques'!$AS3:$AS137,'(B) - Detecciones - Ataques'!$GR$3:$GR$137,"✔",'(B) - Detecciones - Ataques'!$E$3:$E$137,CG27)</f>
        <v>1</v>
      </c>
      <c r="CH72" s="310">
        <f>SUMIFS('(B) - Detecciones - Ataques'!$AS3:$AS137,'(B) - Detecciones - Ataques'!$GR$3:$GR$137,"✔",'(B) - Detecciones - Ataques'!$E$3:$E$137,CH27)</f>
        <v>0</v>
      </c>
      <c r="CI72" s="310">
        <f>SUMIFS('(B) - Detecciones - Ataques'!$AS3:$AS137,'(B) - Detecciones - Ataques'!$GR$3:$GR$137,"✔",'(B) - Detecciones - Ataques'!$E$3:$E$137,CI27)</f>
        <v>0</v>
      </c>
      <c r="CJ72" s="310">
        <f>SUMIFS('(B) - Detecciones - Ataques'!$AS3:$AS137,'(B) - Detecciones - Ataques'!$GR$3:$GR$137,"✔",'(B) - Detecciones - Ataques'!$E$3:$E$137,CJ27)</f>
        <v>8</v>
      </c>
      <c r="CK72" s="310">
        <f>SUMIFS('(B) - Detecciones - Ataques'!$AS3:$AS137,'(B) - Detecciones - Ataques'!$GR$3:$GR$137,"✔",'(B) - Detecciones - Ataques'!$E$3:$E$137,CK27)</f>
        <v>0</v>
      </c>
      <c r="CL72" s="310">
        <f>SUMIFS('(B) - Detecciones - Ataques'!$AS3:$AS137,'(B) - Detecciones - Ataques'!$GR$3:$GR$137,"✔",'(B) - Detecciones - Ataques'!$E$3:$E$137,CL27)</f>
        <v>3</v>
      </c>
      <c r="CM72" s="310">
        <f>SUMIFS('(B) - Detecciones - Ataques'!$AS3:$AS137,'(B) - Detecciones - Ataques'!$GR$3:$GR$137,"✔",'(B) - Detecciones - Ataques'!$E$3:$E$137,CM27)</f>
        <v>0</v>
      </c>
      <c r="CN72" s="310">
        <f>SUMIFS('(B) - Detecciones - Ataques'!$AS3:$AS137,'(B) - Detecciones - Ataques'!$GR$3:$GR$137,"✔",'(B) - Detecciones - Ataques'!$E$3:$E$137,CN27)</f>
        <v>1</v>
      </c>
      <c r="CO72" s="310">
        <f>SUMIFS('(B) - Detecciones - Ataques'!$AS3:$AS137,'(B) - Detecciones - Ataques'!$GR$3:$GR$137,"✔",'(B) - Detecciones - Ataques'!$E$3:$E$137,CO27)</f>
        <v>23</v>
      </c>
      <c r="CP72" s="310">
        <f>SUMIFS('(B) - Detecciones - Ataques'!$AS3:$AS137,'(B) - Detecciones - Ataques'!$GR$3:$GR$137,"✔",'(B) - Detecciones - Ataques'!$E$3:$E$137,CP27)</f>
        <v>0</v>
      </c>
      <c r="CQ72" s="310">
        <f>SUMIFS('(B) - Detecciones - Ataques'!$AS3:$AS137,'(B) - Detecciones - Ataques'!$GR$3:$GR$137,"✔",'(B) - Detecciones - Ataques'!$E$3:$E$137,CQ27)</f>
        <v>0</v>
      </c>
      <c r="CR72" s="310">
        <f>SUMIFS('(B) - Detecciones - Ataques'!$AS3:$AS137,'(B) - Detecciones - Ataques'!$GR$3:$GR$137,"✔",'(B) - Detecciones - Ataques'!$E$3:$E$137,CR27)</f>
        <v>1771</v>
      </c>
      <c r="CS72" s="310">
        <f>SUMIFS('(B) - Detecciones - Ataques'!$AS3:$AS137,'(B) - Detecciones - Ataques'!$GR$3:$GR$137,"✔",'(B) - Detecciones - Ataques'!$E$3:$E$137,CS27)</f>
        <v>2</v>
      </c>
      <c r="CT72" s="310">
        <f>SUMIFS('(B) - Detecciones - Ataques'!$AS3:$AS137,'(B) - Detecciones - Ataques'!$GR$3:$GR$137,"✔",'(B) - Detecciones - Ataques'!$E$3:$E$137,CT27)</f>
        <v>0</v>
      </c>
      <c r="CU72" s="310">
        <f>SUMIFS('(B) - Detecciones - Ataques'!$AS3:$AS137,'(B) - Detecciones - Ataques'!$GR$3:$GR$137,"✔",'(B) - Detecciones - Ataques'!$E$3:$E$137,CU27)</f>
        <v>0</v>
      </c>
      <c r="CV72" s="310">
        <f>SUMIFS('(B) - Detecciones - Ataques'!$AS3:$AS137,'(B) - Detecciones - Ataques'!$GR$3:$GR$137,"✔",'(B) - Detecciones - Ataques'!$E$3:$E$137,CV27)</f>
        <v>0</v>
      </c>
      <c r="CW72" s="310">
        <f>SUMIFS('(B) - Detecciones - Ataques'!$AS3:$AS137,'(B) - Detecciones - Ataques'!$GR$3:$GR$137,"✔",'(B) - Detecciones - Ataques'!$E$3:$E$137,CW27)</f>
        <v>0</v>
      </c>
      <c r="CX72" s="310">
        <f>SUMIFS('(B) - Detecciones - Ataques'!$AS3:$AS137,'(B) - Detecciones - Ataques'!$GR$3:$GR$137,"✔",'(B) - Detecciones - Ataques'!$E$3:$E$137,CX27)</f>
        <v>48</v>
      </c>
      <c r="CY72" s="310">
        <f>SUMIFS('(B) - Detecciones - Ataques'!$AS3:$AS137,'(B) - Detecciones - Ataques'!$GR$3:$GR$137,"✔",'(B) - Detecciones - Ataques'!$E$3:$E$137,CY27)</f>
        <v>0</v>
      </c>
      <c r="CZ72" s="310">
        <f>SUMIFS('(B) - Detecciones - Ataques'!$AS3:$AS137,'(B) - Detecciones - Ataques'!$GR$3:$GR$137,"✔",'(B) - Detecciones - Ataques'!$E$3:$E$137,CZ27)</f>
        <v>0</v>
      </c>
      <c r="DA72" s="310">
        <f>SUMIFS('(B) - Detecciones - Ataques'!$AS3:$AS137,'(B) - Detecciones - Ataques'!$GR$3:$GR$137,"✔",'(B) - Detecciones - Ataques'!$E$3:$E$137,DA27)</f>
        <v>0</v>
      </c>
      <c r="DB72" s="310">
        <f>SUMIFS('(B) - Detecciones - Ataques'!$AS3:$AS137,'(B) - Detecciones - Ataques'!$GR$3:$GR$137,"✔",'(B) - Detecciones - Ataques'!$E$3:$E$137,DB27)</f>
        <v>0</v>
      </c>
      <c r="DC72" s="310">
        <f>SUMIFS('(B) - Detecciones - Ataques'!$AS3:$AS137,'(B) - Detecciones - Ataques'!$GR$3:$GR$137,"✔",'(B) - Detecciones - Ataques'!$E$3:$E$137,DC27)</f>
        <v>0</v>
      </c>
      <c r="DD72" s="310">
        <f>SUMIFS('(B) - Detecciones - Ataques'!$AS3:$AS137,'(B) - Detecciones - Ataques'!$GR$3:$GR$137,"✔",'(B) - Detecciones - Ataques'!$E$3:$E$137,DD27)</f>
        <v>0</v>
      </c>
      <c r="DE72" s="310">
        <f>SUMIFS('(B) - Detecciones - Ataques'!$AS3:$AS137,'(B) - Detecciones - Ataques'!$GR$3:$GR$137,"✔",'(B) - Detecciones - Ataques'!$E$3:$E$137,DE27)</f>
        <v>0</v>
      </c>
      <c r="DF72" s="310">
        <f>SUMIFS('(B) - Detecciones - Ataques'!$AS3:$AS137,'(B) - Detecciones - Ataques'!$GR$3:$GR$137,"✔",'(B) - Detecciones - Ataques'!$E$3:$E$137,DF27)</f>
        <v>0</v>
      </c>
      <c r="DG72" s="310">
        <f>SUMIFS('(B) - Detecciones - Ataques'!$AS3:$AS137,'(B) - Detecciones - Ataques'!$GR$3:$GR$137,"✔",'(B) - Detecciones - Ataques'!$E$3:$E$137,DG27)</f>
        <v>18</v>
      </c>
      <c r="DH72" s="310">
        <f>SUMIFS('(B) - Detecciones - Ataques'!$AS3:$AS137,'(B) - Detecciones - Ataques'!$GR$3:$GR$137,"✔",'(B) - Detecciones - Ataques'!$E$3:$E$137,DH27)</f>
        <v>0</v>
      </c>
      <c r="DI72" s="311">
        <f>SUMIFS('(B) - Detecciones - Ataques'!$AS3:$AS137,'(B) - Detecciones - Ataques'!$GR$3:$GR$137,"✔",'(B) - Detecciones - Ataques'!$E$3:$E$137,DI27)</f>
        <v>1</v>
      </c>
      <c r="DJ72" s="268"/>
      <c r="EY72" s="369"/>
      <c r="EZ72" s="369"/>
      <c r="FA72" s="369"/>
      <c r="FB72" s="369"/>
      <c r="FC72" s="369"/>
      <c r="FD72" s="369"/>
      <c r="FE72" s="369"/>
      <c r="FF72" s="369"/>
      <c r="FG72" s="369"/>
      <c r="FH72" s="369"/>
      <c r="FI72" s="369"/>
      <c r="FJ72" s="369"/>
      <c r="FK72" s="369"/>
      <c r="FL72" s="369"/>
      <c r="FM72" s="369"/>
      <c r="FN72" s="369"/>
      <c r="FO72" s="369"/>
      <c r="FP72" s="369"/>
    </row>
    <row r="73">
      <c r="J73" s="269"/>
      <c r="K73" s="345"/>
      <c r="L73" s="308"/>
      <c r="M73" s="308"/>
      <c r="N73" s="309"/>
      <c r="O73" s="270"/>
      <c r="Q73" s="268"/>
      <c r="R73" s="330" t="s">
        <v>2199</v>
      </c>
      <c r="S73" s="308">
        <f>SUMIFS('(B) - Detecciones - Ataques'!$AY3:$AY137,'(B) - Detecciones - Ataques'!$GR$3:$GR$137,"✔",'(B) - Detecciones - Ataques'!$B$3:$B$137,S27) + SUMIFS('(B) - Detecciones - Ataques'!$AY3:$AY137,'(B) - Detecciones - Ataques'!$GR$3:$GR$137,"✔",'(B) - Detecciones - Ataques'!$C$3:$C$137,"*" &amp; S27 &amp; "*") </f>
        <v>68</v>
      </c>
      <c r="T73" s="308">
        <f>SUMIFS('(B) - Detecciones - Ataques'!$AY3:$AY137,'(B) - Detecciones - Ataques'!$GR$3:$GR$137,"✔",'(B) - Detecciones - Ataques'!$B$3:$B$137,T27) + SUMIFS('(B) - Detecciones - Ataques'!$AY3:$AY137,'(B) - Detecciones - Ataques'!$GR$3:$GR$137,"✔",'(B) - Detecciones - Ataques'!$C$3:$C$137,"*" &amp; T27 &amp; "*") </f>
        <v>9998</v>
      </c>
      <c r="U73" s="308">
        <f>SUMIFS('(B) - Detecciones - Ataques'!$AY3:$AY137,'(B) - Detecciones - Ataques'!$GR$3:$GR$137,"✔",'(B) - Detecciones - Ataques'!$B$3:$B$137,U27) + SUMIFS('(B) - Detecciones - Ataques'!$AY3:$AY137,'(B) - Detecciones - Ataques'!$GR$3:$GR$137,"✔",'(B) - Detecciones - Ataques'!$C$3:$C$137,"*" &amp; U27 &amp; "*") </f>
        <v>16</v>
      </c>
      <c r="V73" s="308">
        <f>SUMIFS('(B) - Detecciones - Ataques'!$AY3:$AY137,'(B) - Detecciones - Ataques'!$GR$3:$GR$137,"✔",'(B) - Detecciones - Ataques'!$B$3:$B$137,V27) + SUMIFS('(B) - Detecciones - Ataques'!$AY3:$AY137,'(B) - Detecciones - Ataques'!$GR$3:$GR$137,"✔",'(B) - Detecciones - Ataques'!$C$3:$C$137,"*" &amp; V27 &amp; "*") </f>
        <v>8</v>
      </c>
      <c r="W73" s="308">
        <f>SUMIFS('(B) - Detecciones - Ataques'!$AY3:$AY137,'(B) - Detecciones - Ataques'!$GR$3:$GR$137,"✔",'(B) - Detecciones - Ataques'!$B$3:$B$137,W27) + SUMIFS('(B) - Detecciones - Ataques'!$AY3:$AY137,'(B) - Detecciones - Ataques'!$GR$3:$GR$137,"✔",'(B) - Detecciones - Ataques'!$C$3:$C$137,"*" &amp; W27 &amp; "*") </f>
        <v>1</v>
      </c>
      <c r="X73" s="308">
        <f>SUMIFS('(B) - Detecciones - Ataques'!$AY3:$AY137,'(B) - Detecciones - Ataques'!$GR$3:$GR$137,"✔",'(B) - Detecciones - Ataques'!$B$3:$B$137,X27) + SUMIFS('(B) - Detecciones - Ataques'!$AY3:$AY137,'(B) - Detecciones - Ataques'!$GR$3:$GR$137,"✔",'(B) - Detecciones - Ataques'!$C$3:$C$137,"*" &amp; X27 &amp; "*") </f>
        <v>792</v>
      </c>
      <c r="Y73" s="308">
        <f>SUMIFS('(B) - Detecciones - Ataques'!$AY3:$AY137,'(B) - Detecciones - Ataques'!$GR$3:$GR$137,"✔",'(B) - Detecciones - Ataques'!$B$3:$B$137,Y27) + SUMIFS('(B) - Detecciones - Ataques'!$AY3:$AY137,'(B) - Detecciones - Ataques'!$GR$3:$GR$137,"✔",'(B) - Detecciones - Ataques'!$C$3:$C$137,"*" &amp; Y27 &amp; "*") </f>
        <v>7794</v>
      </c>
      <c r="Z73" s="308">
        <f>SUMIFS('(B) - Detecciones - Ataques'!$AY3:$AY137,'(B) - Detecciones - Ataques'!$GR$3:$GR$137,"✔",'(B) - Detecciones - Ataques'!$B$3:$B$137,Z27) + SUMIFS('(B) - Detecciones - Ataques'!$AY3:$AY137,'(B) - Detecciones - Ataques'!$GR$3:$GR$137,"✔",'(B) - Detecciones - Ataques'!$C$3:$C$137,"*" &amp; Z27 &amp; "*") </f>
        <v>25</v>
      </c>
      <c r="AA73" s="308">
        <f>SUMIFS('(B) - Detecciones - Ataques'!$AY3:$AY137,'(B) - Detecciones - Ataques'!$GR$3:$GR$137,"✔",'(B) - Detecciones - Ataques'!$B$3:$B$137,AA27) + SUMIFS('(B) - Detecciones - Ataques'!$AY3:$AY137,'(B) - Detecciones - Ataques'!$GR$3:$GR$137,"✔",'(B) - Detecciones - Ataques'!$C$3:$C$137,"*" &amp; AA27 &amp; "*") </f>
        <v>20</v>
      </c>
      <c r="AB73" s="308">
        <f>SUMIFS('(B) - Detecciones - Ataques'!$AY3:$AY137,'(B) - Detecciones - Ataques'!$GR$3:$GR$137,"✔",'(B) - Detecciones - Ataques'!$B$3:$B$137,AB27) + SUMIFS('(B) - Detecciones - Ataques'!$AY3:$AY137,'(B) - Detecciones - Ataques'!$GR$3:$GR$137,"✔",'(B) - Detecciones - Ataques'!$C$3:$C$137,"*" &amp; AB27 &amp; "*") </f>
        <v>24</v>
      </c>
      <c r="AC73" s="308">
        <f>SUMIFS('(B) - Detecciones - Ataques'!$AY3:$AY137,'(B) - Detecciones - Ataques'!$GR$3:$GR$137,"✔",'(B) - Detecciones - Ataques'!$B$3:$B$137,AC27) + SUMIFS('(B) - Detecciones - Ataques'!$AY3:$AY137,'(B) - Detecciones - Ataques'!$GR$3:$GR$137,"✔",'(B) - Detecciones - Ataques'!$C$3:$C$137,"*" &amp; AC27 &amp; "*") </f>
        <v>1773</v>
      </c>
      <c r="AD73" s="308">
        <f>SUMIFS('(B) - Detecciones - Ataques'!$AY3:$AY137,'(B) - Detecciones - Ataques'!$GR$3:$GR$137,"✔",'(B) - Detecciones - Ataques'!$B$3:$B$137,AD27) + SUMIFS('(B) - Detecciones - Ataques'!$AY3:$AY137,'(B) - Detecciones - Ataques'!$GR$3:$GR$137,"✔",'(B) - Detecciones - Ataques'!$C$3:$C$137,"*" &amp; AD27 &amp; "*") </f>
        <v>48</v>
      </c>
      <c r="AE73" s="309">
        <f>SUMIFS('(B) - Detecciones - Ataques'!$AY3:$AY137,'(B) - Detecciones - Ataques'!$GR$3:$GR$137,"✔",'(B) - Detecciones - Ataques'!$B$3:$B$137,AE27) + SUMIFS('(B) - Detecciones - Ataques'!$AY3:$AY137,'(B) - Detecciones - Ataques'!$GR$3:$GR$137,"✔",'(B) - Detecciones - Ataques'!$C$3:$C$137,"*" &amp; AE27 &amp; "*") </f>
        <v>19</v>
      </c>
      <c r="AF73" s="268"/>
      <c r="AG73" s="330" t="s">
        <v>2199</v>
      </c>
      <c r="AH73" s="310">
        <f>SUMIFS('(B) - Detecciones - Ataques'!$AY3:$AY137,'(B) - Detecciones - Ataques'!$GR$3:$GR$137,"✔",'(B) - Detecciones - Ataques'!$E$3:$E$137,AH27)</f>
        <v>66</v>
      </c>
      <c r="AI73" s="310">
        <f>SUMIFS('(B) - Detecciones - Ataques'!$AY3:$AY137,'(B) - Detecciones - Ataques'!$GR$3:$GR$137,"✔",'(B) - Detecciones - Ataques'!$E$3:$E$137,AI27)</f>
        <v>1</v>
      </c>
      <c r="AJ73" s="310">
        <f>SUMIFS('(B) - Detecciones - Ataques'!$AY3:$AY137,'(B) - Detecciones - Ataques'!$GR$3:$GR$137,"✔",'(B) - Detecciones - Ataques'!$E$3:$E$137,AJ27)</f>
        <v>1</v>
      </c>
      <c r="AK73" s="310">
        <f>SUMIFS('(B) - Detecciones - Ataques'!$AY3:$AY137,'(B) - Detecciones - Ataques'!$GR$3:$GR$137,"✔",'(B) - Detecciones - Ataques'!$E$3:$E$137,AK27)</f>
        <v>0</v>
      </c>
      <c r="AL73" s="310">
        <f>SUMIFS('(B) - Detecciones - Ataques'!$AY3:$AY137,'(B) - Detecciones - Ataques'!$GR$3:$GR$137,"✔",'(B) - Detecciones - Ataques'!$E$3:$E$137,AL27)</f>
        <v>9998</v>
      </c>
      <c r="AM73" s="310">
        <f>SUMIFS('(B) - Detecciones - Ataques'!$AY3:$AY137,'(B) - Detecciones - Ataques'!$GR$3:$GR$137,"✔",'(B) - Detecciones - Ataques'!$E$3:$E$137,AM27)</f>
        <v>0</v>
      </c>
      <c r="AN73" s="310">
        <f>SUMIFS('(B) - Detecciones - Ataques'!$AY3:$AY137,'(B) - Detecciones - Ataques'!$GR$3:$GR$137,"✔",'(B) - Detecciones - Ataques'!$E$3:$E$137,AN27)</f>
        <v>0</v>
      </c>
      <c r="AO73" s="310">
        <f>SUMIFS('(B) - Detecciones - Ataques'!$AY3:$AY137,'(B) - Detecciones - Ataques'!$GR$3:$GR$137,"✔",'(B) - Detecciones - Ataques'!$E$3:$E$137,AO27)</f>
        <v>0</v>
      </c>
      <c r="AP73" s="310">
        <f>SUMIFS('(B) - Detecciones - Ataques'!$AY3:$AY137,'(B) - Detecciones - Ataques'!$GR$3:$GR$137,"✔",'(B) - Detecciones - Ataques'!$E$3:$E$137,AP27)</f>
        <v>3</v>
      </c>
      <c r="AQ73" s="310">
        <f>SUMIFS('(B) - Detecciones - Ataques'!$AY3:$AY137,'(B) - Detecciones - Ataques'!$GR$3:$GR$137,"✔",'(B) - Detecciones - Ataques'!$E$3:$E$137,AQ27)</f>
        <v>4</v>
      </c>
      <c r="AR73" s="310">
        <f>SUMIFS('(B) - Detecciones - Ataques'!$AY3:$AY137,'(B) - Detecciones - Ataques'!$GR$3:$GR$137,"✔",'(B) - Detecciones - Ataques'!$E$3:$E$137,AR27)</f>
        <v>0</v>
      </c>
      <c r="AS73" s="310">
        <f>SUMIFS('(B) - Detecciones - Ataques'!$AY3:$AY137,'(B) - Detecciones - Ataques'!$GR$3:$GR$137,"✔",'(B) - Detecciones - Ataques'!$E$3:$E$137,AS27)</f>
        <v>3</v>
      </c>
      <c r="AT73" s="310">
        <f>SUMIFS('(B) - Detecciones - Ataques'!$AY3:$AY137,'(B) - Detecciones - Ataques'!$GR$3:$GR$137,"✔",'(B) - Detecciones - Ataques'!$E$3:$E$137,AT27)</f>
        <v>4</v>
      </c>
      <c r="AU73" s="310">
        <f>SUMIFS('(B) - Detecciones - Ataques'!$AY3:$AY137,'(B) - Detecciones - Ataques'!$GR$3:$GR$137,"✔",'(B) - Detecciones - Ataques'!$E$3:$E$137,AU27)</f>
        <v>2</v>
      </c>
      <c r="AV73" s="310">
        <f>SUMIFS('(B) - Detecciones - Ataques'!$AY3:$AY137,'(B) - Detecciones - Ataques'!$GR$3:$GR$137,"✔",'(B) - Detecciones - Ataques'!$E$3:$E$137,AV27)</f>
        <v>0</v>
      </c>
      <c r="AW73" s="310">
        <f>SUMIFS('(B) - Detecciones - Ataques'!$AY3:$AY137,'(B) - Detecciones - Ataques'!$GR$3:$GR$137,"✔",'(B) - Detecciones - Ataques'!$E$3:$E$137,AW27)</f>
        <v>8</v>
      </c>
      <c r="AX73" s="310">
        <f>SUMIFS('(B) - Detecciones - Ataques'!$AY3:$AY137,'(B) - Detecciones - Ataques'!$GR$3:$GR$137,"✔",'(B) - Detecciones - Ataques'!$E$3:$E$137,AX27)</f>
        <v>0</v>
      </c>
      <c r="AY73" s="310">
        <f>SUMIFS('(B) - Detecciones - Ataques'!$AY3:$AY137,'(B) - Detecciones - Ataques'!$GR$3:$GR$137,"✔",'(B) - Detecciones - Ataques'!$E$3:$E$137,AY27)</f>
        <v>0</v>
      </c>
      <c r="AZ73" s="310">
        <f>SUMIFS('(B) - Detecciones - Ataques'!$AY3:$AY137,'(B) - Detecciones - Ataques'!$GR$3:$GR$137,"✔",'(B) - Detecciones - Ataques'!$E$3:$E$137,AZ27)</f>
        <v>0</v>
      </c>
      <c r="BA73" s="310">
        <f>SUMIFS('(B) - Detecciones - Ataques'!$AY3:$AY137,'(B) - Detecciones - Ataques'!$GR$3:$GR$137,"✔",'(B) - Detecciones - Ataques'!$E$3:$E$137,BA27)</f>
        <v>0</v>
      </c>
      <c r="BB73" s="310">
        <f>SUMIFS('(B) - Detecciones - Ataques'!$AY3:$AY137,'(B) - Detecciones - Ataques'!$GR$3:$GR$137,"✔",'(B) - Detecciones - Ataques'!$E$3:$E$137,BB27)</f>
        <v>1</v>
      </c>
      <c r="BC73" s="310">
        <f>SUMIFS('(B) - Detecciones - Ataques'!$AY3:$AY137,'(B) - Detecciones - Ataques'!$GR$3:$GR$137,"✔",'(B) - Detecciones - Ataques'!$E$3:$E$137,BC27)</f>
        <v>0</v>
      </c>
      <c r="BD73" s="310">
        <f>SUMIFS('(B) - Detecciones - Ataques'!$AY3:$AY137,'(B) - Detecciones - Ataques'!$GR$3:$GR$137,"✔",'(B) - Detecciones - Ataques'!$E$3:$E$137,BD27)</f>
        <v>0</v>
      </c>
      <c r="BE73" s="310">
        <f>SUMIFS('(B) - Detecciones - Ataques'!$AY3:$AY137,'(B) - Detecciones - Ataques'!$GR$3:$GR$137,"✔",'(B) - Detecciones - Ataques'!$E$3:$E$137,BE27)</f>
        <v>0</v>
      </c>
      <c r="BF73" s="310">
        <f>SUMIFS('(B) - Detecciones - Ataques'!$AY3:$AY137,'(B) - Detecciones - Ataques'!$GR$3:$GR$137,"✔",'(B) - Detecciones - Ataques'!$E$3:$E$137,BF27)</f>
        <v>0</v>
      </c>
      <c r="BG73" s="310">
        <f>SUMIFS('(B) - Detecciones - Ataques'!$AY3:$AY137,'(B) - Detecciones - Ataques'!$GR$3:$GR$137,"✔",'(B) - Detecciones - Ataques'!$E$3:$E$137,BG27)</f>
        <v>792</v>
      </c>
      <c r="BH73" s="310">
        <f>SUMIFS('(B) - Detecciones - Ataques'!$AY3:$AY137,'(B) - Detecciones - Ataques'!$GR$3:$GR$137,"✔",'(B) - Detecciones - Ataques'!$E$3:$E$137,BH27)</f>
        <v>0</v>
      </c>
      <c r="BI73" s="310">
        <f>SUMIFS('(B) - Detecciones - Ataques'!$AY3:$AY137,'(B) - Detecciones - Ataques'!$GR$3:$GR$137,"✔",'(B) - Detecciones - Ataques'!$E$3:$E$137,BI27)</f>
        <v>0</v>
      </c>
      <c r="BJ73" s="310">
        <f>SUMIFS('(B) - Detecciones - Ataques'!$AY3:$AY137,'(B) - Detecciones - Ataques'!$GR$3:$GR$137,"✔",'(B) - Detecciones - Ataques'!$E$3:$E$137,BJ27)</f>
        <v>0</v>
      </c>
      <c r="BK73" s="310">
        <f>SUMIFS('(B) - Detecciones - Ataques'!$AY3:$AY137,'(B) - Detecciones - Ataques'!$GR$3:$GR$137,"✔",'(B) - Detecciones - Ataques'!$E$3:$E$137,BK27)</f>
        <v>0</v>
      </c>
      <c r="BL73" s="310">
        <f>SUMIFS('(B) - Detecciones - Ataques'!$AY3:$AY137,'(B) - Detecciones - Ataques'!$GR$3:$GR$137,"✔",'(B) - Detecciones - Ataques'!$E$3:$E$137,BL27)</f>
        <v>818</v>
      </c>
      <c r="BM73" s="310">
        <f>SUMIFS('(B) - Detecciones - Ataques'!$AY3:$AY137,'(B) - Detecciones - Ataques'!$GR$3:$GR$137,"✔",'(B) - Detecciones - Ataques'!$E$3:$E$137,BM27)</f>
        <v>6976</v>
      </c>
      <c r="BN73" s="310">
        <f>SUMIFS('(B) - Detecciones - Ataques'!$AY3:$AY137,'(B) - Detecciones - Ataques'!$GR$3:$GR$137,"✔",'(B) - Detecciones - Ataques'!$E$3:$E$137,BN27)</f>
        <v>0</v>
      </c>
      <c r="BO73" s="310">
        <f>SUMIFS('(B) - Detecciones - Ataques'!$AY3:$AY137,'(B) - Detecciones - Ataques'!$GR$3:$GR$137,"✔",'(B) - Detecciones - Ataques'!$E$3:$E$137,BO27)</f>
        <v>0</v>
      </c>
      <c r="BP73" s="310">
        <f>SUMIFS('(B) - Detecciones - Ataques'!$AY3:$AY137,'(B) - Detecciones - Ataques'!$GR$3:$GR$137,"✔",'(B) - Detecciones - Ataques'!$E$3:$E$137,BP27)</f>
        <v>0</v>
      </c>
      <c r="BQ73" s="310">
        <f>SUMIFS('(B) - Detecciones - Ataques'!$AY3:$AY137,'(B) - Detecciones - Ataques'!$GR$3:$GR$137,"✔",'(B) - Detecciones - Ataques'!$E$3:$E$137,BQ27)</f>
        <v>0</v>
      </c>
      <c r="BR73" s="310">
        <f>SUMIFS('(B) - Detecciones - Ataques'!$AY3:$AY137,'(B) - Detecciones - Ataques'!$GR$3:$GR$137,"✔",'(B) - Detecciones - Ataques'!$E$3:$E$137,BR27)</f>
        <v>0</v>
      </c>
      <c r="BS73" s="310">
        <f>SUMIFS('(B) - Detecciones - Ataques'!$AY3:$AY137,'(B) - Detecciones - Ataques'!$GR$3:$GR$137,"✔",'(B) - Detecciones - Ataques'!$E$3:$E$137,BS27)</f>
        <v>0</v>
      </c>
      <c r="BT73" s="310">
        <f>SUMIFS('(B) - Detecciones - Ataques'!$AY3:$AY137,'(B) - Detecciones - Ataques'!$GR$3:$GR$137,"✔",'(B) - Detecciones - Ataques'!$E$3:$E$137,BT27)</f>
        <v>0</v>
      </c>
      <c r="BU73" s="310">
        <f>SUMIFS('(B) - Detecciones - Ataques'!$AY3:$AY137,'(B) - Detecciones - Ataques'!$GR$3:$GR$137,"✔",'(B) - Detecciones - Ataques'!$E$3:$E$137,BU27)</f>
        <v>0</v>
      </c>
      <c r="BV73" s="310">
        <f>SUMIFS('(B) - Detecciones - Ataques'!$AY3:$AY137,'(B) - Detecciones - Ataques'!$GR$3:$GR$137,"✔",'(B) - Detecciones - Ataques'!$E$3:$E$137,BV27)</f>
        <v>0</v>
      </c>
      <c r="BW73" s="310">
        <f>SUMIFS('(B) - Detecciones - Ataques'!$AY3:$AY137,'(B) - Detecciones - Ataques'!$GR$3:$GR$137,"✔",'(B) - Detecciones - Ataques'!$E$3:$E$137,BW27)</f>
        <v>0</v>
      </c>
      <c r="BX73" s="310">
        <f>SUMIFS('(B) - Detecciones - Ataques'!$AY3:$AY137,'(B) - Detecciones - Ataques'!$GR$3:$GR$137,"✔",'(B) - Detecciones - Ataques'!$E$3:$E$137,BX27)</f>
        <v>1</v>
      </c>
      <c r="BY73" s="310">
        <f>SUMIFS('(B) - Detecciones - Ataques'!$AY3:$AY137,'(B) - Detecciones - Ataques'!$GR$3:$GR$137,"✔",'(B) - Detecciones - Ataques'!$E$3:$E$137,BY27)</f>
        <v>20</v>
      </c>
      <c r="BZ73" s="310">
        <f>SUMIFS('(B) - Detecciones - Ataques'!$AY3:$AY137,'(B) - Detecciones - Ataques'!$GR$3:$GR$137,"✔",'(B) - Detecciones - Ataques'!$E$3:$E$137,BZ27)</f>
        <v>0</v>
      </c>
      <c r="CA73" s="310">
        <f>SUMIFS('(B) - Detecciones - Ataques'!$AY3:$AY137,'(B) - Detecciones - Ataques'!$GR$3:$GR$137,"✔",'(B) - Detecciones - Ataques'!$E$3:$E$137,CA27)</f>
        <v>0</v>
      </c>
      <c r="CB73" s="310">
        <f>SUMIFS('(B) - Detecciones - Ataques'!$AY3:$AY137,'(B) - Detecciones - Ataques'!$GR$3:$GR$137,"✔",'(B) - Detecciones - Ataques'!$E$3:$E$137,CB27)</f>
        <v>0</v>
      </c>
      <c r="CC73" s="310">
        <f>SUMIFS('(B) - Detecciones - Ataques'!$AY3:$AY137,'(B) - Detecciones - Ataques'!$GR$3:$GR$137,"✔",'(B) - Detecciones - Ataques'!$E$3:$E$137,CC27)</f>
        <v>0</v>
      </c>
      <c r="CD73" s="310">
        <f>SUMIFS('(B) - Detecciones - Ataques'!$AY3:$AY137,'(B) - Detecciones - Ataques'!$GR$3:$GR$137,"✔",'(B) - Detecciones - Ataques'!$E$3:$E$137,CD27)</f>
        <v>0</v>
      </c>
      <c r="CE73" s="310">
        <f>SUMIFS('(B) - Detecciones - Ataques'!$AY3:$AY137,'(B) - Detecciones - Ataques'!$GR$3:$GR$137,"✔",'(B) - Detecciones - Ataques'!$E$3:$E$137,CE27)</f>
        <v>0</v>
      </c>
      <c r="CF73" s="310">
        <f>SUMIFS('(B) - Detecciones - Ataques'!$AY3:$AY137,'(B) - Detecciones - Ataques'!$GR$3:$GR$137,"✔",'(B) - Detecciones - Ataques'!$E$3:$E$137,CF27)</f>
        <v>0</v>
      </c>
      <c r="CG73" s="310">
        <f>SUMIFS('(B) - Detecciones - Ataques'!$AY3:$AY137,'(B) - Detecciones - Ataques'!$GR$3:$GR$137,"✔",'(B) - Detecciones - Ataques'!$E$3:$E$137,CG27)</f>
        <v>1</v>
      </c>
      <c r="CH73" s="310">
        <f>SUMIFS('(B) - Detecciones - Ataques'!$AY3:$AY137,'(B) - Detecciones - Ataques'!$GR$3:$GR$137,"✔",'(B) - Detecciones - Ataques'!$E$3:$E$137,CH27)</f>
        <v>0</v>
      </c>
      <c r="CI73" s="310">
        <f>SUMIFS('(B) - Detecciones - Ataques'!$AY3:$AY137,'(B) - Detecciones - Ataques'!$GR$3:$GR$137,"✔",'(B) - Detecciones - Ataques'!$E$3:$E$137,CI27)</f>
        <v>0</v>
      </c>
      <c r="CJ73" s="310">
        <f>SUMIFS('(B) - Detecciones - Ataques'!$AY3:$AY137,'(B) - Detecciones - Ataques'!$GR$3:$GR$137,"✔",'(B) - Detecciones - Ataques'!$E$3:$E$137,CJ27)</f>
        <v>8</v>
      </c>
      <c r="CK73" s="310">
        <f>SUMIFS('(B) - Detecciones - Ataques'!$AY3:$AY137,'(B) - Detecciones - Ataques'!$GR$3:$GR$137,"✔",'(B) - Detecciones - Ataques'!$E$3:$E$137,CK27)</f>
        <v>0</v>
      </c>
      <c r="CL73" s="310">
        <f>SUMIFS('(B) - Detecciones - Ataques'!$AY3:$AY137,'(B) - Detecciones - Ataques'!$GR$3:$GR$137,"✔",'(B) - Detecciones - Ataques'!$E$3:$E$137,CL27)</f>
        <v>3</v>
      </c>
      <c r="CM73" s="310">
        <f>SUMIFS('(B) - Detecciones - Ataques'!$AY3:$AY137,'(B) - Detecciones - Ataques'!$GR$3:$GR$137,"✔",'(B) - Detecciones - Ataques'!$E$3:$E$137,CM27)</f>
        <v>0</v>
      </c>
      <c r="CN73" s="310">
        <f>SUMIFS('(B) - Detecciones - Ataques'!$AY3:$AY137,'(B) - Detecciones - Ataques'!$GR$3:$GR$137,"✔",'(B) - Detecciones - Ataques'!$E$3:$E$137,CN27)</f>
        <v>1</v>
      </c>
      <c r="CO73" s="310">
        <f>SUMIFS('(B) - Detecciones - Ataques'!$AY3:$AY137,'(B) - Detecciones - Ataques'!$GR$3:$GR$137,"✔",'(B) - Detecciones - Ataques'!$E$3:$E$137,CO27)</f>
        <v>23</v>
      </c>
      <c r="CP73" s="310">
        <f>SUMIFS('(B) - Detecciones - Ataques'!$AY3:$AY137,'(B) - Detecciones - Ataques'!$GR$3:$GR$137,"✔",'(B) - Detecciones - Ataques'!$E$3:$E$137,CP27)</f>
        <v>0</v>
      </c>
      <c r="CQ73" s="310">
        <f>SUMIFS('(B) - Detecciones - Ataques'!$AY3:$AY137,'(B) - Detecciones - Ataques'!$GR$3:$GR$137,"✔",'(B) - Detecciones - Ataques'!$E$3:$E$137,CQ27)</f>
        <v>0</v>
      </c>
      <c r="CR73" s="310">
        <f>SUMIFS('(B) - Detecciones - Ataques'!$AY3:$AY137,'(B) - Detecciones - Ataques'!$GR$3:$GR$137,"✔",'(B) - Detecciones - Ataques'!$E$3:$E$137,CR27)</f>
        <v>1771</v>
      </c>
      <c r="CS73" s="310">
        <f>SUMIFS('(B) - Detecciones - Ataques'!$AY3:$AY137,'(B) - Detecciones - Ataques'!$GR$3:$GR$137,"✔",'(B) - Detecciones - Ataques'!$E$3:$E$137,CS27)</f>
        <v>2</v>
      </c>
      <c r="CT73" s="310">
        <f>SUMIFS('(B) - Detecciones - Ataques'!$AY3:$AY137,'(B) - Detecciones - Ataques'!$GR$3:$GR$137,"✔",'(B) - Detecciones - Ataques'!$E$3:$E$137,CT27)</f>
        <v>0</v>
      </c>
      <c r="CU73" s="310">
        <f>SUMIFS('(B) - Detecciones - Ataques'!$AY3:$AY137,'(B) - Detecciones - Ataques'!$GR$3:$GR$137,"✔",'(B) - Detecciones - Ataques'!$E$3:$E$137,CU27)</f>
        <v>0</v>
      </c>
      <c r="CV73" s="310">
        <f>SUMIFS('(B) - Detecciones - Ataques'!$AY3:$AY137,'(B) - Detecciones - Ataques'!$GR$3:$GR$137,"✔",'(B) - Detecciones - Ataques'!$E$3:$E$137,CV27)</f>
        <v>0</v>
      </c>
      <c r="CW73" s="310">
        <f>SUMIFS('(B) - Detecciones - Ataques'!$AY3:$AY137,'(B) - Detecciones - Ataques'!$GR$3:$GR$137,"✔",'(B) - Detecciones - Ataques'!$E$3:$E$137,CW27)</f>
        <v>0</v>
      </c>
      <c r="CX73" s="310">
        <f>SUMIFS('(B) - Detecciones - Ataques'!$AY3:$AY137,'(B) - Detecciones - Ataques'!$GR$3:$GR$137,"✔",'(B) - Detecciones - Ataques'!$E$3:$E$137,CX27)</f>
        <v>48</v>
      </c>
      <c r="CY73" s="310">
        <f>SUMIFS('(B) - Detecciones - Ataques'!$AY3:$AY137,'(B) - Detecciones - Ataques'!$GR$3:$GR$137,"✔",'(B) - Detecciones - Ataques'!$E$3:$E$137,CY27)</f>
        <v>0</v>
      </c>
      <c r="CZ73" s="310">
        <f>SUMIFS('(B) - Detecciones - Ataques'!$AY3:$AY137,'(B) - Detecciones - Ataques'!$GR$3:$GR$137,"✔",'(B) - Detecciones - Ataques'!$E$3:$E$137,CZ27)</f>
        <v>0</v>
      </c>
      <c r="DA73" s="310">
        <f>SUMIFS('(B) - Detecciones - Ataques'!$AY3:$AY137,'(B) - Detecciones - Ataques'!$GR$3:$GR$137,"✔",'(B) - Detecciones - Ataques'!$E$3:$E$137,DA27)</f>
        <v>0</v>
      </c>
      <c r="DB73" s="310">
        <f>SUMIFS('(B) - Detecciones - Ataques'!$AY3:$AY137,'(B) - Detecciones - Ataques'!$GR$3:$GR$137,"✔",'(B) - Detecciones - Ataques'!$E$3:$E$137,DB27)</f>
        <v>0</v>
      </c>
      <c r="DC73" s="310">
        <f>SUMIFS('(B) - Detecciones - Ataques'!$AY3:$AY137,'(B) - Detecciones - Ataques'!$GR$3:$GR$137,"✔",'(B) - Detecciones - Ataques'!$E$3:$E$137,DC27)</f>
        <v>0</v>
      </c>
      <c r="DD73" s="310">
        <f>SUMIFS('(B) - Detecciones - Ataques'!$AY3:$AY137,'(B) - Detecciones - Ataques'!$GR$3:$GR$137,"✔",'(B) - Detecciones - Ataques'!$E$3:$E$137,DD27)</f>
        <v>0</v>
      </c>
      <c r="DE73" s="310">
        <f>SUMIFS('(B) - Detecciones - Ataques'!$AY3:$AY137,'(B) - Detecciones - Ataques'!$GR$3:$GR$137,"✔",'(B) - Detecciones - Ataques'!$E$3:$E$137,DE27)</f>
        <v>0</v>
      </c>
      <c r="DF73" s="310">
        <f>SUMIFS('(B) - Detecciones - Ataques'!$AY3:$AY137,'(B) - Detecciones - Ataques'!$GR$3:$GR$137,"✔",'(B) - Detecciones - Ataques'!$E$3:$E$137,DF27)</f>
        <v>0</v>
      </c>
      <c r="DG73" s="310">
        <f>SUMIFS('(B) - Detecciones - Ataques'!$AY3:$AY137,'(B) - Detecciones - Ataques'!$GR$3:$GR$137,"✔",'(B) - Detecciones - Ataques'!$E$3:$E$137,DG27)</f>
        <v>18</v>
      </c>
      <c r="DH73" s="310">
        <f>SUMIFS('(B) - Detecciones - Ataques'!$AY3:$AY137,'(B) - Detecciones - Ataques'!$GR$3:$GR$137,"✔",'(B) - Detecciones - Ataques'!$E$3:$E$137,DH27)</f>
        <v>0</v>
      </c>
      <c r="DI73" s="311">
        <f>SUMIFS('(B) - Detecciones - Ataques'!$AY3:$AY137,'(B) - Detecciones - Ataques'!$GR$3:$GR$137,"✔",'(B) - Detecciones - Ataques'!$E$3:$E$137,DI27)</f>
        <v>1</v>
      </c>
      <c r="DJ73" s="268"/>
      <c r="EY73" s="369"/>
      <c r="EZ73" s="369"/>
      <c r="FA73" s="369"/>
      <c r="FB73" s="369"/>
      <c r="FC73" s="369"/>
      <c r="FD73" s="369"/>
      <c r="FE73" s="369"/>
      <c r="FF73" s="369"/>
      <c r="FG73" s="369"/>
      <c r="FH73" s="369"/>
      <c r="FI73" s="369"/>
      <c r="FJ73" s="369"/>
      <c r="FK73" s="369"/>
      <c r="FL73" s="369"/>
      <c r="FM73" s="369"/>
      <c r="FN73" s="369"/>
      <c r="FO73" s="369"/>
      <c r="FP73" s="369"/>
    </row>
    <row r="74">
      <c r="J74" s="269"/>
      <c r="K74" s="330" t="s">
        <v>2214</v>
      </c>
      <c r="L74" s="331" t="s">
        <v>2215</v>
      </c>
      <c r="M74" s="331" t="s">
        <v>2216</v>
      </c>
      <c r="N74" s="332" t="s">
        <v>2217</v>
      </c>
      <c r="O74" s="270"/>
      <c r="Q74" s="268"/>
      <c r="R74" s="307" t="s">
        <v>2200</v>
      </c>
      <c r="S74" s="308">
        <f>SUMIFS('(B) - Detecciones - Ataques'!$DG3:$DG137,'(B) - Detecciones - Ataques'!$GR$3:$GR$137,"✔",'(B) - Detecciones - Ataques'!$B$3:$B$137,S27) + SUMIFS('(B) - Detecciones - Ataques'!$DG3:$DG137,'(B) - Detecciones - Ataques'!$GR$3:$GR$137,"✔",'(B) - Detecciones - Ataques'!$C$3:$C$137,"*" &amp; S27 &amp; "*") </f>
        <v>4995</v>
      </c>
      <c r="T74" s="308">
        <f>SUMIFS('(B) - Detecciones - Ataques'!$DG3:$DG137,'(B) - Detecciones - Ataques'!$GR$3:$GR$137,"✔",'(B) - Detecciones - Ataques'!$B$3:$B$137,T27) + SUMIFS('(B) - Detecciones - Ataques'!$DG3:$DG137,'(B) - Detecciones - Ataques'!$GR$3:$GR$137,"✔",'(B) - Detecciones - Ataques'!$C$3:$C$137,"*" &amp; T27 &amp; "*") </f>
        <v>719839</v>
      </c>
      <c r="U74" s="308">
        <f>SUMIFS('(B) - Detecciones - Ataques'!$DG3:$DG137,'(B) - Detecciones - Ataques'!$GR$3:$GR$137,"✔",'(B) - Detecciones - Ataques'!$B$3:$B$137,U27) + SUMIFS('(B) - Detecciones - Ataques'!$DG3:$DG137,'(B) - Detecciones - Ataques'!$GR$3:$GR$137,"✔",'(B) - Detecciones - Ataques'!$C$3:$C$137,"*" &amp; U27 &amp; "*") </f>
        <v>612</v>
      </c>
      <c r="V74" s="308">
        <f>SUMIFS('(B) - Detecciones - Ataques'!$DG3:$DG137,'(B) - Detecciones - Ataques'!$GR$3:$GR$137,"✔",'(B) - Detecciones - Ataques'!$B$3:$B$137,V27) + SUMIFS('(B) - Detecciones - Ataques'!$DG3:$DG137,'(B) - Detecciones - Ataques'!$GR$3:$GR$137,"✔",'(B) - Detecciones - Ataques'!$C$3:$C$137,"*" &amp; V27 &amp; "*") </f>
        <v>37</v>
      </c>
      <c r="W74" s="308">
        <f>SUMIFS('(B) - Detecciones - Ataques'!$DG3:$DG137,'(B) - Detecciones - Ataques'!$GR$3:$GR$137,"✔",'(B) - Detecciones - Ataques'!$B$3:$B$137,W27) + SUMIFS('(B) - Detecciones - Ataques'!$DG3:$DG137,'(B) - Detecciones - Ataques'!$GR$3:$GR$137,"✔",'(B) - Detecciones - Ataques'!$C$3:$C$137,"*" &amp; W27 &amp; "*") </f>
        <v>91661</v>
      </c>
      <c r="X74" s="308">
        <f>SUMIFS('(B) - Detecciones - Ataques'!$DG3:$DG137,'(B) - Detecciones - Ataques'!$GR$3:$GR$137,"✔",'(B) - Detecciones - Ataques'!$B$3:$B$137,X27) + SUMIFS('(B) - Detecciones - Ataques'!$DG3:$DG137,'(B) - Detecciones - Ataques'!$GR$3:$GR$137,"✔",'(B) - Detecciones - Ataques'!$C$3:$C$137,"*" &amp; X27 &amp; "*") </f>
        <v>796</v>
      </c>
      <c r="Y74" s="308">
        <f>SUMIFS('(B) - Detecciones - Ataques'!$DG3:$DG137,'(B) - Detecciones - Ataques'!$GR$3:$GR$137,"✔",'(B) - Detecciones - Ataques'!$B$3:$B$137,Y27) + SUMIFS('(B) - Detecciones - Ataques'!$DG3:$DG137,'(B) - Detecciones - Ataques'!$GR$3:$GR$137,"✔",'(B) - Detecciones - Ataques'!$C$3:$C$137,"*" &amp; Y27 &amp; "*") </f>
        <v>4552409</v>
      </c>
      <c r="Z74" s="308">
        <f>SUMIFS('(B) - Detecciones - Ataques'!$DG3:$DG137,'(B) - Detecciones - Ataques'!$GR$3:$GR$137,"✔",'(B) - Detecciones - Ataques'!$B$3:$B$137,Z27) + SUMIFS('(B) - Detecciones - Ataques'!$DG3:$DG137,'(B) - Detecciones - Ataques'!$GR$3:$GR$137,"✔",'(B) - Detecciones - Ataques'!$C$3:$C$137,"*" &amp; Z27 &amp; "*") </f>
        <v>526</v>
      </c>
      <c r="AA74" s="308">
        <f>SUMIFS('(B) - Detecciones - Ataques'!$DG3:$DG137,'(B) - Detecciones - Ataques'!$GR$3:$GR$137,"✔",'(B) - Detecciones - Ataques'!$B$3:$B$137,AA27) + SUMIFS('(B) - Detecciones - Ataques'!$DG3:$DG137,'(B) - Detecciones - Ataques'!$GR$3:$GR$137,"✔",'(B) - Detecciones - Ataques'!$C$3:$C$137,"*" &amp; AA27 &amp; "*") </f>
        <v>82</v>
      </c>
      <c r="AB74" s="308">
        <f>SUMIFS('(B) - Detecciones - Ataques'!$DG3:$DG137,'(B) - Detecciones - Ataques'!$GR$3:$GR$137,"✔",'(B) - Detecciones - Ataques'!$B$3:$B$137,AB27) + SUMIFS('(B) - Detecciones - Ataques'!$DG3:$DG137,'(B) - Detecciones - Ataques'!$GR$3:$GR$137,"✔",'(B) - Detecciones - Ataques'!$C$3:$C$137,"*" &amp; AB27 &amp; "*") </f>
        <v>42</v>
      </c>
      <c r="AC74" s="308">
        <f>SUMIFS('(B) - Detecciones - Ataques'!$DG3:$DG137,'(B) - Detecciones - Ataques'!$GR$3:$GR$137,"✔",'(B) - Detecciones - Ataques'!$B$3:$B$137,AC27) + SUMIFS('(B) - Detecciones - Ataques'!$DG3:$DG137,'(B) - Detecciones - Ataques'!$GR$3:$GR$137,"✔",'(B) - Detecciones - Ataques'!$C$3:$C$137,"*" &amp; AC27 &amp; "*") </f>
        <v>9566</v>
      </c>
      <c r="AD74" s="308">
        <f>SUMIFS('(B) - Detecciones - Ataques'!$DG3:$DG137,'(B) - Detecciones - Ataques'!$GR$3:$GR$137,"✔",'(B) - Detecciones - Ataques'!$B$3:$B$137,AD27) + SUMIFS('(B) - Detecciones - Ataques'!$DG3:$DG137,'(B) - Detecciones - Ataques'!$GR$3:$GR$137,"✔",'(B) - Detecciones - Ataques'!$C$3:$C$137,"*" &amp; AD27 &amp; "*") </f>
        <v>64</v>
      </c>
      <c r="AE74" s="309">
        <f>SUMIFS('(B) - Detecciones - Ataques'!$DG3:$DG137,'(B) - Detecciones - Ataques'!$GR$3:$GR$137,"✔",'(B) - Detecciones - Ataques'!$B$3:$B$137,AE27) + SUMIFS('(B) - Detecciones - Ataques'!$DG3:$DG137,'(B) - Detecciones - Ataques'!$GR$3:$GR$137,"✔",'(B) - Detecciones - Ataques'!$C$3:$C$137,"*" &amp; AE27 &amp; "*") </f>
        <v>43</v>
      </c>
      <c r="AF74" s="268"/>
      <c r="AG74" s="307" t="s">
        <v>2200</v>
      </c>
      <c r="AH74" s="310">
        <f>SUMIFS('(B) - Detecciones - Ataques'!$DG3:$DG137,'(B) - Detecciones - Ataques'!$GR$3:$GR$137,"✔",'(B) - Detecciones - Ataques'!$E$3:$E$137,AH27)</f>
        <v>4987</v>
      </c>
      <c r="AI74" s="310">
        <f>SUMIFS('(B) - Detecciones - Ataques'!$DG3:$DG137,'(B) - Detecciones - Ataques'!$GR$3:$GR$137,"✔",'(B) - Detecciones - Ataques'!$E$3:$E$137,AI27)</f>
        <v>1</v>
      </c>
      <c r="AJ74" s="310">
        <f>SUMIFS('(B) - Detecciones - Ataques'!$DG3:$DG137,'(B) - Detecciones - Ataques'!$GR$3:$GR$137,"✔",'(B) - Detecciones - Ataques'!$E$3:$E$137,AJ27)</f>
        <v>7</v>
      </c>
      <c r="AK74" s="310">
        <f>SUMIFS('(B) - Detecciones - Ataques'!$DG3:$DG137,'(B) - Detecciones - Ataques'!$GR$3:$GR$137,"✔",'(B) - Detecciones - Ataques'!$E$3:$E$137,AK27)</f>
        <v>0</v>
      </c>
      <c r="AL74" s="310">
        <f>SUMIFS('(B) - Detecciones - Ataques'!$DG3:$DG137,'(B) - Detecciones - Ataques'!$GR$3:$GR$137,"✔",'(B) - Detecciones - Ataques'!$E$3:$E$137,AL27)</f>
        <v>719839</v>
      </c>
      <c r="AM74" s="310">
        <f>SUMIFS('(B) - Detecciones - Ataques'!$DG3:$DG137,'(B) - Detecciones - Ataques'!$GR$3:$GR$137,"✔",'(B) - Detecciones - Ataques'!$E$3:$E$137,AM27)</f>
        <v>0</v>
      </c>
      <c r="AN74" s="310">
        <f>SUMIFS('(B) - Detecciones - Ataques'!$DG3:$DG137,'(B) - Detecciones - Ataques'!$GR$3:$GR$137,"✔",'(B) - Detecciones - Ataques'!$E$3:$E$137,AN27)</f>
        <v>0</v>
      </c>
      <c r="AO74" s="310">
        <f>SUMIFS('(B) - Detecciones - Ataques'!$DG3:$DG137,'(B) - Detecciones - Ataques'!$GR$3:$GR$137,"✔",'(B) - Detecciones - Ataques'!$E$3:$E$137,AO27)</f>
        <v>0</v>
      </c>
      <c r="AP74" s="310">
        <f>SUMIFS('(B) - Detecciones - Ataques'!$DG3:$DG137,'(B) - Detecciones - Ataques'!$GR$3:$GR$137,"✔",'(B) - Detecciones - Ataques'!$E$3:$E$137,AP27)</f>
        <v>350</v>
      </c>
      <c r="AQ74" s="310">
        <f>SUMIFS('(B) - Detecciones - Ataques'!$DG3:$DG137,'(B) - Detecciones - Ataques'!$GR$3:$GR$137,"✔",'(B) - Detecciones - Ataques'!$E$3:$E$137,AQ27)</f>
        <v>247</v>
      </c>
      <c r="AR74" s="310">
        <f>SUMIFS('(B) - Detecciones - Ataques'!$DG3:$DG137,'(B) - Detecciones - Ataques'!$GR$3:$GR$137,"✔",'(B) - Detecciones - Ataques'!$E$3:$E$137,AR27)</f>
        <v>0</v>
      </c>
      <c r="AS74" s="310">
        <f>SUMIFS('(B) - Detecciones - Ataques'!$DG3:$DG137,'(B) - Detecciones - Ataques'!$GR$3:$GR$137,"✔",'(B) - Detecciones - Ataques'!$E$3:$E$137,AS27)</f>
        <v>4</v>
      </c>
      <c r="AT74" s="310">
        <f>SUMIFS('(B) - Detecciones - Ataques'!$DG3:$DG137,'(B) - Detecciones - Ataques'!$GR$3:$GR$137,"✔",'(B) - Detecciones - Ataques'!$E$3:$E$137,AT27)</f>
        <v>9</v>
      </c>
      <c r="AU74" s="310">
        <f>SUMIFS('(B) - Detecciones - Ataques'!$DG3:$DG137,'(B) - Detecciones - Ataques'!$GR$3:$GR$137,"✔",'(B) - Detecciones - Ataques'!$E$3:$E$137,AU27)</f>
        <v>2</v>
      </c>
      <c r="AV74" s="310">
        <f>SUMIFS('(B) - Detecciones - Ataques'!$DG3:$DG137,'(B) - Detecciones - Ataques'!$GR$3:$GR$137,"✔",'(B) - Detecciones - Ataques'!$E$3:$E$137,AV27)</f>
        <v>0</v>
      </c>
      <c r="AW74" s="310">
        <f>SUMIFS('(B) - Detecciones - Ataques'!$DG3:$DG137,'(B) - Detecciones - Ataques'!$GR$3:$GR$137,"✔",'(B) - Detecciones - Ataques'!$E$3:$E$137,AW27)</f>
        <v>16</v>
      </c>
      <c r="AX74" s="310">
        <f>SUMIFS('(B) - Detecciones - Ataques'!$DG3:$DG137,'(B) - Detecciones - Ataques'!$GR$3:$GR$137,"✔",'(B) - Detecciones - Ataques'!$E$3:$E$137,AX27)</f>
        <v>0</v>
      </c>
      <c r="AY74" s="310">
        <f>SUMIFS('(B) - Detecciones - Ataques'!$DG3:$DG137,'(B) - Detecciones - Ataques'!$GR$3:$GR$137,"✔",'(B) - Detecciones - Ataques'!$E$3:$E$137,AY27)</f>
        <v>9</v>
      </c>
      <c r="AZ74" s="310">
        <f>SUMIFS('(B) - Detecciones - Ataques'!$DG3:$DG137,'(B) - Detecciones - Ataques'!$GR$3:$GR$137,"✔",'(B) - Detecciones - Ataques'!$E$3:$E$137,AZ27)</f>
        <v>12</v>
      </c>
      <c r="BA74" s="310">
        <f>SUMIFS('(B) - Detecciones - Ataques'!$DG3:$DG137,'(B) - Detecciones - Ataques'!$GR$3:$GR$137,"✔",'(B) - Detecciones - Ataques'!$E$3:$E$137,BA27)</f>
        <v>0</v>
      </c>
      <c r="BB74" s="310">
        <f>SUMIFS('(B) - Detecciones - Ataques'!$DG3:$DG137,'(B) - Detecciones - Ataques'!$GR$3:$GR$137,"✔",'(B) - Detecciones - Ataques'!$E$3:$E$137,BB27)</f>
        <v>91649</v>
      </c>
      <c r="BC74" s="310">
        <f>SUMIFS('(B) - Detecciones - Ataques'!$DG3:$DG137,'(B) - Detecciones - Ataques'!$GR$3:$GR$137,"✔",'(B) - Detecciones - Ataques'!$E$3:$E$137,BC27)</f>
        <v>0</v>
      </c>
      <c r="BD74" s="310">
        <f>SUMIFS('(B) - Detecciones - Ataques'!$DG3:$DG137,'(B) - Detecciones - Ataques'!$GR$3:$GR$137,"✔",'(B) - Detecciones - Ataques'!$E$3:$E$137,BD27)</f>
        <v>2</v>
      </c>
      <c r="BE74" s="310">
        <f>SUMIFS('(B) - Detecciones - Ataques'!$DG3:$DG137,'(B) - Detecciones - Ataques'!$GR$3:$GR$137,"✔",'(B) - Detecciones - Ataques'!$E$3:$E$137,BE27)</f>
        <v>9</v>
      </c>
      <c r="BF74" s="310">
        <f>SUMIFS('(B) - Detecciones - Ataques'!$DG3:$DG137,'(B) - Detecciones - Ataques'!$GR$3:$GR$137,"✔",'(B) - Detecciones - Ataques'!$E$3:$E$137,BF27)</f>
        <v>1</v>
      </c>
      <c r="BG74" s="310">
        <f>SUMIFS('(B) - Detecciones - Ataques'!$DG3:$DG137,'(B) - Detecciones - Ataques'!$GR$3:$GR$137,"✔",'(B) - Detecciones - Ataques'!$E$3:$E$137,BG27)</f>
        <v>792</v>
      </c>
      <c r="BH74" s="310">
        <f>SUMIFS('(B) - Detecciones - Ataques'!$DG3:$DG137,'(B) - Detecciones - Ataques'!$GR$3:$GR$137,"✔",'(B) - Detecciones - Ataques'!$E$3:$E$137,BH27)</f>
        <v>2</v>
      </c>
      <c r="BI74" s="310">
        <f>SUMIFS('(B) - Detecciones - Ataques'!$DG3:$DG137,'(B) - Detecciones - Ataques'!$GR$3:$GR$137,"✔",'(B) - Detecciones - Ataques'!$E$3:$E$137,BI27)</f>
        <v>0</v>
      </c>
      <c r="BJ74" s="310">
        <f>SUMIFS('(B) - Detecciones - Ataques'!$DG3:$DG137,'(B) - Detecciones - Ataques'!$GR$3:$GR$137,"✔",'(B) - Detecciones - Ataques'!$E$3:$E$137,BJ27)</f>
        <v>0</v>
      </c>
      <c r="BK74" s="310">
        <f>SUMIFS('(B) - Detecciones - Ataques'!$DG3:$DG137,'(B) - Detecciones - Ataques'!$GR$3:$GR$137,"✔",'(B) - Detecciones - Ataques'!$E$3:$E$137,BK27)</f>
        <v>1</v>
      </c>
      <c r="BL74" s="310">
        <f>SUMIFS('(B) - Detecciones - Ataques'!$DG3:$DG137,'(B) - Detecciones - Ataques'!$GR$3:$GR$137,"✔",'(B) - Detecciones - Ataques'!$E$3:$E$137,BL27)</f>
        <v>3470972</v>
      </c>
      <c r="BM74" s="310">
        <f>SUMIFS('(B) - Detecciones - Ataques'!$DG3:$DG137,'(B) - Detecciones - Ataques'!$GR$3:$GR$137,"✔",'(B) - Detecciones - Ataques'!$E$3:$E$137,BM27)</f>
        <v>1081436</v>
      </c>
      <c r="BN74" s="310">
        <f>SUMIFS('(B) - Detecciones - Ataques'!$DG3:$DG137,'(B) - Detecciones - Ataques'!$GR$3:$GR$137,"✔",'(B) - Detecciones - Ataques'!$E$3:$E$137,BN27)</f>
        <v>0</v>
      </c>
      <c r="BO74" s="310">
        <f>SUMIFS('(B) - Detecciones - Ataques'!$DG3:$DG137,'(B) - Detecciones - Ataques'!$GR$3:$GR$137,"✔",'(B) - Detecciones - Ataques'!$E$3:$E$137,BO27)</f>
        <v>0</v>
      </c>
      <c r="BP74" s="310">
        <f>SUMIFS('(B) - Detecciones - Ataques'!$DG3:$DG137,'(B) - Detecciones - Ataques'!$GR$3:$GR$137,"✔",'(B) - Detecciones - Ataques'!$E$3:$E$137,BP27)</f>
        <v>205</v>
      </c>
      <c r="BQ74" s="310">
        <f>SUMIFS('(B) - Detecciones - Ataques'!$DG3:$DG137,'(B) - Detecciones - Ataques'!$GR$3:$GR$137,"✔",'(B) - Detecciones - Ataques'!$E$3:$E$137,BQ27)</f>
        <v>0</v>
      </c>
      <c r="BR74" s="310">
        <f>SUMIFS('(B) - Detecciones - Ataques'!$DG3:$DG137,'(B) - Detecciones - Ataques'!$GR$3:$GR$137,"✔",'(B) - Detecciones - Ataques'!$E$3:$E$137,BR27)</f>
        <v>1</v>
      </c>
      <c r="BS74" s="310">
        <f>SUMIFS('(B) - Detecciones - Ataques'!$DG3:$DG137,'(B) - Detecciones - Ataques'!$GR$3:$GR$137,"✔",'(B) - Detecciones - Ataques'!$E$3:$E$137,BS27)</f>
        <v>0</v>
      </c>
      <c r="BT74" s="310">
        <f>SUMIFS('(B) - Detecciones - Ataques'!$DG3:$DG137,'(B) - Detecciones - Ataques'!$GR$3:$GR$137,"✔",'(B) - Detecciones - Ataques'!$E$3:$E$137,BT27)</f>
        <v>0</v>
      </c>
      <c r="BU74" s="310">
        <f>SUMIFS('(B) - Detecciones - Ataques'!$DG3:$DG137,'(B) - Detecciones - Ataques'!$GR$3:$GR$137,"✔",'(B) - Detecciones - Ataques'!$E$3:$E$137,BU27)</f>
        <v>0</v>
      </c>
      <c r="BV74" s="310">
        <f>SUMIFS('(B) - Detecciones - Ataques'!$DG3:$DG137,'(B) - Detecciones - Ataques'!$GR$3:$GR$137,"✔",'(B) - Detecciones - Ataques'!$E$3:$E$137,BV27)</f>
        <v>0</v>
      </c>
      <c r="BW74" s="310">
        <f>SUMIFS('(B) - Detecciones - Ataques'!$DG3:$DG137,'(B) - Detecciones - Ataques'!$GR$3:$GR$137,"✔",'(B) - Detecciones - Ataques'!$E$3:$E$137,BW27)</f>
        <v>0</v>
      </c>
      <c r="BX74" s="310">
        <f>SUMIFS('(B) - Detecciones - Ataques'!$DG3:$DG137,'(B) - Detecciones - Ataques'!$GR$3:$GR$137,"✔",'(B) - Detecciones - Ataques'!$E$3:$E$137,BX27)</f>
        <v>43</v>
      </c>
      <c r="BY74" s="310">
        <f>SUMIFS('(B) - Detecciones - Ataques'!$DG3:$DG137,'(B) - Detecciones - Ataques'!$GR$3:$GR$137,"✔",'(B) - Detecciones - Ataques'!$E$3:$E$137,BY27)</f>
        <v>266</v>
      </c>
      <c r="BZ74" s="310">
        <f>SUMIFS('(B) - Detecciones - Ataques'!$DG3:$DG137,'(B) - Detecciones - Ataques'!$GR$3:$GR$137,"✔",'(B) - Detecciones - Ataques'!$E$3:$E$137,BZ27)</f>
        <v>0</v>
      </c>
      <c r="CA74" s="310">
        <f>SUMIFS('(B) - Detecciones - Ataques'!$DG3:$DG137,'(B) - Detecciones - Ataques'!$GR$3:$GR$137,"✔",'(B) - Detecciones - Ataques'!$E$3:$E$137,CA27)</f>
        <v>0</v>
      </c>
      <c r="CB74" s="310">
        <f>SUMIFS('(B) - Detecciones - Ataques'!$DG3:$DG137,'(B) - Detecciones - Ataques'!$GR$3:$GR$137,"✔",'(B) - Detecciones - Ataques'!$E$3:$E$137,CB27)</f>
        <v>0</v>
      </c>
      <c r="CC74" s="310">
        <f>SUMIFS('(B) - Detecciones - Ataques'!$DG3:$DG137,'(B) - Detecciones - Ataques'!$GR$3:$GR$137,"✔",'(B) - Detecciones - Ataques'!$E$3:$E$137,CC27)</f>
        <v>1</v>
      </c>
      <c r="CD74" s="310">
        <f>SUMIFS('(B) - Detecciones - Ataques'!$DG3:$DG137,'(B) - Detecciones - Ataques'!$GR$3:$GR$137,"✔",'(B) - Detecciones - Ataques'!$E$3:$E$137,CD27)</f>
        <v>0</v>
      </c>
      <c r="CE74" s="310">
        <f>SUMIFS('(B) - Detecciones - Ataques'!$DG3:$DG137,'(B) - Detecciones - Ataques'!$GR$3:$GR$137,"✔",'(B) - Detecciones - Ataques'!$E$3:$E$137,CE27)</f>
        <v>1</v>
      </c>
      <c r="CF74" s="310">
        <f>SUMIFS('(B) - Detecciones - Ataques'!$DG3:$DG137,'(B) - Detecciones - Ataques'!$GR$3:$GR$137,"✔",'(B) - Detecciones - Ataques'!$E$3:$E$137,CF27)</f>
        <v>0</v>
      </c>
      <c r="CG74" s="310">
        <f>SUMIFS('(B) - Detecciones - Ataques'!$DG3:$DG137,'(B) - Detecciones - Ataques'!$GR$3:$GR$137,"✔",'(B) - Detecciones - Ataques'!$E$3:$E$137,CG27)</f>
        <v>6</v>
      </c>
      <c r="CH74" s="310">
        <f>SUMIFS('(B) - Detecciones - Ataques'!$DG3:$DG137,'(B) - Detecciones - Ataques'!$GR$3:$GR$137,"✔",'(B) - Detecciones - Ataques'!$E$3:$E$137,CH27)</f>
        <v>34</v>
      </c>
      <c r="CI74" s="310">
        <f>SUMIFS('(B) - Detecciones - Ataques'!$DG3:$DG137,'(B) - Detecciones - Ataques'!$GR$3:$GR$137,"✔",'(B) - Detecciones - Ataques'!$E$3:$E$137,CI27)</f>
        <v>0</v>
      </c>
      <c r="CJ74" s="310">
        <f>SUMIFS('(B) - Detecciones - Ataques'!$DG3:$DG137,'(B) - Detecciones - Ataques'!$GR$3:$GR$137,"✔",'(B) - Detecciones - Ataques'!$E$3:$E$137,CJ27)</f>
        <v>14</v>
      </c>
      <c r="CK74" s="310">
        <f>SUMIFS('(B) - Detecciones - Ataques'!$DG3:$DG137,'(B) - Detecciones - Ataques'!$GR$3:$GR$137,"✔",'(B) - Detecciones - Ataques'!$E$3:$E$137,CK27)</f>
        <v>0</v>
      </c>
      <c r="CL74" s="310">
        <f>SUMIFS('(B) - Detecciones - Ataques'!$DG3:$DG137,'(B) - Detecciones - Ataques'!$GR$3:$GR$137,"✔",'(B) - Detecciones - Ataques'!$E$3:$E$137,CL27)</f>
        <v>12</v>
      </c>
      <c r="CM74" s="310">
        <f>SUMIFS('(B) - Detecciones - Ataques'!$DG3:$DG137,'(B) - Detecciones - Ataques'!$GR$3:$GR$137,"✔",'(B) - Detecciones - Ataques'!$E$3:$E$137,CM27)</f>
        <v>0</v>
      </c>
      <c r="CN74" s="310">
        <f>SUMIFS('(B) - Detecciones - Ataques'!$DG3:$DG137,'(B) - Detecciones - Ataques'!$GR$3:$GR$137,"✔",'(B) - Detecciones - Ataques'!$E$3:$E$137,CN27)</f>
        <v>13</v>
      </c>
      <c r="CO74" s="310">
        <f>SUMIFS('(B) - Detecciones - Ataques'!$DG3:$DG137,'(B) - Detecciones - Ataques'!$GR$3:$GR$137,"✔",'(B) - Detecciones - Ataques'!$E$3:$E$137,CO27)</f>
        <v>29</v>
      </c>
      <c r="CP74" s="310">
        <f>SUMIFS('(B) - Detecciones - Ataques'!$DG3:$DG137,'(B) - Detecciones - Ataques'!$GR$3:$GR$137,"✔",'(B) - Detecciones - Ataques'!$E$3:$E$137,CP27)</f>
        <v>0</v>
      </c>
      <c r="CQ74" s="310">
        <f>SUMIFS('(B) - Detecciones - Ataques'!$DG3:$DG137,'(B) - Detecciones - Ataques'!$GR$3:$GR$137,"✔",'(B) - Detecciones - Ataques'!$E$3:$E$137,CQ27)</f>
        <v>0</v>
      </c>
      <c r="CR74" s="310">
        <f>SUMIFS('(B) - Detecciones - Ataques'!$DG3:$DG137,'(B) - Detecciones - Ataques'!$GR$3:$GR$137,"✔",'(B) - Detecciones - Ataques'!$E$3:$E$137,CR27)</f>
        <v>9556</v>
      </c>
      <c r="CS74" s="310">
        <f>SUMIFS('(B) - Detecciones - Ataques'!$DG3:$DG137,'(B) - Detecciones - Ataques'!$GR$3:$GR$137,"✔",'(B) - Detecciones - Ataques'!$E$3:$E$137,CS27)</f>
        <v>2</v>
      </c>
      <c r="CT74" s="310">
        <f>SUMIFS('(B) - Detecciones - Ataques'!$DG3:$DG137,'(B) - Detecciones - Ataques'!$GR$3:$GR$137,"✔",'(B) - Detecciones - Ataques'!$E$3:$E$137,CT27)</f>
        <v>0</v>
      </c>
      <c r="CU74" s="310">
        <f>SUMIFS('(B) - Detecciones - Ataques'!$DG3:$DG137,'(B) - Detecciones - Ataques'!$GR$3:$GR$137,"✔",'(B) - Detecciones - Ataques'!$E$3:$E$137,CU27)</f>
        <v>1</v>
      </c>
      <c r="CV74" s="310">
        <f>SUMIFS('(B) - Detecciones - Ataques'!$DG3:$DG137,'(B) - Detecciones - Ataques'!$GR$3:$GR$137,"✔",'(B) - Detecciones - Ataques'!$E$3:$E$137,CV27)</f>
        <v>0</v>
      </c>
      <c r="CW74" s="310">
        <f>SUMIFS('(B) - Detecciones - Ataques'!$DG3:$DG137,'(B) - Detecciones - Ataques'!$GR$3:$GR$137,"✔",'(B) - Detecciones - Ataques'!$E$3:$E$137,CW27)</f>
        <v>7</v>
      </c>
      <c r="CX74" s="310">
        <f>SUMIFS('(B) - Detecciones - Ataques'!$DG3:$DG137,'(B) - Detecciones - Ataques'!$GR$3:$GR$137,"✔",'(B) - Detecciones - Ataques'!$E$3:$E$137,CX27)</f>
        <v>64</v>
      </c>
      <c r="CY74" s="310">
        <f>SUMIFS('(B) - Detecciones - Ataques'!$DG3:$DG137,'(B) - Detecciones - Ataques'!$GR$3:$GR$137,"✔",'(B) - Detecciones - Ataques'!$E$3:$E$137,CY27)</f>
        <v>0</v>
      </c>
      <c r="CZ74" s="310">
        <f>SUMIFS('(B) - Detecciones - Ataques'!$DG3:$DG137,'(B) - Detecciones - Ataques'!$GR$3:$GR$137,"✔",'(B) - Detecciones - Ataques'!$E$3:$E$137,CZ27)</f>
        <v>0</v>
      </c>
      <c r="DA74" s="310">
        <f>SUMIFS('(B) - Detecciones - Ataques'!$DG3:$DG137,'(B) - Detecciones - Ataques'!$GR$3:$GR$137,"✔",'(B) - Detecciones - Ataques'!$E$3:$E$137,DA27)</f>
        <v>0</v>
      </c>
      <c r="DB74" s="310">
        <f>SUMIFS('(B) - Detecciones - Ataques'!$DG3:$DG137,'(B) - Detecciones - Ataques'!$GR$3:$GR$137,"✔",'(B) - Detecciones - Ataques'!$E$3:$E$137,DB27)</f>
        <v>0</v>
      </c>
      <c r="DC74" s="310">
        <f>SUMIFS('(B) - Detecciones - Ataques'!$DG3:$DG137,'(B) - Detecciones - Ataques'!$GR$3:$GR$137,"✔",'(B) - Detecciones - Ataques'!$E$3:$E$137,DC27)</f>
        <v>0</v>
      </c>
      <c r="DD74" s="310">
        <f>SUMIFS('(B) - Detecciones - Ataques'!$DG3:$DG137,'(B) - Detecciones - Ataques'!$GR$3:$GR$137,"✔",'(B) - Detecciones - Ataques'!$E$3:$E$137,DD27)</f>
        <v>0</v>
      </c>
      <c r="DE74" s="310">
        <f>SUMIFS('(B) - Detecciones - Ataques'!$DG3:$DG137,'(B) - Detecciones - Ataques'!$GR$3:$GR$137,"✔",'(B) - Detecciones - Ataques'!$E$3:$E$137,DE27)</f>
        <v>0</v>
      </c>
      <c r="DF74" s="310">
        <f>SUMIFS('(B) - Detecciones - Ataques'!$DG3:$DG137,'(B) - Detecciones - Ataques'!$GR$3:$GR$137,"✔",'(B) - Detecciones - Ataques'!$E$3:$E$137,DF27)</f>
        <v>0</v>
      </c>
      <c r="DG74" s="310">
        <f>SUMIFS('(B) - Detecciones - Ataques'!$DG3:$DG137,'(B) - Detecciones - Ataques'!$GR$3:$GR$137,"✔",'(B) - Detecciones - Ataques'!$E$3:$E$137,DG27)</f>
        <v>22</v>
      </c>
      <c r="DH74" s="310">
        <f>SUMIFS('(B) - Detecciones - Ataques'!$DG3:$DG137,'(B) - Detecciones - Ataques'!$GR$3:$GR$137,"✔",'(B) - Detecciones - Ataques'!$E$3:$E$137,DH27)</f>
        <v>0</v>
      </c>
      <c r="DI74" s="311">
        <f>SUMIFS('(B) - Detecciones - Ataques'!$DG3:$DG137,'(B) - Detecciones - Ataques'!$GR$3:$GR$137,"✔",'(B) - Detecciones - Ataques'!$E$3:$E$137,DI27)</f>
        <v>9</v>
      </c>
      <c r="DJ74" s="268"/>
      <c r="EY74" s="369"/>
      <c r="EZ74" s="369"/>
      <c r="FA74" s="369"/>
      <c r="FB74" s="369"/>
      <c r="FC74" s="369"/>
      <c r="FD74" s="369"/>
      <c r="FE74" s="369"/>
      <c r="FF74" s="369"/>
      <c r="FG74" s="369"/>
      <c r="FH74" s="369"/>
      <c r="FI74" s="369"/>
      <c r="FJ74" s="369"/>
      <c r="FK74" s="369"/>
      <c r="FL74" s="369"/>
      <c r="FM74" s="369"/>
      <c r="FN74" s="369"/>
      <c r="FO74" s="369"/>
      <c r="FP74" s="369"/>
    </row>
    <row r="75">
      <c r="J75" s="269"/>
      <c r="K75" s="380">
        <f t="shared" ref="K75:N75" si="33">K40/$L$34</f>
        <v>0.0006649243478</v>
      </c>
      <c r="L75" s="381">
        <f t="shared" si="33"/>
        <v>0.001918091405</v>
      </c>
      <c r="M75" s="381">
        <f t="shared" si="33"/>
        <v>0.02195931041</v>
      </c>
      <c r="N75" s="382">
        <f t="shared" si="33"/>
        <v>0.02197716778</v>
      </c>
      <c r="O75" s="270"/>
      <c r="Q75" s="268"/>
      <c r="R75" s="330" t="s">
        <v>2201</v>
      </c>
      <c r="S75" s="308">
        <f>SUMIFS('(B) - Detecciones - Ataques'!$DO3:$DO137,'(B) - Detecciones - Ataques'!$GR$3:$GR$137,"✔",'(B) - Detecciones - Ataques'!$B$3:$B$137,S27) + SUMIFS('(B) - Detecciones - Ataques'!$DO3:$DO137,'(B) - Detecciones - Ataques'!$GR$3:$GR$137,"✔",'(B) - Detecciones - Ataques'!$C$3:$C$137,"*" &amp; S27 &amp; "*") </f>
        <v>4995</v>
      </c>
      <c r="T75" s="308">
        <f>SUMIFS('(B) - Detecciones - Ataques'!$DO3:$DO137,'(B) - Detecciones - Ataques'!$GR$3:$GR$137,"✔",'(B) - Detecciones - Ataques'!$B$3:$B$137,T27) + SUMIFS('(B) - Detecciones - Ataques'!$DO3:$DO137,'(B) - Detecciones - Ataques'!$GR$3:$GR$137,"✔",'(B) - Detecciones - Ataques'!$C$3:$C$137,"*" &amp; T27 &amp; "*") </f>
        <v>719839</v>
      </c>
      <c r="U75" s="308">
        <f>SUMIFS('(B) - Detecciones - Ataques'!$DO3:$DO137,'(B) - Detecciones - Ataques'!$GR$3:$GR$137,"✔",'(B) - Detecciones - Ataques'!$B$3:$B$137,U27) + SUMIFS('(B) - Detecciones - Ataques'!$DO3:$DO137,'(B) - Detecciones - Ataques'!$GR$3:$GR$137,"✔",'(B) - Detecciones - Ataques'!$C$3:$C$137,"*" &amp; U27 &amp; "*") </f>
        <v>612</v>
      </c>
      <c r="V75" s="308">
        <f>SUMIFS('(B) - Detecciones - Ataques'!$DO3:$DO137,'(B) - Detecciones - Ataques'!$GR$3:$GR$137,"✔",'(B) - Detecciones - Ataques'!$B$3:$B$137,V27) + SUMIFS('(B) - Detecciones - Ataques'!$DO3:$DO137,'(B) - Detecciones - Ataques'!$GR$3:$GR$137,"✔",'(B) - Detecciones - Ataques'!$C$3:$C$137,"*" &amp; V27 &amp; "*") </f>
        <v>37</v>
      </c>
      <c r="W75" s="308">
        <f>SUMIFS('(B) - Detecciones - Ataques'!$DO3:$DO137,'(B) - Detecciones - Ataques'!$GR$3:$GR$137,"✔",'(B) - Detecciones - Ataques'!$B$3:$B$137,W27) + SUMIFS('(B) - Detecciones - Ataques'!$DO3:$DO137,'(B) - Detecciones - Ataques'!$GR$3:$GR$137,"✔",'(B) - Detecciones - Ataques'!$C$3:$C$137,"*" &amp; W27 &amp; "*") </f>
        <v>91661</v>
      </c>
      <c r="X75" s="308">
        <f>SUMIFS('(B) - Detecciones - Ataques'!$DO3:$DO137,'(B) - Detecciones - Ataques'!$GR$3:$GR$137,"✔",'(B) - Detecciones - Ataques'!$B$3:$B$137,X27) + SUMIFS('(B) - Detecciones - Ataques'!$DO3:$DO137,'(B) - Detecciones - Ataques'!$GR$3:$GR$137,"✔",'(B) - Detecciones - Ataques'!$C$3:$C$137,"*" &amp; X27 &amp; "*") </f>
        <v>796</v>
      </c>
      <c r="Y75" s="308">
        <f>SUMIFS('(B) - Detecciones - Ataques'!$DO3:$DO137,'(B) - Detecciones - Ataques'!$GR$3:$GR$137,"✔",'(B) - Detecciones - Ataques'!$B$3:$B$137,Y27) + SUMIFS('(B) - Detecciones - Ataques'!$DO3:$DO137,'(B) - Detecciones - Ataques'!$GR$3:$GR$137,"✔",'(B) - Detecciones - Ataques'!$C$3:$C$137,"*" &amp; Y27 &amp; "*") </f>
        <v>4552409</v>
      </c>
      <c r="Z75" s="308">
        <f>SUMIFS('(B) - Detecciones - Ataques'!$DO3:$DO137,'(B) - Detecciones - Ataques'!$GR$3:$GR$137,"✔",'(B) - Detecciones - Ataques'!$B$3:$B$137,Z27) + SUMIFS('(B) - Detecciones - Ataques'!$DO3:$DO137,'(B) - Detecciones - Ataques'!$GR$3:$GR$137,"✔",'(B) - Detecciones - Ataques'!$C$3:$C$137,"*" &amp; Z27 &amp; "*") </f>
        <v>526</v>
      </c>
      <c r="AA75" s="308">
        <f>SUMIFS('(B) - Detecciones - Ataques'!$DO3:$DO137,'(B) - Detecciones - Ataques'!$GR$3:$GR$137,"✔",'(B) - Detecciones - Ataques'!$B$3:$B$137,AA27) + SUMIFS('(B) - Detecciones - Ataques'!$DO3:$DO137,'(B) - Detecciones - Ataques'!$GR$3:$GR$137,"✔",'(B) - Detecciones - Ataques'!$C$3:$C$137,"*" &amp; AA27 &amp; "*") </f>
        <v>82</v>
      </c>
      <c r="AB75" s="308">
        <f>SUMIFS('(B) - Detecciones - Ataques'!$DO3:$DO137,'(B) - Detecciones - Ataques'!$GR$3:$GR$137,"✔",'(B) - Detecciones - Ataques'!$B$3:$B$137,AB27) + SUMIFS('(B) - Detecciones - Ataques'!$DO3:$DO137,'(B) - Detecciones - Ataques'!$GR$3:$GR$137,"✔",'(B) - Detecciones - Ataques'!$C$3:$C$137,"*" &amp; AB27 &amp; "*") </f>
        <v>42</v>
      </c>
      <c r="AC75" s="308">
        <f>SUMIFS('(B) - Detecciones - Ataques'!$DO3:$DO137,'(B) - Detecciones - Ataques'!$GR$3:$GR$137,"✔",'(B) - Detecciones - Ataques'!$B$3:$B$137,AC27) + SUMIFS('(B) - Detecciones - Ataques'!$DO3:$DO137,'(B) - Detecciones - Ataques'!$GR$3:$GR$137,"✔",'(B) - Detecciones - Ataques'!$C$3:$C$137,"*" &amp; AC27 &amp; "*") </f>
        <v>9566</v>
      </c>
      <c r="AD75" s="308">
        <f>SUMIFS('(B) - Detecciones - Ataques'!$DO3:$DO137,'(B) - Detecciones - Ataques'!$GR$3:$GR$137,"✔",'(B) - Detecciones - Ataques'!$B$3:$B$137,AD27) + SUMIFS('(B) - Detecciones - Ataques'!$DO3:$DO137,'(B) - Detecciones - Ataques'!$GR$3:$GR$137,"✔",'(B) - Detecciones - Ataques'!$C$3:$C$137,"*" &amp; AD27 &amp; "*") </f>
        <v>64</v>
      </c>
      <c r="AE75" s="309">
        <f>SUMIFS('(B) - Detecciones - Ataques'!$DO3:$DO137,'(B) - Detecciones - Ataques'!$GR$3:$GR$137,"✔",'(B) - Detecciones - Ataques'!$B$3:$B$137,AE27) + SUMIFS('(B) - Detecciones - Ataques'!$DO3:$DO137,'(B) - Detecciones - Ataques'!$GR$3:$GR$137,"✔",'(B) - Detecciones - Ataques'!$C$3:$C$137,"*" &amp; AE27 &amp; "*") </f>
        <v>43</v>
      </c>
      <c r="AF75" s="268"/>
      <c r="AG75" s="330" t="s">
        <v>2201</v>
      </c>
      <c r="AH75" s="310">
        <f>SUMIFS('(B) - Detecciones - Ataques'!$DO3:$DO137,'(B) - Detecciones - Ataques'!$GR$3:$GR$137,"✔",'(B) - Detecciones - Ataques'!$E$3:$E$137,AH27)</f>
        <v>4987</v>
      </c>
      <c r="AI75" s="310">
        <f>SUMIFS('(B) - Detecciones - Ataques'!$DO3:$DO137,'(B) - Detecciones - Ataques'!$GR$3:$GR$137,"✔",'(B) - Detecciones - Ataques'!$E$3:$E$137,AI27)</f>
        <v>1</v>
      </c>
      <c r="AJ75" s="310">
        <f>SUMIFS('(B) - Detecciones - Ataques'!$DO3:$DO137,'(B) - Detecciones - Ataques'!$GR$3:$GR$137,"✔",'(B) - Detecciones - Ataques'!$E$3:$E$137,AJ27)</f>
        <v>7</v>
      </c>
      <c r="AK75" s="310">
        <f>SUMIFS('(B) - Detecciones - Ataques'!$DO3:$DO137,'(B) - Detecciones - Ataques'!$GR$3:$GR$137,"✔",'(B) - Detecciones - Ataques'!$E$3:$E$137,AK27)</f>
        <v>0</v>
      </c>
      <c r="AL75" s="310">
        <f>SUMIFS('(B) - Detecciones - Ataques'!$DO3:$DO137,'(B) - Detecciones - Ataques'!$GR$3:$GR$137,"✔",'(B) - Detecciones - Ataques'!$E$3:$E$137,AL27)</f>
        <v>719839</v>
      </c>
      <c r="AM75" s="310">
        <f>SUMIFS('(B) - Detecciones - Ataques'!$DO3:$DO137,'(B) - Detecciones - Ataques'!$GR$3:$GR$137,"✔",'(B) - Detecciones - Ataques'!$E$3:$E$137,AM27)</f>
        <v>0</v>
      </c>
      <c r="AN75" s="310">
        <f>SUMIFS('(B) - Detecciones - Ataques'!$DO3:$DO137,'(B) - Detecciones - Ataques'!$GR$3:$GR$137,"✔",'(B) - Detecciones - Ataques'!$E$3:$E$137,AN27)</f>
        <v>0</v>
      </c>
      <c r="AO75" s="310">
        <f>SUMIFS('(B) - Detecciones - Ataques'!$DO3:$DO137,'(B) - Detecciones - Ataques'!$GR$3:$GR$137,"✔",'(B) - Detecciones - Ataques'!$E$3:$E$137,AO27)</f>
        <v>0</v>
      </c>
      <c r="AP75" s="310">
        <f>SUMIFS('(B) - Detecciones - Ataques'!$DO3:$DO137,'(B) - Detecciones - Ataques'!$GR$3:$GR$137,"✔",'(B) - Detecciones - Ataques'!$E$3:$E$137,AP27)</f>
        <v>350</v>
      </c>
      <c r="AQ75" s="310">
        <f>SUMIFS('(B) - Detecciones - Ataques'!$DO3:$DO137,'(B) - Detecciones - Ataques'!$GR$3:$GR$137,"✔",'(B) - Detecciones - Ataques'!$E$3:$E$137,AQ27)</f>
        <v>247</v>
      </c>
      <c r="AR75" s="310">
        <f>SUMIFS('(B) - Detecciones - Ataques'!$DO3:$DO137,'(B) - Detecciones - Ataques'!$GR$3:$GR$137,"✔",'(B) - Detecciones - Ataques'!$E$3:$E$137,AR27)</f>
        <v>0</v>
      </c>
      <c r="AS75" s="310">
        <f>SUMIFS('(B) - Detecciones - Ataques'!$DO3:$DO137,'(B) - Detecciones - Ataques'!$GR$3:$GR$137,"✔",'(B) - Detecciones - Ataques'!$E$3:$E$137,AS27)</f>
        <v>4</v>
      </c>
      <c r="AT75" s="310">
        <f>SUMIFS('(B) - Detecciones - Ataques'!$DO3:$DO137,'(B) - Detecciones - Ataques'!$GR$3:$GR$137,"✔",'(B) - Detecciones - Ataques'!$E$3:$E$137,AT27)</f>
        <v>9</v>
      </c>
      <c r="AU75" s="310">
        <f>SUMIFS('(B) - Detecciones - Ataques'!$DO3:$DO137,'(B) - Detecciones - Ataques'!$GR$3:$GR$137,"✔",'(B) - Detecciones - Ataques'!$E$3:$E$137,AU27)</f>
        <v>2</v>
      </c>
      <c r="AV75" s="310">
        <f>SUMIFS('(B) - Detecciones - Ataques'!$DO3:$DO137,'(B) - Detecciones - Ataques'!$GR$3:$GR$137,"✔",'(B) - Detecciones - Ataques'!$E$3:$E$137,AV27)</f>
        <v>0</v>
      </c>
      <c r="AW75" s="310">
        <f>SUMIFS('(B) - Detecciones - Ataques'!$DO3:$DO137,'(B) - Detecciones - Ataques'!$GR$3:$GR$137,"✔",'(B) - Detecciones - Ataques'!$E$3:$E$137,AW27)</f>
        <v>16</v>
      </c>
      <c r="AX75" s="310">
        <f>SUMIFS('(B) - Detecciones - Ataques'!$DO3:$DO137,'(B) - Detecciones - Ataques'!$GR$3:$GR$137,"✔",'(B) - Detecciones - Ataques'!$E$3:$E$137,AX27)</f>
        <v>0</v>
      </c>
      <c r="AY75" s="310">
        <f>SUMIFS('(B) - Detecciones - Ataques'!$DO3:$DO137,'(B) - Detecciones - Ataques'!$GR$3:$GR$137,"✔",'(B) - Detecciones - Ataques'!$E$3:$E$137,AY27)</f>
        <v>9</v>
      </c>
      <c r="AZ75" s="310">
        <f>SUMIFS('(B) - Detecciones - Ataques'!$DO3:$DO137,'(B) - Detecciones - Ataques'!$GR$3:$GR$137,"✔",'(B) - Detecciones - Ataques'!$E$3:$E$137,AZ27)</f>
        <v>12</v>
      </c>
      <c r="BA75" s="310">
        <f>SUMIFS('(B) - Detecciones - Ataques'!$DO3:$DO137,'(B) - Detecciones - Ataques'!$GR$3:$GR$137,"✔",'(B) - Detecciones - Ataques'!$E$3:$E$137,BA27)</f>
        <v>0</v>
      </c>
      <c r="BB75" s="310">
        <f>SUMIFS('(B) - Detecciones - Ataques'!$DO3:$DO137,'(B) - Detecciones - Ataques'!$GR$3:$GR$137,"✔",'(B) - Detecciones - Ataques'!$E$3:$E$137,BB27)</f>
        <v>91649</v>
      </c>
      <c r="BC75" s="310">
        <f>SUMIFS('(B) - Detecciones - Ataques'!$DO3:$DO137,'(B) - Detecciones - Ataques'!$GR$3:$GR$137,"✔",'(B) - Detecciones - Ataques'!$E$3:$E$137,BC27)</f>
        <v>0</v>
      </c>
      <c r="BD75" s="310">
        <f>SUMIFS('(B) - Detecciones - Ataques'!$DO3:$DO137,'(B) - Detecciones - Ataques'!$GR$3:$GR$137,"✔",'(B) - Detecciones - Ataques'!$E$3:$E$137,BD27)</f>
        <v>2</v>
      </c>
      <c r="BE75" s="310">
        <f>SUMIFS('(B) - Detecciones - Ataques'!$DO3:$DO137,'(B) - Detecciones - Ataques'!$GR$3:$GR$137,"✔",'(B) - Detecciones - Ataques'!$E$3:$E$137,BE27)</f>
        <v>9</v>
      </c>
      <c r="BF75" s="310">
        <f>SUMIFS('(B) - Detecciones - Ataques'!$DO3:$DO137,'(B) - Detecciones - Ataques'!$GR$3:$GR$137,"✔",'(B) - Detecciones - Ataques'!$E$3:$E$137,BF27)</f>
        <v>1</v>
      </c>
      <c r="BG75" s="310">
        <f>SUMIFS('(B) - Detecciones - Ataques'!$DO3:$DO137,'(B) - Detecciones - Ataques'!$GR$3:$GR$137,"✔",'(B) - Detecciones - Ataques'!$E$3:$E$137,BG27)</f>
        <v>792</v>
      </c>
      <c r="BH75" s="310">
        <f>SUMIFS('(B) - Detecciones - Ataques'!$DO3:$DO137,'(B) - Detecciones - Ataques'!$GR$3:$GR$137,"✔",'(B) - Detecciones - Ataques'!$E$3:$E$137,BH27)</f>
        <v>2</v>
      </c>
      <c r="BI75" s="310">
        <f>SUMIFS('(B) - Detecciones - Ataques'!$DO3:$DO137,'(B) - Detecciones - Ataques'!$GR$3:$GR$137,"✔",'(B) - Detecciones - Ataques'!$E$3:$E$137,BI27)</f>
        <v>0</v>
      </c>
      <c r="BJ75" s="310">
        <f>SUMIFS('(B) - Detecciones - Ataques'!$DO3:$DO137,'(B) - Detecciones - Ataques'!$GR$3:$GR$137,"✔",'(B) - Detecciones - Ataques'!$E$3:$E$137,BJ27)</f>
        <v>0</v>
      </c>
      <c r="BK75" s="310">
        <f>SUMIFS('(B) - Detecciones - Ataques'!$DO3:$DO137,'(B) - Detecciones - Ataques'!$GR$3:$GR$137,"✔",'(B) - Detecciones - Ataques'!$E$3:$E$137,BK27)</f>
        <v>1</v>
      </c>
      <c r="BL75" s="310">
        <f>SUMIFS('(B) - Detecciones - Ataques'!$DO3:$DO137,'(B) - Detecciones - Ataques'!$GR$3:$GR$137,"✔",'(B) - Detecciones - Ataques'!$E$3:$E$137,BL27)</f>
        <v>3470972</v>
      </c>
      <c r="BM75" s="310">
        <f>SUMIFS('(B) - Detecciones - Ataques'!$DO3:$DO137,'(B) - Detecciones - Ataques'!$GR$3:$GR$137,"✔",'(B) - Detecciones - Ataques'!$E$3:$E$137,BM27)</f>
        <v>1081436</v>
      </c>
      <c r="BN75" s="310">
        <f>SUMIFS('(B) - Detecciones - Ataques'!$DO3:$DO137,'(B) - Detecciones - Ataques'!$GR$3:$GR$137,"✔",'(B) - Detecciones - Ataques'!$E$3:$E$137,BN27)</f>
        <v>0</v>
      </c>
      <c r="BO75" s="310">
        <f>SUMIFS('(B) - Detecciones - Ataques'!$DO3:$DO137,'(B) - Detecciones - Ataques'!$GR$3:$GR$137,"✔",'(B) - Detecciones - Ataques'!$E$3:$E$137,BO27)</f>
        <v>0</v>
      </c>
      <c r="BP75" s="310">
        <f>SUMIFS('(B) - Detecciones - Ataques'!$DO3:$DO137,'(B) - Detecciones - Ataques'!$GR$3:$GR$137,"✔",'(B) - Detecciones - Ataques'!$E$3:$E$137,BP27)</f>
        <v>205</v>
      </c>
      <c r="BQ75" s="310">
        <f>SUMIFS('(B) - Detecciones - Ataques'!$DO3:$DO137,'(B) - Detecciones - Ataques'!$GR$3:$GR$137,"✔",'(B) - Detecciones - Ataques'!$E$3:$E$137,BQ27)</f>
        <v>0</v>
      </c>
      <c r="BR75" s="310">
        <f>SUMIFS('(B) - Detecciones - Ataques'!$DO3:$DO137,'(B) - Detecciones - Ataques'!$GR$3:$GR$137,"✔",'(B) - Detecciones - Ataques'!$E$3:$E$137,BR27)</f>
        <v>1</v>
      </c>
      <c r="BS75" s="310">
        <f>SUMIFS('(B) - Detecciones - Ataques'!$DO3:$DO137,'(B) - Detecciones - Ataques'!$GR$3:$GR$137,"✔",'(B) - Detecciones - Ataques'!$E$3:$E$137,BS27)</f>
        <v>0</v>
      </c>
      <c r="BT75" s="310">
        <f>SUMIFS('(B) - Detecciones - Ataques'!$DO3:$DO137,'(B) - Detecciones - Ataques'!$GR$3:$GR$137,"✔",'(B) - Detecciones - Ataques'!$E$3:$E$137,BT27)</f>
        <v>0</v>
      </c>
      <c r="BU75" s="310">
        <f>SUMIFS('(B) - Detecciones - Ataques'!$DO3:$DO137,'(B) - Detecciones - Ataques'!$GR$3:$GR$137,"✔",'(B) - Detecciones - Ataques'!$E$3:$E$137,BU27)</f>
        <v>0</v>
      </c>
      <c r="BV75" s="310">
        <f>SUMIFS('(B) - Detecciones - Ataques'!$DO3:$DO137,'(B) - Detecciones - Ataques'!$GR$3:$GR$137,"✔",'(B) - Detecciones - Ataques'!$E$3:$E$137,BV27)</f>
        <v>0</v>
      </c>
      <c r="BW75" s="310">
        <f>SUMIFS('(B) - Detecciones - Ataques'!$DO3:$DO137,'(B) - Detecciones - Ataques'!$GR$3:$GR$137,"✔",'(B) - Detecciones - Ataques'!$E$3:$E$137,BW27)</f>
        <v>0</v>
      </c>
      <c r="BX75" s="310">
        <f>SUMIFS('(B) - Detecciones - Ataques'!$DO3:$DO137,'(B) - Detecciones - Ataques'!$GR$3:$GR$137,"✔",'(B) - Detecciones - Ataques'!$E$3:$E$137,BX27)</f>
        <v>43</v>
      </c>
      <c r="BY75" s="310">
        <f>SUMIFS('(B) - Detecciones - Ataques'!$DO3:$DO137,'(B) - Detecciones - Ataques'!$GR$3:$GR$137,"✔",'(B) - Detecciones - Ataques'!$E$3:$E$137,BY27)</f>
        <v>266</v>
      </c>
      <c r="BZ75" s="310">
        <f>SUMIFS('(B) - Detecciones - Ataques'!$DO3:$DO137,'(B) - Detecciones - Ataques'!$GR$3:$GR$137,"✔",'(B) - Detecciones - Ataques'!$E$3:$E$137,BZ27)</f>
        <v>0</v>
      </c>
      <c r="CA75" s="310">
        <f>SUMIFS('(B) - Detecciones - Ataques'!$DO3:$DO137,'(B) - Detecciones - Ataques'!$GR$3:$GR$137,"✔",'(B) - Detecciones - Ataques'!$E$3:$E$137,CA27)</f>
        <v>0</v>
      </c>
      <c r="CB75" s="310">
        <f>SUMIFS('(B) - Detecciones - Ataques'!$DO3:$DO137,'(B) - Detecciones - Ataques'!$GR$3:$GR$137,"✔",'(B) - Detecciones - Ataques'!$E$3:$E$137,CB27)</f>
        <v>0</v>
      </c>
      <c r="CC75" s="310">
        <f>SUMIFS('(B) - Detecciones - Ataques'!$DO3:$DO137,'(B) - Detecciones - Ataques'!$GR$3:$GR$137,"✔",'(B) - Detecciones - Ataques'!$E$3:$E$137,CC27)</f>
        <v>1</v>
      </c>
      <c r="CD75" s="310">
        <f>SUMIFS('(B) - Detecciones - Ataques'!$DO3:$DO137,'(B) - Detecciones - Ataques'!$GR$3:$GR$137,"✔",'(B) - Detecciones - Ataques'!$E$3:$E$137,CD27)</f>
        <v>0</v>
      </c>
      <c r="CE75" s="310">
        <f>SUMIFS('(B) - Detecciones - Ataques'!$DO3:$DO137,'(B) - Detecciones - Ataques'!$GR$3:$GR$137,"✔",'(B) - Detecciones - Ataques'!$E$3:$E$137,CE27)</f>
        <v>1</v>
      </c>
      <c r="CF75" s="310">
        <f>SUMIFS('(B) - Detecciones - Ataques'!$DO3:$DO137,'(B) - Detecciones - Ataques'!$GR$3:$GR$137,"✔",'(B) - Detecciones - Ataques'!$E$3:$E$137,CF27)</f>
        <v>0</v>
      </c>
      <c r="CG75" s="310">
        <f>SUMIFS('(B) - Detecciones - Ataques'!$DO3:$DO137,'(B) - Detecciones - Ataques'!$GR$3:$GR$137,"✔",'(B) - Detecciones - Ataques'!$E$3:$E$137,CG27)</f>
        <v>6</v>
      </c>
      <c r="CH75" s="310">
        <f>SUMIFS('(B) - Detecciones - Ataques'!$DO3:$DO137,'(B) - Detecciones - Ataques'!$GR$3:$GR$137,"✔",'(B) - Detecciones - Ataques'!$E$3:$E$137,CH27)</f>
        <v>34</v>
      </c>
      <c r="CI75" s="310">
        <f>SUMIFS('(B) - Detecciones - Ataques'!$DO3:$DO137,'(B) - Detecciones - Ataques'!$GR$3:$GR$137,"✔",'(B) - Detecciones - Ataques'!$E$3:$E$137,CI27)</f>
        <v>0</v>
      </c>
      <c r="CJ75" s="310">
        <f>SUMIFS('(B) - Detecciones - Ataques'!$DO3:$DO137,'(B) - Detecciones - Ataques'!$GR$3:$GR$137,"✔",'(B) - Detecciones - Ataques'!$E$3:$E$137,CJ27)</f>
        <v>14</v>
      </c>
      <c r="CK75" s="310">
        <f>SUMIFS('(B) - Detecciones - Ataques'!$DO3:$DO137,'(B) - Detecciones - Ataques'!$GR$3:$GR$137,"✔",'(B) - Detecciones - Ataques'!$E$3:$E$137,CK27)</f>
        <v>0</v>
      </c>
      <c r="CL75" s="310">
        <f>SUMIFS('(B) - Detecciones - Ataques'!$DO3:$DO137,'(B) - Detecciones - Ataques'!$GR$3:$GR$137,"✔",'(B) - Detecciones - Ataques'!$E$3:$E$137,CL27)</f>
        <v>12</v>
      </c>
      <c r="CM75" s="310">
        <f>SUMIFS('(B) - Detecciones - Ataques'!$DO3:$DO137,'(B) - Detecciones - Ataques'!$GR$3:$GR$137,"✔",'(B) - Detecciones - Ataques'!$E$3:$E$137,CM27)</f>
        <v>0</v>
      </c>
      <c r="CN75" s="310">
        <f>SUMIFS('(B) - Detecciones - Ataques'!$DO3:$DO137,'(B) - Detecciones - Ataques'!$GR$3:$GR$137,"✔",'(B) - Detecciones - Ataques'!$E$3:$E$137,CN27)</f>
        <v>13</v>
      </c>
      <c r="CO75" s="310">
        <f>SUMIFS('(B) - Detecciones - Ataques'!$DO3:$DO137,'(B) - Detecciones - Ataques'!$GR$3:$GR$137,"✔",'(B) - Detecciones - Ataques'!$E$3:$E$137,CO27)</f>
        <v>29</v>
      </c>
      <c r="CP75" s="310">
        <f>SUMIFS('(B) - Detecciones - Ataques'!$DO3:$DO137,'(B) - Detecciones - Ataques'!$GR$3:$GR$137,"✔",'(B) - Detecciones - Ataques'!$E$3:$E$137,CP27)</f>
        <v>0</v>
      </c>
      <c r="CQ75" s="310">
        <f>SUMIFS('(B) - Detecciones - Ataques'!$DO3:$DO137,'(B) - Detecciones - Ataques'!$GR$3:$GR$137,"✔",'(B) - Detecciones - Ataques'!$E$3:$E$137,CQ27)</f>
        <v>0</v>
      </c>
      <c r="CR75" s="310">
        <f>SUMIFS('(B) - Detecciones - Ataques'!$DO3:$DO137,'(B) - Detecciones - Ataques'!$GR$3:$GR$137,"✔",'(B) - Detecciones - Ataques'!$E$3:$E$137,CR27)</f>
        <v>9556</v>
      </c>
      <c r="CS75" s="310">
        <f>SUMIFS('(B) - Detecciones - Ataques'!$DO3:$DO137,'(B) - Detecciones - Ataques'!$GR$3:$GR$137,"✔",'(B) - Detecciones - Ataques'!$E$3:$E$137,CS27)</f>
        <v>2</v>
      </c>
      <c r="CT75" s="310">
        <f>SUMIFS('(B) - Detecciones - Ataques'!$DO3:$DO137,'(B) - Detecciones - Ataques'!$GR$3:$GR$137,"✔",'(B) - Detecciones - Ataques'!$E$3:$E$137,CT27)</f>
        <v>0</v>
      </c>
      <c r="CU75" s="310">
        <f>SUMIFS('(B) - Detecciones - Ataques'!$DO3:$DO137,'(B) - Detecciones - Ataques'!$GR$3:$GR$137,"✔",'(B) - Detecciones - Ataques'!$E$3:$E$137,CU27)</f>
        <v>1</v>
      </c>
      <c r="CV75" s="310">
        <f>SUMIFS('(B) - Detecciones - Ataques'!$DO3:$DO137,'(B) - Detecciones - Ataques'!$GR$3:$GR$137,"✔",'(B) - Detecciones - Ataques'!$E$3:$E$137,CV27)</f>
        <v>0</v>
      </c>
      <c r="CW75" s="310">
        <f>SUMIFS('(B) - Detecciones - Ataques'!$DO3:$DO137,'(B) - Detecciones - Ataques'!$GR$3:$GR$137,"✔",'(B) - Detecciones - Ataques'!$E$3:$E$137,CW27)</f>
        <v>7</v>
      </c>
      <c r="CX75" s="310">
        <f>SUMIFS('(B) - Detecciones - Ataques'!$DO3:$DO137,'(B) - Detecciones - Ataques'!$GR$3:$GR$137,"✔",'(B) - Detecciones - Ataques'!$E$3:$E$137,CX27)</f>
        <v>64</v>
      </c>
      <c r="CY75" s="310">
        <f>SUMIFS('(B) - Detecciones - Ataques'!$DO3:$DO137,'(B) - Detecciones - Ataques'!$GR$3:$GR$137,"✔",'(B) - Detecciones - Ataques'!$E$3:$E$137,CY27)</f>
        <v>0</v>
      </c>
      <c r="CZ75" s="310">
        <f>SUMIFS('(B) - Detecciones - Ataques'!$DO3:$DO137,'(B) - Detecciones - Ataques'!$GR$3:$GR$137,"✔",'(B) - Detecciones - Ataques'!$E$3:$E$137,CZ27)</f>
        <v>0</v>
      </c>
      <c r="DA75" s="310">
        <f>SUMIFS('(B) - Detecciones - Ataques'!$DO3:$DO137,'(B) - Detecciones - Ataques'!$GR$3:$GR$137,"✔",'(B) - Detecciones - Ataques'!$E$3:$E$137,DA27)</f>
        <v>0</v>
      </c>
      <c r="DB75" s="310">
        <f>SUMIFS('(B) - Detecciones - Ataques'!$DO3:$DO137,'(B) - Detecciones - Ataques'!$GR$3:$GR$137,"✔",'(B) - Detecciones - Ataques'!$E$3:$E$137,DB27)</f>
        <v>0</v>
      </c>
      <c r="DC75" s="310">
        <f>SUMIFS('(B) - Detecciones - Ataques'!$DO3:$DO137,'(B) - Detecciones - Ataques'!$GR$3:$GR$137,"✔",'(B) - Detecciones - Ataques'!$E$3:$E$137,DC27)</f>
        <v>0</v>
      </c>
      <c r="DD75" s="310">
        <f>SUMIFS('(B) - Detecciones - Ataques'!$DO3:$DO137,'(B) - Detecciones - Ataques'!$GR$3:$GR$137,"✔",'(B) - Detecciones - Ataques'!$E$3:$E$137,DD27)</f>
        <v>0</v>
      </c>
      <c r="DE75" s="310">
        <f>SUMIFS('(B) - Detecciones - Ataques'!$DO3:$DO137,'(B) - Detecciones - Ataques'!$GR$3:$GR$137,"✔",'(B) - Detecciones - Ataques'!$E$3:$E$137,DE27)</f>
        <v>0</v>
      </c>
      <c r="DF75" s="310">
        <f>SUMIFS('(B) - Detecciones - Ataques'!$DO3:$DO137,'(B) - Detecciones - Ataques'!$GR$3:$GR$137,"✔",'(B) - Detecciones - Ataques'!$E$3:$E$137,DF27)</f>
        <v>0</v>
      </c>
      <c r="DG75" s="310">
        <f>SUMIFS('(B) - Detecciones - Ataques'!$DO3:$DO137,'(B) - Detecciones - Ataques'!$GR$3:$GR$137,"✔",'(B) - Detecciones - Ataques'!$E$3:$E$137,DG27)</f>
        <v>22</v>
      </c>
      <c r="DH75" s="310">
        <f>SUMIFS('(B) - Detecciones - Ataques'!$DO3:$DO137,'(B) - Detecciones - Ataques'!$GR$3:$GR$137,"✔",'(B) - Detecciones - Ataques'!$E$3:$E$137,DH27)</f>
        <v>0</v>
      </c>
      <c r="DI75" s="311">
        <f>SUMIFS('(B) - Detecciones - Ataques'!$DO3:$DO137,'(B) - Detecciones - Ataques'!$GR$3:$GR$137,"✔",'(B) - Detecciones - Ataques'!$E$3:$E$137,DI27)</f>
        <v>9</v>
      </c>
      <c r="DJ75" s="268"/>
      <c r="EY75" s="369"/>
      <c r="EZ75" s="369"/>
      <c r="FA75" s="369"/>
      <c r="FB75" s="369"/>
      <c r="FC75" s="369"/>
      <c r="FD75" s="369"/>
      <c r="FE75" s="369"/>
      <c r="FF75" s="369"/>
      <c r="FG75" s="369"/>
      <c r="FH75" s="369"/>
      <c r="FI75" s="369"/>
      <c r="FJ75" s="369"/>
      <c r="FK75" s="369"/>
      <c r="FL75" s="369"/>
      <c r="FM75" s="369"/>
      <c r="FN75" s="369"/>
      <c r="FO75" s="369"/>
      <c r="FP75" s="369"/>
    </row>
    <row r="76">
      <c r="J76" s="269"/>
      <c r="K76" s="345"/>
      <c r="L76" s="308"/>
      <c r="M76" s="308"/>
      <c r="N76" s="309"/>
      <c r="O76" s="270"/>
      <c r="Q76" s="268"/>
      <c r="R76" s="307" t="s">
        <v>2204</v>
      </c>
      <c r="S76" s="308">
        <f>SUMIFS('(B) - Detecciones - Ataques'!$BY3:$BY137,'(B) - Detecciones - Ataques'!$GR$3:$GR$137,"✔",'(B) - Detecciones - Ataques'!$B$3:$B$137,S27) + SUMIFS('(B) - Detecciones - Ataques'!$BY3:$BY137,'(B) - Detecciones - Ataques'!$GR$3:$GR$137,"✔",'(B) - Detecciones - Ataques'!$C$3:$C$137,"*" &amp; S27 &amp; "*") </f>
        <v>66</v>
      </c>
      <c r="T76" s="308">
        <f>SUMIFS('(B) - Detecciones - Ataques'!$BY3:$BY137,'(B) - Detecciones - Ataques'!$GR$3:$GR$137,"✔",'(B) - Detecciones - Ataques'!$B$3:$B$137,T27) + SUMIFS('(B) - Detecciones - Ataques'!$BY3:$BY137,'(B) - Detecciones - Ataques'!$GR$3:$GR$137,"✔",'(B) - Detecciones - Ataques'!$C$3:$C$137,"*" &amp; T27 &amp; "*") </f>
        <v>3177</v>
      </c>
      <c r="U76" s="308">
        <f>SUMIFS('(B) - Detecciones - Ataques'!$BY3:$BY137,'(B) - Detecciones - Ataques'!$GR$3:$GR$137,"✔",'(B) - Detecciones - Ataques'!$B$3:$B$137,U27) + SUMIFS('(B) - Detecciones - Ataques'!$BY3:$BY137,'(B) - Detecciones - Ataques'!$GR$3:$GR$137,"✔",'(B) - Detecciones - Ataques'!$C$3:$C$137,"*" &amp; U27 &amp; "*") </f>
        <v>168</v>
      </c>
      <c r="V76" s="308">
        <f>SUMIFS('(B) - Detecciones - Ataques'!$BY3:$BY137,'(B) - Detecciones - Ataques'!$GR$3:$GR$137,"✔",'(B) - Detecciones - Ataques'!$B$3:$B$137,V27) + SUMIFS('(B) - Detecciones - Ataques'!$BY3:$BY137,'(B) - Detecciones - Ataques'!$GR$3:$GR$137,"✔",'(B) - Detecciones - Ataques'!$C$3:$C$137,"*" &amp; V27 &amp; "*") </f>
        <v>54</v>
      </c>
      <c r="W76" s="308">
        <f>SUMIFS('(B) - Detecciones - Ataques'!$BY3:$BY137,'(B) - Detecciones - Ataques'!$GR$3:$GR$137,"✔",'(B) - Detecciones - Ataques'!$B$3:$B$137,W27) + SUMIFS('(B) - Detecciones - Ataques'!$BY3:$BY137,'(B) - Detecciones - Ataques'!$GR$3:$GR$137,"✔",'(B) - Detecciones - Ataques'!$C$3:$C$137,"*" &amp; W27 &amp; "*") </f>
        <v>18568</v>
      </c>
      <c r="X76" s="308">
        <f>SUMIFS('(B) - Detecciones - Ataques'!$BY3:$BY137,'(B) - Detecciones - Ataques'!$GR$3:$GR$137,"✔",'(B) - Detecciones - Ataques'!$B$3:$B$137,X27) + SUMIFS('(B) - Detecciones - Ataques'!$BY3:$BY137,'(B) - Detecciones - Ataques'!$GR$3:$GR$137,"✔",'(B) - Detecciones - Ataques'!$C$3:$C$137,"*" &amp; X27 &amp; "*") </f>
        <v>396</v>
      </c>
      <c r="Y76" s="308">
        <f>SUMIFS('(B) - Detecciones - Ataques'!$BY3:$BY137,'(B) - Detecciones - Ataques'!$GR$3:$GR$137,"✔",'(B) - Detecciones - Ataques'!$B$3:$B$137,Y27) + SUMIFS('(B) - Detecciones - Ataques'!$BY3:$BY137,'(B) - Detecciones - Ataques'!$GR$3:$GR$137,"✔",'(B) - Detecciones - Ataques'!$C$3:$C$137,"*" &amp; Y27 &amp; "*") </f>
        <v>152137</v>
      </c>
      <c r="Z76" s="308">
        <f>SUMIFS('(B) - Detecciones - Ataques'!$BY3:$BY137,'(B) - Detecciones - Ataques'!$GR$3:$GR$137,"✔",'(B) - Detecciones - Ataques'!$B$3:$B$137,Z27) + SUMIFS('(B) - Detecciones - Ataques'!$BY3:$BY137,'(B) - Detecciones - Ataques'!$GR$3:$GR$137,"✔",'(B) - Detecciones - Ataques'!$C$3:$C$137,"*" &amp; Z27 &amp; "*") </f>
        <v>29</v>
      </c>
      <c r="AA76" s="308">
        <f>SUMIFS('(B) - Detecciones - Ataques'!$BY3:$BY137,'(B) - Detecciones - Ataques'!$GR$3:$GR$137,"✔",'(B) - Detecciones - Ataques'!$B$3:$B$137,AA27) + SUMIFS('(B) - Detecciones - Ataques'!$BY3:$BY137,'(B) - Detecciones - Ataques'!$GR$3:$GR$137,"✔",'(B) - Detecciones - Ataques'!$C$3:$C$137,"*" &amp; AA27 &amp; "*") </f>
        <v>202</v>
      </c>
      <c r="AB76" s="308">
        <f>SUMIFS('(B) - Detecciones - Ataques'!$BY3:$BY137,'(B) - Detecciones - Ataques'!$GR$3:$GR$137,"✔",'(B) - Detecciones - Ataques'!$B$3:$B$137,AB27) + SUMIFS('(B) - Detecciones - Ataques'!$BY3:$BY137,'(B) - Detecciones - Ataques'!$GR$3:$GR$137,"✔",'(B) - Detecciones - Ataques'!$C$3:$C$137,"*" &amp; AB27 &amp; "*") </f>
        <v>29</v>
      </c>
      <c r="AC76" s="308">
        <f>SUMIFS('(B) - Detecciones - Ataques'!$BY3:$BY137,'(B) - Detecciones - Ataques'!$GR$3:$GR$137,"✔",'(B) - Detecciones - Ataques'!$B$3:$B$137,AC27) + SUMIFS('(B) - Detecciones - Ataques'!$BY3:$BY137,'(B) - Detecciones - Ataques'!$GR$3:$GR$137,"✔",'(B) - Detecciones - Ataques'!$C$3:$C$137,"*" &amp; AC27 &amp; "*") </f>
        <v>872</v>
      </c>
      <c r="AD76" s="308">
        <f>SUMIFS('(B) - Detecciones - Ataques'!$BY3:$BY137,'(B) - Detecciones - Ataques'!$GR$3:$GR$137,"✔",'(B) - Detecciones - Ataques'!$B$3:$B$137,AD27) + SUMIFS('(B) - Detecciones - Ataques'!$BY3:$BY137,'(B) - Detecciones - Ataques'!$GR$3:$GR$137,"✔",'(B) - Detecciones - Ataques'!$C$3:$C$137,"*" &amp; AD27 &amp; "*") </f>
        <v>0</v>
      </c>
      <c r="AE76" s="309">
        <f>SUMIFS('(B) - Detecciones - Ataques'!$BY3:$BY137,'(B) - Detecciones - Ataques'!$GR$3:$GR$137,"✔",'(B) - Detecciones - Ataques'!$B$3:$B$137,AE27) + SUMIFS('(B) - Detecciones - Ataques'!$BY3:$BY137,'(B) - Detecciones - Ataques'!$GR$3:$GR$137,"✔",'(B) - Detecciones - Ataques'!$C$3:$C$137,"*" &amp; AE27 &amp; "*") </f>
        <v>484</v>
      </c>
      <c r="AF76" s="268"/>
      <c r="AG76" s="307" t="s">
        <v>2204</v>
      </c>
      <c r="AH76" s="310">
        <f>SUMIFS('(B) - Detecciones - Ataques'!$BY3:$BY137,'(B) - Detecciones - Ataques'!$GR$3:$GR$137,"✔",'(B) - Detecciones - Ataques'!$E$3:$E$137,AH27)</f>
        <v>57</v>
      </c>
      <c r="AI76" s="310">
        <f>SUMIFS('(B) - Detecciones - Ataques'!$BY3:$BY137,'(B) - Detecciones - Ataques'!$GR$3:$GR$137,"✔",'(B) - Detecciones - Ataques'!$E$3:$E$137,AI27)</f>
        <v>0</v>
      </c>
      <c r="AJ76" s="310">
        <f>SUMIFS('(B) - Detecciones - Ataques'!$BY3:$BY137,'(B) - Detecciones - Ataques'!$GR$3:$GR$137,"✔",'(B) - Detecciones - Ataques'!$E$3:$E$137,AJ27)</f>
        <v>9</v>
      </c>
      <c r="AK76" s="310">
        <f>SUMIFS('(B) - Detecciones - Ataques'!$BY3:$BY137,'(B) - Detecciones - Ataques'!$GR$3:$GR$137,"✔",'(B) - Detecciones - Ataques'!$E$3:$E$137,AK27)</f>
        <v>0</v>
      </c>
      <c r="AL76" s="310">
        <f>SUMIFS('(B) - Detecciones - Ataques'!$BY3:$BY137,'(B) - Detecciones - Ataques'!$GR$3:$GR$137,"✔",'(B) - Detecciones - Ataques'!$E$3:$E$137,AL27)</f>
        <v>3177</v>
      </c>
      <c r="AM76" s="310">
        <f>SUMIFS('(B) - Detecciones - Ataques'!$BY3:$BY137,'(B) - Detecciones - Ataques'!$GR$3:$GR$137,"✔",'(B) - Detecciones - Ataques'!$E$3:$E$137,AM27)</f>
        <v>0</v>
      </c>
      <c r="AN76" s="310">
        <f>SUMIFS('(B) - Detecciones - Ataques'!$BY3:$BY137,'(B) - Detecciones - Ataques'!$GR$3:$GR$137,"✔",'(B) - Detecciones - Ataques'!$E$3:$E$137,AN27)</f>
        <v>0</v>
      </c>
      <c r="AO76" s="310">
        <f>SUMIFS('(B) - Detecciones - Ataques'!$BY3:$BY137,'(B) - Detecciones - Ataques'!$GR$3:$GR$137,"✔",'(B) - Detecciones - Ataques'!$E$3:$E$137,AO27)</f>
        <v>0</v>
      </c>
      <c r="AP76" s="310">
        <f>SUMIFS('(B) - Detecciones - Ataques'!$BY3:$BY137,'(B) - Detecciones - Ataques'!$GR$3:$GR$137,"✔",'(B) - Detecciones - Ataques'!$E$3:$E$137,AP27)</f>
        <v>162</v>
      </c>
      <c r="AQ76" s="310">
        <f>SUMIFS('(B) - Detecciones - Ataques'!$BY3:$BY137,'(B) - Detecciones - Ataques'!$GR$3:$GR$137,"✔",'(B) - Detecciones - Ataques'!$E$3:$E$137,AQ27)</f>
        <v>1</v>
      </c>
      <c r="AR76" s="310">
        <f>SUMIFS('(B) - Detecciones - Ataques'!$BY3:$BY137,'(B) - Detecciones - Ataques'!$GR$3:$GR$137,"✔",'(B) - Detecciones - Ataques'!$E$3:$E$137,AR27)</f>
        <v>0</v>
      </c>
      <c r="AS76" s="310">
        <f>SUMIFS('(B) - Detecciones - Ataques'!$BY3:$BY137,'(B) - Detecciones - Ataques'!$GR$3:$GR$137,"✔",'(B) - Detecciones - Ataques'!$E$3:$E$137,AS27)</f>
        <v>0</v>
      </c>
      <c r="AT76" s="310">
        <f>SUMIFS('(B) - Detecciones - Ataques'!$BY3:$BY137,'(B) - Detecciones - Ataques'!$GR$3:$GR$137,"✔",'(B) - Detecciones - Ataques'!$E$3:$E$137,AT27)</f>
        <v>3</v>
      </c>
      <c r="AU76" s="310">
        <f>SUMIFS('(B) - Detecciones - Ataques'!$BY3:$BY137,'(B) - Detecciones - Ataques'!$GR$3:$GR$137,"✔",'(B) - Detecciones - Ataques'!$E$3:$E$137,AU27)</f>
        <v>2</v>
      </c>
      <c r="AV76" s="310">
        <f>SUMIFS('(B) - Detecciones - Ataques'!$BY3:$BY137,'(B) - Detecciones - Ataques'!$GR$3:$GR$137,"✔",'(B) - Detecciones - Ataques'!$E$3:$E$137,AV27)</f>
        <v>0</v>
      </c>
      <c r="AW76" s="310">
        <f>SUMIFS('(B) - Detecciones - Ataques'!$BY3:$BY137,'(B) - Detecciones - Ataques'!$GR$3:$GR$137,"✔",'(B) - Detecciones - Ataques'!$E$3:$E$137,AW27)</f>
        <v>38</v>
      </c>
      <c r="AX76" s="310">
        <f>SUMIFS('(B) - Detecciones - Ataques'!$BY3:$BY137,'(B) - Detecciones - Ataques'!$GR$3:$GR$137,"✔",'(B) - Detecciones - Ataques'!$E$3:$E$137,AX27)</f>
        <v>0</v>
      </c>
      <c r="AY76" s="310">
        <f>SUMIFS('(B) - Detecciones - Ataques'!$BY3:$BY137,'(B) - Detecciones - Ataques'!$GR$3:$GR$137,"✔",'(B) - Detecciones - Ataques'!$E$3:$E$137,AY27)</f>
        <v>2</v>
      </c>
      <c r="AZ76" s="310">
        <f>SUMIFS('(B) - Detecciones - Ataques'!$BY3:$BY137,'(B) - Detecciones - Ataques'!$GR$3:$GR$137,"✔",'(B) - Detecciones - Ataques'!$E$3:$E$137,AZ27)</f>
        <v>14</v>
      </c>
      <c r="BA76" s="310">
        <f>SUMIFS('(B) - Detecciones - Ataques'!$BY3:$BY137,'(B) - Detecciones - Ataques'!$GR$3:$GR$137,"✔",'(B) - Detecciones - Ataques'!$E$3:$E$137,BA27)</f>
        <v>0</v>
      </c>
      <c r="BB76" s="310">
        <f>SUMIFS('(B) - Detecciones - Ataques'!$BY3:$BY137,'(B) - Detecciones - Ataques'!$GR$3:$GR$137,"✔",'(B) - Detecciones - Ataques'!$E$3:$E$137,BB27)</f>
        <v>18568</v>
      </c>
      <c r="BC76" s="310">
        <f>SUMIFS('(B) - Detecciones - Ataques'!$BY3:$BY137,'(B) - Detecciones - Ataques'!$GR$3:$GR$137,"✔",'(B) - Detecciones - Ataques'!$E$3:$E$137,BC27)</f>
        <v>0</v>
      </c>
      <c r="BD76" s="310">
        <f>SUMIFS('(B) - Detecciones - Ataques'!$BY3:$BY137,'(B) - Detecciones - Ataques'!$GR$3:$GR$137,"✔",'(B) - Detecciones - Ataques'!$E$3:$E$137,BD27)</f>
        <v>0</v>
      </c>
      <c r="BE76" s="310">
        <f>SUMIFS('(B) - Detecciones - Ataques'!$BY3:$BY137,'(B) - Detecciones - Ataques'!$GR$3:$GR$137,"✔",'(B) - Detecciones - Ataques'!$E$3:$E$137,BE27)</f>
        <v>0</v>
      </c>
      <c r="BF76" s="310">
        <f>SUMIFS('(B) - Detecciones - Ataques'!$BY3:$BY137,'(B) - Detecciones - Ataques'!$GR$3:$GR$137,"✔",'(B) - Detecciones - Ataques'!$E$3:$E$137,BF27)</f>
        <v>0</v>
      </c>
      <c r="BG76" s="310">
        <f>SUMIFS('(B) - Detecciones - Ataques'!$BY3:$BY137,'(B) - Detecciones - Ataques'!$GR$3:$GR$137,"✔",'(B) - Detecciones - Ataques'!$E$3:$E$137,BG27)</f>
        <v>396</v>
      </c>
      <c r="BH76" s="310">
        <f>SUMIFS('(B) - Detecciones - Ataques'!$BY3:$BY137,'(B) - Detecciones - Ataques'!$GR$3:$GR$137,"✔",'(B) - Detecciones - Ataques'!$E$3:$E$137,BH27)</f>
        <v>0</v>
      </c>
      <c r="BI76" s="310">
        <f>SUMIFS('(B) - Detecciones - Ataques'!$BY3:$BY137,'(B) - Detecciones - Ataques'!$GR$3:$GR$137,"✔",'(B) - Detecciones - Ataques'!$E$3:$E$137,BI27)</f>
        <v>0</v>
      </c>
      <c r="BJ76" s="310">
        <f>SUMIFS('(B) - Detecciones - Ataques'!$BY3:$BY137,'(B) - Detecciones - Ataques'!$GR$3:$GR$137,"✔",'(B) - Detecciones - Ataques'!$E$3:$E$137,BJ27)</f>
        <v>0</v>
      </c>
      <c r="BK76" s="310">
        <f>SUMIFS('(B) - Detecciones - Ataques'!$BY3:$BY137,'(B) - Detecciones - Ataques'!$GR$3:$GR$137,"✔",'(B) - Detecciones - Ataques'!$E$3:$E$137,BK27)</f>
        <v>1</v>
      </c>
      <c r="BL76" s="310">
        <f>SUMIFS('(B) - Detecciones - Ataques'!$BY3:$BY137,'(B) - Detecciones - Ataques'!$GR$3:$GR$137,"✔",'(B) - Detecciones - Ataques'!$E$3:$E$137,BL27)</f>
        <v>149765</v>
      </c>
      <c r="BM76" s="310">
        <f>SUMIFS('(B) - Detecciones - Ataques'!$BY3:$BY137,'(B) - Detecciones - Ataques'!$GR$3:$GR$137,"✔",'(B) - Detecciones - Ataques'!$E$3:$E$137,BM27)</f>
        <v>2371</v>
      </c>
      <c r="BN76" s="310">
        <f>SUMIFS('(B) - Detecciones - Ataques'!$BY3:$BY137,'(B) - Detecciones - Ataques'!$GR$3:$GR$137,"✔",'(B) - Detecciones - Ataques'!$E$3:$E$137,BN27)</f>
        <v>0</v>
      </c>
      <c r="BO76" s="310">
        <f>SUMIFS('(B) - Detecciones - Ataques'!$BY3:$BY137,'(B) - Detecciones - Ataques'!$GR$3:$GR$137,"✔",'(B) - Detecciones - Ataques'!$E$3:$E$137,BO27)</f>
        <v>0</v>
      </c>
      <c r="BP76" s="310">
        <f>SUMIFS('(B) - Detecciones - Ataques'!$BY3:$BY137,'(B) - Detecciones - Ataques'!$GR$3:$GR$137,"✔",'(B) - Detecciones - Ataques'!$E$3:$E$137,BP27)</f>
        <v>0</v>
      </c>
      <c r="BQ76" s="310">
        <f>SUMIFS('(B) - Detecciones - Ataques'!$BY3:$BY137,'(B) - Detecciones - Ataques'!$GR$3:$GR$137,"✔",'(B) - Detecciones - Ataques'!$E$3:$E$137,BQ27)</f>
        <v>0</v>
      </c>
      <c r="BR76" s="310">
        <f>SUMIFS('(B) - Detecciones - Ataques'!$BY3:$BY137,'(B) - Detecciones - Ataques'!$GR$3:$GR$137,"✔",'(B) - Detecciones - Ataques'!$E$3:$E$137,BR27)</f>
        <v>12</v>
      </c>
      <c r="BS76" s="310">
        <f>SUMIFS('(B) - Detecciones - Ataques'!$BY3:$BY137,'(B) - Detecciones - Ataques'!$GR$3:$GR$137,"✔",'(B) - Detecciones - Ataques'!$E$3:$E$137,BS27)</f>
        <v>0</v>
      </c>
      <c r="BT76" s="310">
        <f>SUMIFS('(B) - Detecciones - Ataques'!$BY3:$BY137,'(B) - Detecciones - Ataques'!$GR$3:$GR$137,"✔",'(B) - Detecciones - Ataques'!$E$3:$E$137,BT27)</f>
        <v>0</v>
      </c>
      <c r="BU76" s="310">
        <f>SUMIFS('(B) - Detecciones - Ataques'!$BY3:$BY137,'(B) - Detecciones - Ataques'!$GR$3:$GR$137,"✔",'(B) - Detecciones - Ataques'!$E$3:$E$137,BU27)</f>
        <v>0</v>
      </c>
      <c r="BV76" s="310">
        <f>SUMIFS('(B) - Detecciones - Ataques'!$BY3:$BY137,'(B) - Detecciones - Ataques'!$GR$3:$GR$137,"✔",'(B) - Detecciones - Ataques'!$E$3:$E$137,BV27)</f>
        <v>4</v>
      </c>
      <c r="BW76" s="310">
        <f>SUMIFS('(B) - Detecciones - Ataques'!$BY3:$BY137,'(B) - Detecciones - Ataques'!$GR$3:$GR$137,"✔",'(B) - Detecciones - Ataques'!$E$3:$E$137,BW27)</f>
        <v>0</v>
      </c>
      <c r="BX76" s="310">
        <f>SUMIFS('(B) - Detecciones - Ataques'!$BY3:$BY137,'(B) - Detecciones - Ataques'!$GR$3:$GR$137,"✔",'(B) - Detecciones - Ataques'!$E$3:$E$137,BX27)</f>
        <v>0</v>
      </c>
      <c r="BY76" s="310">
        <f>SUMIFS('(B) - Detecciones - Ataques'!$BY3:$BY137,'(B) - Detecciones - Ataques'!$GR$3:$GR$137,"✔",'(B) - Detecciones - Ataques'!$E$3:$E$137,BY27)</f>
        <v>5</v>
      </c>
      <c r="BZ76" s="310">
        <f>SUMIFS('(B) - Detecciones - Ataques'!$BY3:$BY137,'(B) - Detecciones - Ataques'!$GR$3:$GR$137,"✔",'(B) - Detecciones - Ataques'!$E$3:$E$137,BZ27)</f>
        <v>0</v>
      </c>
      <c r="CA76" s="310">
        <f>SUMIFS('(B) - Detecciones - Ataques'!$BY3:$BY137,'(B) - Detecciones - Ataques'!$GR$3:$GR$137,"✔",'(B) - Detecciones - Ataques'!$E$3:$E$137,CA27)</f>
        <v>1</v>
      </c>
      <c r="CB76" s="310">
        <f>SUMIFS('(B) - Detecciones - Ataques'!$BY3:$BY137,'(B) - Detecciones - Ataques'!$GR$3:$GR$137,"✔",'(B) - Detecciones - Ataques'!$E$3:$E$137,CB27)</f>
        <v>0</v>
      </c>
      <c r="CC76" s="310">
        <f>SUMIFS('(B) - Detecciones - Ataques'!$BY3:$BY137,'(B) - Detecciones - Ataques'!$GR$3:$GR$137,"✔",'(B) - Detecciones - Ataques'!$E$3:$E$137,CC27)</f>
        <v>0</v>
      </c>
      <c r="CD76" s="310">
        <f>SUMIFS('(B) - Detecciones - Ataques'!$BY3:$BY137,'(B) - Detecciones - Ataques'!$GR$3:$GR$137,"✔",'(B) - Detecciones - Ataques'!$E$3:$E$137,CD27)</f>
        <v>0</v>
      </c>
      <c r="CE76" s="310">
        <f>SUMIFS('(B) - Detecciones - Ataques'!$BY3:$BY137,'(B) - Detecciones - Ataques'!$GR$3:$GR$137,"✔",'(B) - Detecciones - Ataques'!$E$3:$E$137,CE27)</f>
        <v>4</v>
      </c>
      <c r="CF76" s="310">
        <f>SUMIFS('(B) - Detecciones - Ataques'!$BY3:$BY137,'(B) - Detecciones - Ataques'!$GR$3:$GR$137,"✔",'(B) - Detecciones - Ataques'!$E$3:$E$137,CF27)</f>
        <v>0</v>
      </c>
      <c r="CG76" s="310">
        <f>SUMIFS('(B) - Detecciones - Ataques'!$BY3:$BY137,'(B) - Detecciones - Ataques'!$GR$3:$GR$137,"✔",'(B) - Detecciones - Ataques'!$E$3:$E$137,CG27)</f>
        <v>0</v>
      </c>
      <c r="CH76" s="310">
        <f>SUMIFS('(B) - Detecciones - Ataques'!$BY3:$BY137,'(B) - Detecciones - Ataques'!$GR$3:$GR$137,"✔",'(B) - Detecciones - Ataques'!$E$3:$E$137,CH27)</f>
        <v>0</v>
      </c>
      <c r="CI76" s="310">
        <f>SUMIFS('(B) - Detecciones - Ataques'!$BY3:$BY137,'(B) - Detecciones - Ataques'!$GR$3:$GR$137,"✔",'(B) - Detecciones - Ataques'!$E$3:$E$137,CI27)</f>
        <v>0</v>
      </c>
      <c r="CJ76" s="310">
        <f>SUMIFS('(B) - Detecciones - Ataques'!$BY3:$BY137,'(B) - Detecciones - Ataques'!$GR$3:$GR$137,"✔",'(B) - Detecciones - Ataques'!$E$3:$E$137,CJ27)</f>
        <v>5</v>
      </c>
      <c r="CK76" s="310">
        <f>SUMIFS('(B) - Detecciones - Ataques'!$BY3:$BY137,'(B) - Detecciones - Ataques'!$GR$3:$GR$137,"✔",'(B) - Detecciones - Ataques'!$E$3:$E$137,CK27)</f>
        <v>0</v>
      </c>
      <c r="CL76" s="310">
        <f>SUMIFS('(B) - Detecciones - Ataques'!$BY3:$BY137,'(B) - Detecciones - Ataques'!$GR$3:$GR$137,"✔",'(B) - Detecciones - Ataques'!$E$3:$E$137,CL27)</f>
        <v>159</v>
      </c>
      <c r="CM76" s="310">
        <f>SUMIFS('(B) - Detecciones - Ataques'!$BY3:$BY137,'(B) - Detecciones - Ataques'!$GR$3:$GR$137,"✔",'(B) - Detecciones - Ataques'!$E$3:$E$137,CM27)</f>
        <v>0</v>
      </c>
      <c r="CN76" s="310">
        <f>SUMIFS('(B) - Detecciones - Ataques'!$BY3:$BY137,'(B) - Detecciones - Ataques'!$GR$3:$GR$137,"✔",'(B) - Detecciones - Ataques'!$E$3:$E$137,CN27)</f>
        <v>8</v>
      </c>
      <c r="CO76" s="310">
        <f>SUMIFS('(B) - Detecciones - Ataques'!$BY3:$BY137,'(B) - Detecciones - Ataques'!$GR$3:$GR$137,"✔",'(B) - Detecciones - Ataques'!$E$3:$E$137,CO27)</f>
        <v>18</v>
      </c>
      <c r="CP76" s="310">
        <f>SUMIFS('(B) - Detecciones - Ataques'!$BY3:$BY137,'(B) - Detecciones - Ataques'!$GR$3:$GR$137,"✔",'(B) - Detecciones - Ataques'!$E$3:$E$137,CP27)</f>
        <v>3</v>
      </c>
      <c r="CQ76" s="310">
        <f>SUMIFS('(B) - Detecciones - Ataques'!$BY3:$BY137,'(B) - Detecciones - Ataques'!$GR$3:$GR$137,"✔",'(B) - Detecciones - Ataques'!$E$3:$E$137,CQ27)</f>
        <v>0</v>
      </c>
      <c r="CR76" s="310">
        <f>SUMIFS('(B) - Detecciones - Ataques'!$BY3:$BY137,'(B) - Detecciones - Ataques'!$GR$3:$GR$137,"✔",'(B) - Detecciones - Ataques'!$E$3:$E$137,CR27)</f>
        <v>855</v>
      </c>
      <c r="CS76" s="310">
        <f>SUMIFS('(B) - Detecciones - Ataques'!$BY3:$BY137,'(B) - Detecciones - Ataques'!$GR$3:$GR$137,"✔",'(B) - Detecciones - Ataques'!$E$3:$E$137,CS27)</f>
        <v>6</v>
      </c>
      <c r="CT76" s="310">
        <f>SUMIFS('(B) - Detecciones - Ataques'!$BY3:$BY137,'(B) - Detecciones - Ataques'!$GR$3:$GR$137,"✔",'(B) - Detecciones - Ataques'!$E$3:$E$137,CT27)</f>
        <v>0</v>
      </c>
      <c r="CU76" s="310">
        <f>SUMIFS('(B) - Detecciones - Ataques'!$BY3:$BY137,'(B) - Detecciones - Ataques'!$GR$3:$GR$137,"✔",'(B) - Detecciones - Ataques'!$E$3:$E$137,CU27)</f>
        <v>0</v>
      </c>
      <c r="CV76" s="310">
        <f>SUMIFS('(B) - Detecciones - Ataques'!$BY3:$BY137,'(B) - Detecciones - Ataques'!$GR$3:$GR$137,"✔",'(B) - Detecciones - Ataques'!$E$3:$E$137,CV27)</f>
        <v>0</v>
      </c>
      <c r="CW76" s="310">
        <f>SUMIFS('(B) - Detecciones - Ataques'!$BY3:$BY137,'(B) - Detecciones - Ataques'!$GR$3:$GR$137,"✔",'(B) - Detecciones - Ataques'!$E$3:$E$137,CW27)</f>
        <v>11</v>
      </c>
      <c r="CX76" s="310">
        <f>SUMIFS('(B) - Detecciones - Ataques'!$BY3:$BY137,'(B) - Detecciones - Ataques'!$GR$3:$GR$137,"✔",'(B) - Detecciones - Ataques'!$E$3:$E$137,CX27)</f>
        <v>0</v>
      </c>
      <c r="CY76" s="310">
        <f>SUMIFS('(B) - Detecciones - Ataques'!$BY3:$BY137,'(B) - Detecciones - Ataques'!$GR$3:$GR$137,"✔",'(B) - Detecciones - Ataques'!$E$3:$E$137,CY27)</f>
        <v>0</v>
      </c>
      <c r="CZ76" s="310">
        <f>SUMIFS('(B) - Detecciones - Ataques'!$BY3:$BY137,'(B) - Detecciones - Ataques'!$GR$3:$GR$137,"✔",'(B) - Detecciones - Ataques'!$E$3:$E$137,CZ27)</f>
        <v>0</v>
      </c>
      <c r="DA76" s="310">
        <f>SUMIFS('(B) - Detecciones - Ataques'!$BY3:$BY137,'(B) - Detecciones - Ataques'!$GR$3:$GR$137,"✔",'(B) - Detecciones - Ataques'!$E$3:$E$137,DA27)</f>
        <v>0</v>
      </c>
      <c r="DB76" s="310">
        <f>SUMIFS('(B) - Detecciones - Ataques'!$BY3:$BY137,'(B) - Detecciones - Ataques'!$GR$3:$GR$137,"✔",'(B) - Detecciones - Ataques'!$E$3:$E$137,DB27)</f>
        <v>0</v>
      </c>
      <c r="DC76" s="310">
        <f>SUMIFS('(B) - Detecciones - Ataques'!$BY3:$BY137,'(B) - Detecciones - Ataques'!$GR$3:$GR$137,"✔",'(B) - Detecciones - Ataques'!$E$3:$E$137,DC27)</f>
        <v>0</v>
      </c>
      <c r="DD76" s="310">
        <f>SUMIFS('(B) - Detecciones - Ataques'!$BY3:$BY137,'(B) - Detecciones - Ataques'!$GR$3:$GR$137,"✔",'(B) - Detecciones - Ataques'!$E$3:$E$137,DD27)</f>
        <v>0</v>
      </c>
      <c r="DE76" s="310">
        <f>SUMIFS('(B) - Detecciones - Ataques'!$BY3:$BY137,'(B) - Detecciones - Ataques'!$GR$3:$GR$137,"✔",'(B) - Detecciones - Ataques'!$E$3:$E$137,DE27)</f>
        <v>0</v>
      </c>
      <c r="DF76" s="310">
        <f>SUMIFS('(B) - Detecciones - Ataques'!$BY3:$BY137,'(B) - Detecciones - Ataques'!$GR$3:$GR$137,"✔",'(B) - Detecciones - Ataques'!$E$3:$E$137,DF27)</f>
        <v>0</v>
      </c>
      <c r="DG76" s="310">
        <f>SUMIFS('(B) - Detecciones - Ataques'!$BY3:$BY137,'(B) - Detecciones - Ataques'!$GR$3:$GR$137,"✔",'(B) - Detecciones - Ataques'!$E$3:$E$137,DG27)</f>
        <v>456</v>
      </c>
      <c r="DH76" s="310">
        <f>SUMIFS('(B) - Detecciones - Ataques'!$BY3:$BY137,'(B) - Detecciones - Ataques'!$GR$3:$GR$137,"✔",'(B) - Detecciones - Ataques'!$E$3:$E$137,DH27)</f>
        <v>0</v>
      </c>
      <c r="DI76" s="311">
        <f>SUMIFS('(B) - Detecciones - Ataques'!$BY3:$BY137,'(B) - Detecciones - Ataques'!$GR$3:$GR$137,"✔",'(B) - Detecciones - Ataques'!$E$3:$E$137,DI27)</f>
        <v>14</v>
      </c>
      <c r="DJ76" s="268"/>
      <c r="EY76" s="369"/>
      <c r="EZ76" s="369"/>
      <c r="FA76" s="369"/>
      <c r="FB76" s="369"/>
      <c r="FC76" s="369"/>
      <c r="FD76" s="369"/>
      <c r="FE76" s="369"/>
      <c r="FF76" s="369"/>
      <c r="FG76" s="369"/>
      <c r="FH76" s="369"/>
      <c r="FI76" s="369"/>
      <c r="FJ76" s="369"/>
      <c r="FK76" s="369"/>
      <c r="FL76" s="369"/>
      <c r="FM76" s="369"/>
      <c r="FN76" s="369"/>
      <c r="FO76" s="369"/>
      <c r="FP76" s="369"/>
    </row>
    <row r="77">
      <c r="J77" s="269"/>
      <c r="K77" s="330" t="s">
        <v>2218</v>
      </c>
      <c r="L77" s="331" t="s">
        <v>2219</v>
      </c>
      <c r="M77" s="331" t="s">
        <v>2220</v>
      </c>
      <c r="N77" s="332" t="s">
        <v>2221</v>
      </c>
      <c r="O77" s="270"/>
      <c r="Q77" s="268"/>
      <c r="R77" s="307" t="s">
        <v>2205</v>
      </c>
      <c r="S77" s="308">
        <f>SUMIFS('(B) - Detecciones - Ataques'!$CG3:$CG137,'(B) - Detecciones - Ataques'!$GR$3:$GR$137,"✔",'(B) - Detecciones - Ataques'!$B$3:$B$137,S27) + SUMIFS('(B) - Detecciones - Ataques'!$CG3:$CG137,'(B) - Detecciones - Ataques'!$GR$3:$GR$137,"✔",'(B) - Detecciones - Ataques'!$C$3:$C$137,"*" &amp; S27 &amp; "*") </f>
        <v>59</v>
      </c>
      <c r="T77" s="308">
        <f>SUMIFS('(B) - Detecciones - Ataques'!$CG3:$CG137,'(B) - Detecciones - Ataques'!$GR$3:$GR$137,"✔",'(B) - Detecciones - Ataques'!$B$3:$B$137,T27) + SUMIFS('(B) - Detecciones - Ataques'!$CG3:$CG137,'(B) - Detecciones - Ataques'!$GR$3:$GR$137,"✔",'(B) - Detecciones - Ataques'!$C$3:$C$137,"*" &amp; T27 &amp; "*") </f>
        <v>3177</v>
      </c>
      <c r="U77" s="308">
        <f>SUMIFS('(B) - Detecciones - Ataques'!$CG3:$CG137,'(B) - Detecciones - Ataques'!$GR$3:$GR$137,"✔",'(B) - Detecciones - Ataques'!$B$3:$B$137,U27) + SUMIFS('(B) - Detecciones - Ataques'!$CG3:$CG137,'(B) - Detecciones - Ataques'!$GR$3:$GR$137,"✔",'(B) - Detecciones - Ataques'!$C$3:$C$137,"*" &amp; U27 &amp; "*") </f>
        <v>168</v>
      </c>
      <c r="V77" s="308">
        <f>SUMIFS('(B) - Detecciones - Ataques'!$CG3:$CG137,'(B) - Detecciones - Ataques'!$GR$3:$GR$137,"✔",'(B) - Detecciones - Ataques'!$B$3:$B$137,V27) + SUMIFS('(B) - Detecciones - Ataques'!$CG3:$CG137,'(B) - Detecciones - Ataques'!$GR$3:$GR$137,"✔",'(B) - Detecciones - Ataques'!$C$3:$C$137,"*" &amp; V27 &amp; "*") </f>
        <v>54</v>
      </c>
      <c r="W77" s="308">
        <f>SUMIFS('(B) - Detecciones - Ataques'!$CG3:$CG137,'(B) - Detecciones - Ataques'!$GR$3:$GR$137,"✔",'(B) - Detecciones - Ataques'!$B$3:$B$137,W27) + SUMIFS('(B) - Detecciones - Ataques'!$CG3:$CG137,'(B) - Detecciones - Ataques'!$GR$3:$GR$137,"✔",'(B) - Detecciones - Ataques'!$C$3:$C$137,"*" &amp; W27 &amp; "*") </f>
        <v>0</v>
      </c>
      <c r="X77" s="308">
        <f>SUMIFS('(B) - Detecciones - Ataques'!$CG3:$CG137,'(B) - Detecciones - Ataques'!$GR$3:$GR$137,"✔",'(B) - Detecciones - Ataques'!$B$3:$B$137,X27) + SUMIFS('(B) - Detecciones - Ataques'!$CG3:$CG137,'(B) - Detecciones - Ataques'!$GR$3:$GR$137,"✔",'(B) - Detecciones - Ataques'!$C$3:$C$137,"*" &amp; X27 &amp; "*") </f>
        <v>0</v>
      </c>
      <c r="Y77" s="308">
        <f>SUMIFS('(B) - Detecciones - Ataques'!$CG3:$CG137,'(B) - Detecciones - Ataques'!$GR$3:$GR$137,"✔",'(B) - Detecciones - Ataques'!$B$3:$B$137,Y27) + SUMIFS('(B) - Detecciones - Ataques'!$CG3:$CG137,'(B) - Detecciones - Ataques'!$GR$3:$GR$137,"✔",'(B) - Detecciones - Ataques'!$C$3:$C$137,"*" &amp; Y27 &amp; "*") </f>
        <v>152095</v>
      </c>
      <c r="Z77" s="308">
        <f>SUMIFS('(B) - Detecciones - Ataques'!$CG3:$CG137,'(B) - Detecciones - Ataques'!$GR$3:$GR$137,"✔",'(B) - Detecciones - Ataques'!$B$3:$B$137,Z27) + SUMIFS('(B) - Detecciones - Ataques'!$CG3:$CG137,'(B) - Detecciones - Ataques'!$GR$3:$GR$137,"✔",'(B) - Detecciones - Ataques'!$C$3:$C$137,"*" &amp; Z27 &amp; "*") </f>
        <v>24</v>
      </c>
      <c r="AA77" s="308">
        <f>SUMIFS('(B) - Detecciones - Ataques'!$CG3:$CG137,'(B) - Detecciones - Ataques'!$GR$3:$GR$137,"✔",'(B) - Detecciones - Ataques'!$B$3:$B$137,AA27) + SUMIFS('(B) - Detecciones - Ataques'!$CG3:$CG137,'(B) - Detecciones - Ataques'!$GR$3:$GR$137,"✔",'(B) - Detecciones - Ataques'!$C$3:$C$137,"*" &amp; AA27 &amp; "*") </f>
        <v>202</v>
      </c>
      <c r="AB77" s="308">
        <f>SUMIFS('(B) - Detecciones - Ataques'!$CG3:$CG137,'(B) - Detecciones - Ataques'!$GR$3:$GR$137,"✔",'(B) - Detecciones - Ataques'!$B$3:$B$137,AB27) + SUMIFS('(B) - Detecciones - Ataques'!$CG3:$CG137,'(B) - Detecciones - Ataques'!$GR$3:$GR$137,"✔",'(B) - Detecciones - Ataques'!$C$3:$C$137,"*" &amp; AB27 &amp; "*") </f>
        <v>29</v>
      </c>
      <c r="AC77" s="308">
        <f>SUMIFS('(B) - Detecciones - Ataques'!$CG3:$CG137,'(B) - Detecciones - Ataques'!$GR$3:$GR$137,"✔",'(B) - Detecciones - Ataques'!$B$3:$B$137,AC27) + SUMIFS('(B) - Detecciones - Ataques'!$CG3:$CG137,'(B) - Detecciones - Ataques'!$GR$3:$GR$137,"✔",'(B) - Detecciones - Ataques'!$C$3:$C$137,"*" &amp; AC27 &amp; "*") </f>
        <v>864</v>
      </c>
      <c r="AD77" s="308">
        <f>SUMIFS('(B) - Detecciones - Ataques'!$CG3:$CG137,'(B) - Detecciones - Ataques'!$GR$3:$GR$137,"✔",'(B) - Detecciones - Ataques'!$B$3:$B$137,AD27) + SUMIFS('(B) - Detecciones - Ataques'!$CG3:$CG137,'(B) - Detecciones - Ataques'!$GR$3:$GR$137,"✔",'(B) - Detecciones - Ataques'!$C$3:$C$137,"*" &amp; AD27 &amp; "*") </f>
        <v>0</v>
      </c>
      <c r="AE77" s="309">
        <f>SUMIFS('(B) - Detecciones - Ataques'!$CG3:$CG137,'(B) - Detecciones - Ataques'!$GR$3:$GR$137,"✔",'(B) - Detecciones - Ataques'!$B$3:$B$137,AE27) + SUMIFS('(B) - Detecciones - Ataques'!$CG3:$CG137,'(B) - Detecciones - Ataques'!$GR$3:$GR$137,"✔",'(B) - Detecciones - Ataques'!$C$3:$C$137,"*" &amp; AE27 &amp; "*") </f>
        <v>484</v>
      </c>
      <c r="AF77" s="268"/>
      <c r="AG77" s="307" t="s">
        <v>2205</v>
      </c>
      <c r="AH77" s="310">
        <f>SUMIFS('(B) - Detecciones - Ataques'!$CG3:$CG137,'(B) - Detecciones - Ataques'!$GR$3:$GR$137,"✔",'(B) - Detecciones - Ataques'!$E$3:$E$137,AH27)</f>
        <v>50</v>
      </c>
      <c r="AI77" s="310">
        <f>SUMIFS('(B) - Detecciones - Ataques'!$CG3:$CG137,'(B) - Detecciones - Ataques'!$GR$3:$GR$137,"✔",'(B) - Detecciones - Ataques'!$E$3:$E$137,AI27)</f>
        <v>0</v>
      </c>
      <c r="AJ77" s="310">
        <f>SUMIFS('(B) - Detecciones - Ataques'!$CG3:$CG137,'(B) - Detecciones - Ataques'!$GR$3:$GR$137,"✔",'(B) - Detecciones - Ataques'!$E$3:$E$137,AJ27)</f>
        <v>9</v>
      </c>
      <c r="AK77" s="310">
        <f>SUMIFS('(B) - Detecciones - Ataques'!$CG3:$CG137,'(B) - Detecciones - Ataques'!$GR$3:$GR$137,"✔",'(B) - Detecciones - Ataques'!$E$3:$E$137,AK27)</f>
        <v>0</v>
      </c>
      <c r="AL77" s="310">
        <f>SUMIFS('(B) - Detecciones - Ataques'!$CG3:$CG137,'(B) - Detecciones - Ataques'!$GR$3:$GR$137,"✔",'(B) - Detecciones - Ataques'!$E$3:$E$137,AL27)</f>
        <v>3177</v>
      </c>
      <c r="AM77" s="310">
        <f>SUMIFS('(B) - Detecciones - Ataques'!$CG3:$CG137,'(B) - Detecciones - Ataques'!$GR$3:$GR$137,"✔",'(B) - Detecciones - Ataques'!$E$3:$E$137,AM27)</f>
        <v>0</v>
      </c>
      <c r="AN77" s="310">
        <f>SUMIFS('(B) - Detecciones - Ataques'!$CG3:$CG137,'(B) - Detecciones - Ataques'!$GR$3:$GR$137,"✔",'(B) - Detecciones - Ataques'!$E$3:$E$137,AN27)</f>
        <v>0</v>
      </c>
      <c r="AO77" s="310">
        <f>SUMIFS('(B) - Detecciones - Ataques'!$CG3:$CG137,'(B) - Detecciones - Ataques'!$GR$3:$GR$137,"✔",'(B) - Detecciones - Ataques'!$E$3:$E$137,AO27)</f>
        <v>0</v>
      </c>
      <c r="AP77" s="310">
        <f>SUMIFS('(B) - Detecciones - Ataques'!$CG3:$CG137,'(B) - Detecciones - Ataques'!$GR$3:$GR$137,"✔",'(B) - Detecciones - Ataques'!$E$3:$E$137,AP27)</f>
        <v>162</v>
      </c>
      <c r="AQ77" s="310">
        <f>SUMIFS('(B) - Detecciones - Ataques'!$CG3:$CG137,'(B) - Detecciones - Ataques'!$GR$3:$GR$137,"✔",'(B) - Detecciones - Ataques'!$E$3:$E$137,AQ27)</f>
        <v>1</v>
      </c>
      <c r="AR77" s="310">
        <f>SUMIFS('(B) - Detecciones - Ataques'!$CG3:$CG137,'(B) - Detecciones - Ataques'!$GR$3:$GR$137,"✔",'(B) - Detecciones - Ataques'!$E$3:$E$137,AR27)</f>
        <v>0</v>
      </c>
      <c r="AS77" s="310">
        <f>SUMIFS('(B) - Detecciones - Ataques'!$CG3:$CG137,'(B) - Detecciones - Ataques'!$GR$3:$GR$137,"✔",'(B) - Detecciones - Ataques'!$E$3:$E$137,AS27)</f>
        <v>0</v>
      </c>
      <c r="AT77" s="310">
        <f>SUMIFS('(B) - Detecciones - Ataques'!$CG3:$CG137,'(B) - Detecciones - Ataques'!$GR$3:$GR$137,"✔",'(B) - Detecciones - Ataques'!$E$3:$E$137,AT27)</f>
        <v>3</v>
      </c>
      <c r="AU77" s="310">
        <f>SUMIFS('(B) - Detecciones - Ataques'!$CG3:$CG137,'(B) - Detecciones - Ataques'!$GR$3:$GR$137,"✔",'(B) - Detecciones - Ataques'!$E$3:$E$137,AU27)</f>
        <v>2</v>
      </c>
      <c r="AV77" s="310">
        <f>SUMIFS('(B) - Detecciones - Ataques'!$CG3:$CG137,'(B) - Detecciones - Ataques'!$GR$3:$GR$137,"✔",'(B) - Detecciones - Ataques'!$E$3:$E$137,AV27)</f>
        <v>0</v>
      </c>
      <c r="AW77" s="310">
        <f>SUMIFS('(B) - Detecciones - Ataques'!$CG3:$CG137,'(B) - Detecciones - Ataques'!$GR$3:$GR$137,"✔",'(B) - Detecciones - Ataques'!$E$3:$E$137,AW27)</f>
        <v>38</v>
      </c>
      <c r="AX77" s="310">
        <f>SUMIFS('(B) - Detecciones - Ataques'!$CG3:$CG137,'(B) - Detecciones - Ataques'!$GR$3:$GR$137,"✔",'(B) - Detecciones - Ataques'!$E$3:$E$137,AX27)</f>
        <v>0</v>
      </c>
      <c r="AY77" s="310">
        <f>SUMIFS('(B) - Detecciones - Ataques'!$CG3:$CG137,'(B) - Detecciones - Ataques'!$GR$3:$GR$137,"✔",'(B) - Detecciones - Ataques'!$E$3:$E$137,AY27)</f>
        <v>2</v>
      </c>
      <c r="AZ77" s="310">
        <f>SUMIFS('(B) - Detecciones - Ataques'!$CG3:$CG137,'(B) - Detecciones - Ataques'!$GR$3:$GR$137,"✔",'(B) - Detecciones - Ataques'!$E$3:$E$137,AZ27)</f>
        <v>14</v>
      </c>
      <c r="BA77" s="310">
        <f>SUMIFS('(B) - Detecciones - Ataques'!$CG3:$CG137,'(B) - Detecciones - Ataques'!$GR$3:$GR$137,"✔",'(B) - Detecciones - Ataques'!$E$3:$E$137,BA27)</f>
        <v>0</v>
      </c>
      <c r="BB77" s="310">
        <f>SUMIFS('(B) - Detecciones - Ataques'!$CG3:$CG137,'(B) - Detecciones - Ataques'!$GR$3:$GR$137,"✔",'(B) - Detecciones - Ataques'!$E$3:$E$137,BB27)</f>
        <v>0</v>
      </c>
      <c r="BC77" s="310">
        <f>SUMIFS('(B) - Detecciones - Ataques'!$CG3:$CG137,'(B) - Detecciones - Ataques'!$GR$3:$GR$137,"✔",'(B) - Detecciones - Ataques'!$E$3:$E$137,BC27)</f>
        <v>0</v>
      </c>
      <c r="BD77" s="310">
        <f>SUMIFS('(B) - Detecciones - Ataques'!$CG3:$CG137,'(B) - Detecciones - Ataques'!$GR$3:$GR$137,"✔",'(B) - Detecciones - Ataques'!$E$3:$E$137,BD27)</f>
        <v>0</v>
      </c>
      <c r="BE77" s="310">
        <f>SUMIFS('(B) - Detecciones - Ataques'!$CG3:$CG137,'(B) - Detecciones - Ataques'!$GR$3:$GR$137,"✔",'(B) - Detecciones - Ataques'!$E$3:$E$137,BE27)</f>
        <v>0</v>
      </c>
      <c r="BF77" s="310">
        <f>SUMIFS('(B) - Detecciones - Ataques'!$CG3:$CG137,'(B) - Detecciones - Ataques'!$GR$3:$GR$137,"✔",'(B) - Detecciones - Ataques'!$E$3:$E$137,BF27)</f>
        <v>0</v>
      </c>
      <c r="BG77" s="310">
        <f>SUMIFS('(B) - Detecciones - Ataques'!$CG3:$CG137,'(B) - Detecciones - Ataques'!$GR$3:$GR$137,"✔",'(B) - Detecciones - Ataques'!$E$3:$E$137,BG27)</f>
        <v>0</v>
      </c>
      <c r="BH77" s="310">
        <f>SUMIFS('(B) - Detecciones - Ataques'!$CG3:$CG137,'(B) - Detecciones - Ataques'!$GR$3:$GR$137,"✔",'(B) - Detecciones - Ataques'!$E$3:$E$137,BH27)</f>
        <v>0</v>
      </c>
      <c r="BI77" s="310">
        <f>SUMIFS('(B) - Detecciones - Ataques'!$CG3:$CG137,'(B) - Detecciones - Ataques'!$GR$3:$GR$137,"✔",'(B) - Detecciones - Ataques'!$E$3:$E$137,BI27)</f>
        <v>0</v>
      </c>
      <c r="BJ77" s="310">
        <f>SUMIFS('(B) - Detecciones - Ataques'!$CG3:$CG137,'(B) - Detecciones - Ataques'!$GR$3:$GR$137,"✔",'(B) - Detecciones - Ataques'!$E$3:$E$137,BJ27)</f>
        <v>0</v>
      </c>
      <c r="BK77" s="310">
        <f>SUMIFS('(B) - Detecciones - Ataques'!$CG3:$CG137,'(B) - Detecciones - Ataques'!$GR$3:$GR$137,"✔",'(B) - Detecciones - Ataques'!$E$3:$E$137,BK27)</f>
        <v>1</v>
      </c>
      <c r="BL77" s="310">
        <f>SUMIFS('(B) - Detecciones - Ataques'!$CG3:$CG137,'(B) - Detecciones - Ataques'!$GR$3:$GR$137,"✔",'(B) - Detecciones - Ataques'!$E$3:$E$137,BL27)</f>
        <v>149723</v>
      </c>
      <c r="BM77" s="310">
        <f>SUMIFS('(B) - Detecciones - Ataques'!$CG3:$CG137,'(B) - Detecciones - Ataques'!$GR$3:$GR$137,"✔",'(B) - Detecciones - Ataques'!$E$3:$E$137,BM27)</f>
        <v>2371</v>
      </c>
      <c r="BN77" s="310">
        <f>SUMIFS('(B) - Detecciones - Ataques'!$CG3:$CG137,'(B) - Detecciones - Ataques'!$GR$3:$GR$137,"✔",'(B) - Detecciones - Ataques'!$E$3:$E$137,BN27)</f>
        <v>0</v>
      </c>
      <c r="BO77" s="310">
        <f>SUMIFS('(B) - Detecciones - Ataques'!$CG3:$CG137,'(B) - Detecciones - Ataques'!$GR$3:$GR$137,"✔",'(B) - Detecciones - Ataques'!$E$3:$E$137,BO27)</f>
        <v>0</v>
      </c>
      <c r="BP77" s="310">
        <f>SUMIFS('(B) - Detecciones - Ataques'!$CG3:$CG137,'(B) - Detecciones - Ataques'!$GR$3:$GR$137,"✔",'(B) - Detecciones - Ataques'!$E$3:$E$137,BP27)</f>
        <v>0</v>
      </c>
      <c r="BQ77" s="310">
        <f>SUMIFS('(B) - Detecciones - Ataques'!$CG3:$CG137,'(B) - Detecciones - Ataques'!$GR$3:$GR$137,"✔",'(B) - Detecciones - Ataques'!$E$3:$E$137,BQ27)</f>
        <v>0</v>
      </c>
      <c r="BR77" s="310">
        <f>SUMIFS('(B) - Detecciones - Ataques'!$CG3:$CG137,'(B) - Detecciones - Ataques'!$GR$3:$GR$137,"✔",'(B) - Detecciones - Ataques'!$E$3:$E$137,BR27)</f>
        <v>12</v>
      </c>
      <c r="BS77" s="310">
        <f>SUMIFS('(B) - Detecciones - Ataques'!$CG3:$CG137,'(B) - Detecciones - Ataques'!$GR$3:$GR$137,"✔",'(B) - Detecciones - Ataques'!$E$3:$E$137,BS27)</f>
        <v>0</v>
      </c>
      <c r="BT77" s="310">
        <f>SUMIFS('(B) - Detecciones - Ataques'!$CG3:$CG137,'(B) - Detecciones - Ataques'!$GR$3:$GR$137,"✔",'(B) - Detecciones - Ataques'!$E$3:$E$137,BT27)</f>
        <v>0</v>
      </c>
      <c r="BU77" s="310">
        <f>SUMIFS('(B) - Detecciones - Ataques'!$CG3:$CG137,'(B) - Detecciones - Ataques'!$GR$3:$GR$137,"✔",'(B) - Detecciones - Ataques'!$E$3:$E$137,BU27)</f>
        <v>0</v>
      </c>
      <c r="BV77" s="310">
        <f>SUMIFS('(B) - Detecciones - Ataques'!$CG3:$CG137,'(B) - Detecciones - Ataques'!$GR$3:$GR$137,"✔",'(B) - Detecciones - Ataques'!$E$3:$E$137,BV27)</f>
        <v>4</v>
      </c>
      <c r="BW77" s="310">
        <f>SUMIFS('(B) - Detecciones - Ataques'!$CG3:$CG137,'(B) - Detecciones - Ataques'!$GR$3:$GR$137,"✔",'(B) - Detecciones - Ataques'!$E$3:$E$137,BW27)</f>
        <v>0</v>
      </c>
      <c r="BX77" s="310">
        <f>SUMIFS('(B) - Detecciones - Ataques'!$CG3:$CG137,'(B) - Detecciones - Ataques'!$GR$3:$GR$137,"✔",'(B) - Detecciones - Ataques'!$E$3:$E$137,BX27)</f>
        <v>0</v>
      </c>
      <c r="BY77" s="310">
        <f>SUMIFS('(B) - Detecciones - Ataques'!$CG3:$CG137,'(B) - Detecciones - Ataques'!$GR$3:$GR$137,"✔",'(B) - Detecciones - Ataques'!$E$3:$E$137,BY27)</f>
        <v>0</v>
      </c>
      <c r="BZ77" s="310">
        <f>SUMIFS('(B) - Detecciones - Ataques'!$CG3:$CG137,'(B) - Detecciones - Ataques'!$GR$3:$GR$137,"✔",'(B) - Detecciones - Ataques'!$E$3:$E$137,BZ27)</f>
        <v>0</v>
      </c>
      <c r="CA77" s="310">
        <f>SUMIFS('(B) - Detecciones - Ataques'!$CG3:$CG137,'(B) - Detecciones - Ataques'!$GR$3:$GR$137,"✔",'(B) - Detecciones - Ataques'!$E$3:$E$137,CA27)</f>
        <v>1</v>
      </c>
      <c r="CB77" s="310">
        <f>SUMIFS('(B) - Detecciones - Ataques'!$CG3:$CG137,'(B) - Detecciones - Ataques'!$GR$3:$GR$137,"✔",'(B) - Detecciones - Ataques'!$E$3:$E$137,CB27)</f>
        <v>0</v>
      </c>
      <c r="CC77" s="310">
        <f>SUMIFS('(B) - Detecciones - Ataques'!$CG3:$CG137,'(B) - Detecciones - Ataques'!$GR$3:$GR$137,"✔",'(B) - Detecciones - Ataques'!$E$3:$E$137,CC27)</f>
        <v>0</v>
      </c>
      <c r="CD77" s="310">
        <f>SUMIFS('(B) - Detecciones - Ataques'!$CG3:$CG137,'(B) - Detecciones - Ataques'!$GR$3:$GR$137,"✔",'(B) - Detecciones - Ataques'!$E$3:$E$137,CD27)</f>
        <v>0</v>
      </c>
      <c r="CE77" s="310">
        <f>SUMIFS('(B) - Detecciones - Ataques'!$CG3:$CG137,'(B) - Detecciones - Ataques'!$GR$3:$GR$137,"✔",'(B) - Detecciones - Ataques'!$E$3:$E$137,CE27)</f>
        <v>4</v>
      </c>
      <c r="CF77" s="310">
        <f>SUMIFS('(B) - Detecciones - Ataques'!$CG3:$CG137,'(B) - Detecciones - Ataques'!$GR$3:$GR$137,"✔",'(B) - Detecciones - Ataques'!$E$3:$E$137,CF27)</f>
        <v>0</v>
      </c>
      <c r="CG77" s="310">
        <f>SUMIFS('(B) - Detecciones - Ataques'!$CG3:$CG137,'(B) - Detecciones - Ataques'!$GR$3:$GR$137,"✔",'(B) - Detecciones - Ataques'!$E$3:$E$137,CG27)</f>
        <v>0</v>
      </c>
      <c r="CH77" s="310">
        <f>SUMIFS('(B) - Detecciones - Ataques'!$CG3:$CG137,'(B) - Detecciones - Ataques'!$GR$3:$GR$137,"✔",'(B) - Detecciones - Ataques'!$E$3:$E$137,CH27)</f>
        <v>0</v>
      </c>
      <c r="CI77" s="310">
        <f>SUMIFS('(B) - Detecciones - Ataques'!$CG3:$CG137,'(B) - Detecciones - Ataques'!$GR$3:$GR$137,"✔",'(B) - Detecciones - Ataques'!$E$3:$E$137,CI27)</f>
        <v>0</v>
      </c>
      <c r="CJ77" s="310">
        <f>SUMIFS('(B) - Detecciones - Ataques'!$CG3:$CG137,'(B) - Detecciones - Ataques'!$GR$3:$GR$137,"✔",'(B) - Detecciones - Ataques'!$E$3:$E$137,CJ27)</f>
        <v>5</v>
      </c>
      <c r="CK77" s="310">
        <f>SUMIFS('(B) - Detecciones - Ataques'!$CG3:$CG137,'(B) - Detecciones - Ataques'!$GR$3:$GR$137,"✔",'(B) - Detecciones - Ataques'!$E$3:$E$137,CK27)</f>
        <v>0</v>
      </c>
      <c r="CL77" s="310">
        <f>SUMIFS('(B) - Detecciones - Ataques'!$CG3:$CG137,'(B) - Detecciones - Ataques'!$GR$3:$GR$137,"✔",'(B) - Detecciones - Ataques'!$E$3:$E$137,CL27)</f>
        <v>159</v>
      </c>
      <c r="CM77" s="310">
        <f>SUMIFS('(B) - Detecciones - Ataques'!$CG3:$CG137,'(B) - Detecciones - Ataques'!$GR$3:$GR$137,"✔",'(B) - Detecciones - Ataques'!$E$3:$E$137,CM27)</f>
        <v>0</v>
      </c>
      <c r="CN77" s="310">
        <f>SUMIFS('(B) - Detecciones - Ataques'!$CG3:$CG137,'(B) - Detecciones - Ataques'!$GR$3:$GR$137,"✔",'(B) - Detecciones - Ataques'!$E$3:$E$137,CN27)</f>
        <v>8</v>
      </c>
      <c r="CO77" s="310">
        <f>SUMIFS('(B) - Detecciones - Ataques'!$CG3:$CG137,'(B) - Detecciones - Ataques'!$GR$3:$GR$137,"✔",'(B) - Detecciones - Ataques'!$E$3:$E$137,CO27)</f>
        <v>18</v>
      </c>
      <c r="CP77" s="310">
        <f>SUMIFS('(B) - Detecciones - Ataques'!$CG3:$CG137,'(B) - Detecciones - Ataques'!$GR$3:$GR$137,"✔",'(B) - Detecciones - Ataques'!$E$3:$E$137,CP27)</f>
        <v>3</v>
      </c>
      <c r="CQ77" s="310">
        <f>SUMIFS('(B) - Detecciones - Ataques'!$CG3:$CG137,'(B) - Detecciones - Ataques'!$GR$3:$GR$137,"✔",'(B) - Detecciones - Ataques'!$E$3:$E$137,CQ27)</f>
        <v>0</v>
      </c>
      <c r="CR77" s="310">
        <f>SUMIFS('(B) - Detecciones - Ataques'!$CG3:$CG137,'(B) - Detecciones - Ataques'!$GR$3:$GR$137,"✔",'(B) - Detecciones - Ataques'!$E$3:$E$137,CR27)</f>
        <v>851</v>
      </c>
      <c r="CS77" s="310">
        <f>SUMIFS('(B) - Detecciones - Ataques'!$CG3:$CG137,'(B) - Detecciones - Ataques'!$GR$3:$GR$137,"✔",'(B) - Detecciones - Ataques'!$E$3:$E$137,CS27)</f>
        <v>2</v>
      </c>
      <c r="CT77" s="310">
        <f>SUMIFS('(B) - Detecciones - Ataques'!$CG3:$CG137,'(B) - Detecciones - Ataques'!$GR$3:$GR$137,"✔",'(B) - Detecciones - Ataques'!$E$3:$E$137,CT27)</f>
        <v>0</v>
      </c>
      <c r="CU77" s="310">
        <f>SUMIFS('(B) - Detecciones - Ataques'!$CG3:$CG137,'(B) - Detecciones - Ataques'!$GR$3:$GR$137,"✔",'(B) - Detecciones - Ataques'!$E$3:$E$137,CU27)</f>
        <v>0</v>
      </c>
      <c r="CV77" s="310">
        <f>SUMIFS('(B) - Detecciones - Ataques'!$CG3:$CG137,'(B) - Detecciones - Ataques'!$GR$3:$GR$137,"✔",'(B) - Detecciones - Ataques'!$E$3:$E$137,CV27)</f>
        <v>0</v>
      </c>
      <c r="CW77" s="310">
        <f>SUMIFS('(B) - Detecciones - Ataques'!$CG3:$CG137,'(B) - Detecciones - Ataques'!$GR$3:$GR$137,"✔",'(B) - Detecciones - Ataques'!$E$3:$E$137,CW27)</f>
        <v>11</v>
      </c>
      <c r="CX77" s="310">
        <f>SUMIFS('(B) - Detecciones - Ataques'!$CG3:$CG137,'(B) - Detecciones - Ataques'!$GR$3:$GR$137,"✔",'(B) - Detecciones - Ataques'!$E$3:$E$137,CX27)</f>
        <v>0</v>
      </c>
      <c r="CY77" s="310">
        <f>SUMIFS('(B) - Detecciones - Ataques'!$CG3:$CG137,'(B) - Detecciones - Ataques'!$GR$3:$GR$137,"✔",'(B) - Detecciones - Ataques'!$E$3:$E$137,CY27)</f>
        <v>0</v>
      </c>
      <c r="CZ77" s="310">
        <f>SUMIFS('(B) - Detecciones - Ataques'!$CG3:$CG137,'(B) - Detecciones - Ataques'!$GR$3:$GR$137,"✔",'(B) - Detecciones - Ataques'!$E$3:$E$137,CZ27)</f>
        <v>0</v>
      </c>
      <c r="DA77" s="310">
        <f>SUMIFS('(B) - Detecciones - Ataques'!$CG3:$CG137,'(B) - Detecciones - Ataques'!$GR$3:$GR$137,"✔",'(B) - Detecciones - Ataques'!$E$3:$E$137,DA27)</f>
        <v>0</v>
      </c>
      <c r="DB77" s="310">
        <f>SUMIFS('(B) - Detecciones - Ataques'!$CG3:$CG137,'(B) - Detecciones - Ataques'!$GR$3:$GR$137,"✔",'(B) - Detecciones - Ataques'!$E$3:$E$137,DB27)</f>
        <v>0</v>
      </c>
      <c r="DC77" s="310">
        <f>SUMIFS('(B) - Detecciones - Ataques'!$CG3:$CG137,'(B) - Detecciones - Ataques'!$GR$3:$GR$137,"✔",'(B) - Detecciones - Ataques'!$E$3:$E$137,DC27)</f>
        <v>0</v>
      </c>
      <c r="DD77" s="310">
        <f>SUMIFS('(B) - Detecciones - Ataques'!$CG3:$CG137,'(B) - Detecciones - Ataques'!$GR$3:$GR$137,"✔",'(B) - Detecciones - Ataques'!$E$3:$E$137,DD27)</f>
        <v>0</v>
      </c>
      <c r="DE77" s="310">
        <f>SUMIFS('(B) - Detecciones - Ataques'!$CG3:$CG137,'(B) - Detecciones - Ataques'!$GR$3:$GR$137,"✔",'(B) - Detecciones - Ataques'!$E$3:$E$137,DE27)</f>
        <v>0</v>
      </c>
      <c r="DF77" s="310">
        <f>SUMIFS('(B) - Detecciones - Ataques'!$CG3:$CG137,'(B) - Detecciones - Ataques'!$GR$3:$GR$137,"✔",'(B) - Detecciones - Ataques'!$E$3:$E$137,DF27)</f>
        <v>0</v>
      </c>
      <c r="DG77" s="310">
        <f>SUMIFS('(B) - Detecciones - Ataques'!$CG3:$CG137,'(B) - Detecciones - Ataques'!$GR$3:$GR$137,"✔",'(B) - Detecciones - Ataques'!$E$3:$E$137,DG27)</f>
        <v>456</v>
      </c>
      <c r="DH77" s="310">
        <f>SUMIFS('(B) - Detecciones - Ataques'!$CG3:$CG137,'(B) - Detecciones - Ataques'!$GR$3:$GR$137,"✔",'(B) - Detecciones - Ataques'!$E$3:$E$137,DH27)</f>
        <v>0</v>
      </c>
      <c r="DI77" s="311">
        <f>SUMIFS('(B) - Detecciones - Ataques'!$CG3:$CG137,'(B) - Detecciones - Ataques'!$GR$3:$GR$137,"✔",'(B) - Detecciones - Ataques'!$E$3:$E$137,DI27)</f>
        <v>14</v>
      </c>
      <c r="DJ77" s="268"/>
      <c r="EY77" s="369"/>
      <c r="EZ77" s="369"/>
      <c r="FA77" s="369"/>
      <c r="FB77" s="369"/>
      <c r="FC77" s="369"/>
      <c r="FD77" s="369"/>
      <c r="FE77" s="369"/>
      <c r="FF77" s="369"/>
      <c r="FG77" s="369"/>
      <c r="FH77" s="369"/>
      <c r="FI77" s="369"/>
      <c r="FJ77" s="369"/>
      <c r="FK77" s="369"/>
      <c r="FL77" s="369"/>
      <c r="FM77" s="369"/>
      <c r="FN77" s="369"/>
      <c r="FO77" s="369"/>
      <c r="FP77" s="369"/>
    </row>
    <row r="78">
      <c r="F78" s="1" t="s">
        <v>2222</v>
      </c>
      <c r="J78" s="269"/>
      <c r="K78" s="380">
        <f t="shared" ref="K78:N78" si="34">K43/$L$31</f>
        <v>0.001394901489</v>
      </c>
      <c r="L78" s="381">
        <f t="shared" si="34"/>
        <v>0.01947301987</v>
      </c>
      <c r="M78" s="381">
        <f t="shared" si="34"/>
        <v>0.03815396981</v>
      </c>
      <c r="N78" s="382">
        <f t="shared" si="34"/>
        <v>0.158276448</v>
      </c>
      <c r="O78" s="270"/>
      <c r="Q78" s="268"/>
      <c r="R78" s="307" t="s">
        <v>2206</v>
      </c>
      <c r="S78" s="308">
        <f>SUMIFS('(B) - Detecciones - Ataques'!$EQ3:$EQ137,'(B) - Detecciones - Ataques'!$GR$3:$GR$137,"✔",'(B) - Detecciones - Ataques'!$B$3:$B$137,S27) + SUMIFS('(B) - Detecciones - Ataques'!$EQ3:$EQ137,'(B) - Detecciones - Ataques'!$GR$3:$GR$137,"✔",'(B) - Detecciones - Ataques'!$C$3:$C$137,"*" &amp; S27 &amp; "*") </f>
        <v>463</v>
      </c>
      <c r="T78" s="308">
        <f>SUMIFS('(B) - Detecciones - Ataques'!$EQ3:$EQ137,'(B) - Detecciones - Ataques'!$GR$3:$GR$137,"✔",'(B) - Detecciones - Ataques'!$B$3:$B$137,T27) + SUMIFS('(B) - Detecciones - Ataques'!$EQ3:$EQ137,'(B) - Detecciones - Ataques'!$GR$3:$GR$137,"✔",'(B) - Detecciones - Ataques'!$C$3:$C$137,"*" &amp; T27 &amp; "*") </f>
        <v>28560</v>
      </c>
      <c r="U78" s="308">
        <f>SUMIFS('(B) - Detecciones - Ataques'!$EQ3:$EQ137,'(B) - Detecciones - Ataques'!$GR$3:$GR$137,"✔",'(B) - Detecciones - Ataques'!$B$3:$B$137,U27) + SUMIFS('(B) - Detecciones - Ataques'!$EQ3:$EQ137,'(B) - Detecciones - Ataques'!$GR$3:$GR$137,"✔",'(B) - Detecciones - Ataques'!$C$3:$C$137,"*" &amp; U27 &amp; "*") </f>
        <v>425</v>
      </c>
      <c r="V78" s="308">
        <f>SUMIFS('(B) - Detecciones - Ataques'!$EQ3:$EQ137,'(B) - Detecciones - Ataques'!$GR$3:$GR$137,"✔",'(B) - Detecciones - Ataques'!$B$3:$B$137,V27) + SUMIFS('(B) - Detecciones - Ataques'!$EQ3:$EQ137,'(B) - Detecciones - Ataques'!$GR$3:$GR$137,"✔",'(B) - Detecciones - Ataques'!$C$3:$C$137,"*" &amp; V27 &amp; "*") </f>
        <v>132</v>
      </c>
      <c r="W78" s="308">
        <f>SUMIFS('(B) - Detecciones - Ataques'!$EQ3:$EQ137,'(B) - Detecciones - Ataques'!$GR$3:$GR$137,"✔",'(B) - Detecciones - Ataques'!$B$3:$B$137,W27) + SUMIFS('(B) - Detecciones - Ataques'!$EQ3:$EQ137,'(B) - Detecciones - Ataques'!$GR$3:$GR$137,"✔",'(B) - Detecciones - Ataques'!$C$3:$C$137,"*" &amp; W27 &amp; "*") </f>
        <v>18831</v>
      </c>
      <c r="X78" s="308">
        <f>SUMIFS('(B) - Detecciones - Ataques'!$EQ3:$EQ137,'(B) - Detecciones - Ataques'!$GR$3:$GR$137,"✔",'(B) - Detecciones - Ataques'!$B$3:$B$137,X27) + SUMIFS('(B) - Detecciones - Ataques'!$EQ3:$EQ137,'(B) - Detecciones - Ataques'!$GR$3:$GR$137,"✔",'(B) - Detecciones - Ataques'!$C$3:$C$137,"*" &amp; X27 &amp; "*") </f>
        <v>950</v>
      </c>
      <c r="Y78" s="308">
        <f>SUMIFS('(B) - Detecciones - Ataques'!$EQ3:$EQ137,'(B) - Detecciones - Ataques'!$GR$3:$GR$137,"✔",'(B) - Detecciones - Ataques'!$B$3:$B$137,Y27) + SUMIFS('(B) - Detecciones - Ataques'!$EQ3:$EQ137,'(B) - Detecciones - Ataques'!$GR$3:$GR$137,"✔",'(B) - Detecciones - Ataques'!$C$3:$C$137,"*" &amp; Y27 &amp; "*") </f>
        <v>604903</v>
      </c>
      <c r="Z78" s="308">
        <f>SUMIFS('(B) - Detecciones - Ataques'!$EQ3:$EQ137,'(B) - Detecciones - Ataques'!$GR$3:$GR$137,"✔",'(B) - Detecciones - Ataques'!$B$3:$B$137,Z27) + SUMIFS('(B) - Detecciones - Ataques'!$EQ3:$EQ137,'(B) - Detecciones - Ataques'!$GR$3:$GR$137,"✔",'(B) - Detecciones - Ataques'!$C$3:$C$137,"*" &amp; Z27 &amp; "*") </f>
        <v>221</v>
      </c>
      <c r="AA78" s="308">
        <f>SUMIFS('(B) - Detecciones - Ataques'!$EQ3:$EQ137,'(B) - Detecciones - Ataques'!$GR$3:$GR$137,"✔",'(B) - Detecciones - Ataques'!$B$3:$B$137,AA27) + SUMIFS('(B) - Detecciones - Ataques'!$EQ3:$EQ137,'(B) - Detecciones - Ataques'!$GR$3:$GR$137,"✔",'(B) - Detecciones - Ataques'!$C$3:$C$137,"*" &amp; AA27 &amp; "*") </f>
        <v>414</v>
      </c>
      <c r="AB78" s="308">
        <f>SUMIFS('(B) - Detecciones - Ataques'!$EQ3:$EQ137,'(B) - Detecciones - Ataques'!$GR$3:$GR$137,"✔",'(B) - Detecciones - Ataques'!$B$3:$B$137,AB27) + SUMIFS('(B) - Detecciones - Ataques'!$EQ3:$EQ137,'(B) - Detecciones - Ataques'!$GR$3:$GR$137,"✔",'(B) - Detecciones - Ataques'!$C$3:$C$137,"*" &amp; AB27 &amp; "*") </f>
        <v>163</v>
      </c>
      <c r="AC78" s="308">
        <f>SUMIFS('(B) - Detecciones - Ataques'!$EQ3:$EQ137,'(B) - Detecciones - Ataques'!$GR$3:$GR$137,"✔",'(B) - Detecciones - Ataques'!$B$3:$B$137,AC27) + SUMIFS('(B) - Detecciones - Ataques'!$EQ3:$EQ137,'(B) - Detecciones - Ataques'!$GR$3:$GR$137,"✔",'(B) - Detecciones - Ataques'!$C$3:$C$137,"*" &amp; AC27 &amp; "*") </f>
        <v>4224</v>
      </c>
      <c r="AD78" s="308">
        <f>SUMIFS('(B) - Detecciones - Ataques'!$EQ3:$EQ137,'(B) - Detecciones - Ataques'!$GR$3:$GR$137,"✔",'(B) - Detecciones - Ataques'!$B$3:$B$137,AD27) + SUMIFS('(B) - Detecciones - Ataques'!$EQ3:$EQ137,'(B) - Detecciones - Ataques'!$GR$3:$GR$137,"✔",'(B) - Detecciones - Ataques'!$C$3:$C$137,"*" &amp; AD27 &amp; "*") </f>
        <v>51</v>
      </c>
      <c r="AE78" s="309">
        <f>SUMIFS('(B) - Detecciones - Ataques'!$EQ3:$EQ137,'(B) - Detecciones - Ataques'!$GR$3:$GR$137,"✔",'(B) - Detecciones - Ataques'!$B$3:$B$137,AE27) + SUMIFS('(B) - Detecciones - Ataques'!$EQ3:$EQ137,'(B) - Detecciones - Ataques'!$GR$3:$GR$137,"✔",'(B) - Detecciones - Ataques'!$C$3:$C$137,"*" &amp; AE27 &amp; "*") </f>
        <v>1435</v>
      </c>
      <c r="AF78" s="268"/>
      <c r="AG78" s="307" t="s">
        <v>2206</v>
      </c>
      <c r="AH78" s="310">
        <f>SUMIFS('(B) - Detecciones - Ataques'!$EQ3:$EQ137,'(B) - Detecciones - Ataques'!$GR$3:$GR$137,"✔",'(B) - Detecciones - Ataques'!$E$3:$E$137,AH27)</f>
        <v>427</v>
      </c>
      <c r="AI78" s="310">
        <f>SUMIFS('(B) - Detecciones - Ataques'!$EQ3:$EQ137,'(B) - Detecciones - Ataques'!$GR$3:$GR$137,"✔",'(B) - Detecciones - Ataques'!$E$3:$E$137,AI27)</f>
        <v>5</v>
      </c>
      <c r="AJ78" s="310">
        <f>SUMIFS('(B) - Detecciones - Ataques'!$EQ3:$EQ137,'(B) - Detecciones - Ataques'!$GR$3:$GR$137,"✔",'(B) - Detecciones - Ataques'!$E$3:$E$137,AJ27)</f>
        <v>30</v>
      </c>
      <c r="AK78" s="310">
        <f>SUMIFS('(B) - Detecciones - Ataques'!$EQ3:$EQ137,'(B) - Detecciones - Ataques'!$GR$3:$GR$137,"✔",'(B) - Detecciones - Ataques'!$E$3:$E$137,AK27)</f>
        <v>1</v>
      </c>
      <c r="AL78" s="310">
        <f>SUMIFS('(B) - Detecciones - Ataques'!$EQ3:$EQ137,'(B) - Detecciones - Ataques'!$GR$3:$GR$137,"✔",'(B) - Detecciones - Ataques'!$E$3:$E$137,AL27)</f>
        <v>28560</v>
      </c>
      <c r="AM78" s="310">
        <f>SUMIFS('(B) - Detecciones - Ataques'!$EQ3:$EQ137,'(B) - Detecciones - Ataques'!$GR$3:$GR$137,"✔",'(B) - Detecciones - Ataques'!$E$3:$E$137,AM27)</f>
        <v>0</v>
      </c>
      <c r="AN78" s="310">
        <f>SUMIFS('(B) - Detecciones - Ataques'!$EQ3:$EQ137,'(B) - Detecciones - Ataques'!$GR$3:$GR$137,"✔",'(B) - Detecciones - Ataques'!$E$3:$E$137,AN27)</f>
        <v>0</v>
      </c>
      <c r="AO78" s="310">
        <f>SUMIFS('(B) - Detecciones - Ataques'!$EQ3:$EQ137,'(B) - Detecciones - Ataques'!$GR$3:$GR$137,"✔",'(B) - Detecciones - Ataques'!$E$3:$E$137,AO27)</f>
        <v>0</v>
      </c>
      <c r="AP78" s="310">
        <f>SUMIFS('(B) - Detecciones - Ataques'!$EQ3:$EQ137,'(B) - Detecciones - Ataques'!$GR$3:$GR$137,"✔",'(B) - Detecciones - Ataques'!$E$3:$E$137,AP27)</f>
        <v>259</v>
      </c>
      <c r="AQ78" s="310">
        <f>SUMIFS('(B) - Detecciones - Ataques'!$EQ3:$EQ137,'(B) - Detecciones - Ataques'!$GR$3:$GR$137,"✔",'(B) - Detecciones - Ataques'!$E$3:$E$137,AQ27)</f>
        <v>16</v>
      </c>
      <c r="AR78" s="310">
        <f>SUMIFS('(B) - Detecciones - Ataques'!$EQ3:$EQ137,'(B) - Detecciones - Ataques'!$GR$3:$GR$137,"✔",'(B) - Detecciones - Ataques'!$E$3:$E$137,AR27)</f>
        <v>0</v>
      </c>
      <c r="AS78" s="310">
        <f>SUMIFS('(B) - Detecciones - Ataques'!$EQ3:$EQ137,'(B) - Detecciones - Ataques'!$GR$3:$GR$137,"✔",'(B) - Detecciones - Ataques'!$E$3:$E$137,AS27)</f>
        <v>56</v>
      </c>
      <c r="AT78" s="310">
        <f>SUMIFS('(B) - Detecciones - Ataques'!$EQ3:$EQ137,'(B) - Detecciones - Ataques'!$GR$3:$GR$137,"✔",'(B) - Detecciones - Ataques'!$E$3:$E$137,AT27)</f>
        <v>78</v>
      </c>
      <c r="AU78" s="310">
        <f>SUMIFS('(B) - Detecciones - Ataques'!$EQ3:$EQ137,'(B) - Detecciones - Ataques'!$GR$3:$GR$137,"✔",'(B) - Detecciones - Ataques'!$E$3:$E$137,AU27)</f>
        <v>16</v>
      </c>
      <c r="AV78" s="310">
        <f>SUMIFS('(B) - Detecciones - Ataques'!$EQ3:$EQ137,'(B) - Detecciones - Ataques'!$GR$3:$GR$137,"✔",'(B) - Detecciones - Ataques'!$E$3:$E$137,AV27)</f>
        <v>0</v>
      </c>
      <c r="AW78" s="310">
        <f>SUMIFS('(B) - Detecciones - Ataques'!$EQ3:$EQ137,'(B) - Detecciones - Ataques'!$GR$3:$GR$137,"✔",'(B) - Detecciones - Ataques'!$E$3:$E$137,AW27)</f>
        <v>75</v>
      </c>
      <c r="AX78" s="310">
        <f>SUMIFS('(B) - Detecciones - Ataques'!$EQ3:$EQ137,'(B) - Detecciones - Ataques'!$GR$3:$GR$137,"✔",'(B) - Detecciones - Ataques'!$E$3:$E$137,AX27)</f>
        <v>0</v>
      </c>
      <c r="AY78" s="310">
        <f>SUMIFS('(B) - Detecciones - Ataques'!$EQ3:$EQ137,'(B) - Detecciones - Ataques'!$GR$3:$GR$137,"✔",'(B) - Detecciones - Ataques'!$E$3:$E$137,AY27)</f>
        <v>17</v>
      </c>
      <c r="AZ78" s="310">
        <f>SUMIFS('(B) - Detecciones - Ataques'!$EQ3:$EQ137,'(B) - Detecciones - Ataques'!$GR$3:$GR$137,"✔",'(B) - Detecciones - Ataques'!$E$3:$E$137,AZ27)</f>
        <v>40</v>
      </c>
      <c r="BA78" s="310">
        <f>SUMIFS('(B) - Detecciones - Ataques'!$EQ3:$EQ137,'(B) - Detecciones - Ataques'!$GR$3:$GR$137,"✔",'(B) - Detecciones - Ataques'!$E$3:$E$137,BA27)</f>
        <v>0</v>
      </c>
      <c r="BB78" s="310">
        <f>SUMIFS('(B) - Detecciones - Ataques'!$EQ3:$EQ137,'(B) - Detecciones - Ataques'!$GR$3:$GR$137,"✔",'(B) - Detecciones - Ataques'!$E$3:$E$137,BB27)</f>
        <v>18673</v>
      </c>
      <c r="BC78" s="310">
        <f>SUMIFS('(B) - Detecciones - Ataques'!$EQ3:$EQ137,'(B) - Detecciones - Ataques'!$GR$3:$GR$137,"✔",'(B) - Detecciones - Ataques'!$E$3:$E$137,BC27)</f>
        <v>0</v>
      </c>
      <c r="BD78" s="310">
        <f>SUMIFS('(B) - Detecciones - Ataques'!$EQ3:$EQ137,'(B) - Detecciones - Ataques'!$GR$3:$GR$137,"✔",'(B) - Detecciones - Ataques'!$E$3:$E$137,BD27)</f>
        <v>150</v>
      </c>
      <c r="BE78" s="310">
        <f>SUMIFS('(B) - Detecciones - Ataques'!$EQ3:$EQ137,'(B) - Detecciones - Ataques'!$GR$3:$GR$137,"✔",'(B) - Detecciones - Ataques'!$E$3:$E$137,BE27)</f>
        <v>4</v>
      </c>
      <c r="BF78" s="310">
        <f>SUMIFS('(B) - Detecciones - Ataques'!$EQ3:$EQ137,'(B) - Detecciones - Ataques'!$GR$3:$GR$137,"✔",'(B) - Detecciones - Ataques'!$E$3:$E$137,BF27)</f>
        <v>4</v>
      </c>
      <c r="BG78" s="310">
        <f>SUMIFS('(B) - Detecciones - Ataques'!$EQ3:$EQ137,'(B) - Detecciones - Ataques'!$GR$3:$GR$137,"✔",'(B) - Detecciones - Ataques'!$E$3:$E$137,BG27)</f>
        <v>796</v>
      </c>
      <c r="BH78" s="310">
        <f>SUMIFS('(B) - Detecciones - Ataques'!$EQ3:$EQ137,'(B) - Detecciones - Ataques'!$GR$3:$GR$137,"✔",'(B) - Detecciones - Ataques'!$E$3:$E$137,BH27)</f>
        <v>4</v>
      </c>
      <c r="BI78" s="310">
        <f>SUMIFS('(B) - Detecciones - Ataques'!$EQ3:$EQ137,'(B) - Detecciones - Ataques'!$GR$3:$GR$137,"✔",'(B) - Detecciones - Ataques'!$E$3:$E$137,BI27)</f>
        <v>0</v>
      </c>
      <c r="BJ78" s="310">
        <f>SUMIFS('(B) - Detecciones - Ataques'!$EQ3:$EQ137,'(B) - Detecciones - Ataques'!$GR$3:$GR$137,"✔",'(B) - Detecciones - Ataques'!$E$3:$E$137,BJ27)</f>
        <v>0</v>
      </c>
      <c r="BK78" s="310">
        <f>SUMIFS('(B) - Detecciones - Ataques'!$EQ3:$EQ137,'(B) - Detecciones - Ataques'!$GR$3:$GR$137,"✔",'(B) - Detecciones - Ataques'!$E$3:$E$137,BK27)</f>
        <v>5</v>
      </c>
      <c r="BL78" s="310">
        <f>SUMIFS('(B) - Detecciones - Ataques'!$EQ3:$EQ137,'(B) - Detecciones - Ataques'!$GR$3:$GR$137,"✔",'(B) - Detecciones - Ataques'!$E$3:$E$137,BL27)</f>
        <v>266281</v>
      </c>
      <c r="BM78" s="310">
        <f>SUMIFS('(B) - Detecciones - Ataques'!$EQ3:$EQ137,'(B) - Detecciones - Ataques'!$GR$3:$GR$137,"✔",'(B) - Detecciones - Ataques'!$E$3:$E$137,BM27)</f>
        <v>338617</v>
      </c>
      <c r="BN78" s="310">
        <f>SUMIFS('(B) - Detecciones - Ataques'!$EQ3:$EQ137,'(B) - Detecciones - Ataques'!$GR$3:$GR$137,"✔",'(B) - Detecciones - Ataques'!$E$3:$E$137,BN27)</f>
        <v>0</v>
      </c>
      <c r="BO78" s="310">
        <f>SUMIFS('(B) - Detecciones - Ataques'!$EQ3:$EQ137,'(B) - Detecciones - Ataques'!$GR$3:$GR$137,"✔",'(B) - Detecciones - Ataques'!$E$3:$E$137,BO27)</f>
        <v>0</v>
      </c>
      <c r="BP78" s="310">
        <f>SUMIFS('(B) - Detecciones - Ataques'!$EQ3:$EQ137,'(B) - Detecciones - Ataques'!$GR$3:$GR$137,"✔",'(B) - Detecciones - Ataques'!$E$3:$E$137,BP27)</f>
        <v>13</v>
      </c>
      <c r="BQ78" s="310">
        <f>SUMIFS('(B) - Detecciones - Ataques'!$EQ3:$EQ137,'(B) - Detecciones - Ataques'!$GR$3:$GR$137,"✔",'(B) - Detecciones - Ataques'!$E$3:$E$137,BQ27)</f>
        <v>0</v>
      </c>
      <c r="BR78" s="310">
        <f>SUMIFS('(B) - Detecciones - Ataques'!$EQ3:$EQ137,'(B) - Detecciones - Ataques'!$GR$3:$GR$137,"✔",'(B) - Detecciones - Ataques'!$E$3:$E$137,BR27)</f>
        <v>37</v>
      </c>
      <c r="BS78" s="310">
        <f>SUMIFS('(B) - Detecciones - Ataques'!$EQ3:$EQ137,'(B) - Detecciones - Ataques'!$GR$3:$GR$137,"✔",'(B) - Detecciones - Ataques'!$E$3:$E$137,BS27)</f>
        <v>0</v>
      </c>
      <c r="BT78" s="310">
        <f>SUMIFS('(B) - Detecciones - Ataques'!$EQ3:$EQ137,'(B) - Detecciones - Ataques'!$GR$3:$GR$137,"✔",'(B) - Detecciones - Ataques'!$E$3:$E$137,BT27)</f>
        <v>0</v>
      </c>
      <c r="BU78" s="310">
        <f>SUMIFS('(B) - Detecciones - Ataques'!$EQ3:$EQ137,'(B) - Detecciones - Ataques'!$GR$3:$GR$137,"✔",'(B) - Detecciones - Ataques'!$E$3:$E$137,BU27)</f>
        <v>2</v>
      </c>
      <c r="BV78" s="310">
        <f>SUMIFS('(B) - Detecciones - Ataques'!$EQ3:$EQ137,'(B) - Detecciones - Ataques'!$GR$3:$GR$137,"✔",'(B) - Detecciones - Ataques'!$E$3:$E$137,BV27)</f>
        <v>14</v>
      </c>
      <c r="BW78" s="310">
        <f>SUMIFS('(B) - Detecciones - Ataques'!$EQ3:$EQ137,'(B) - Detecciones - Ataques'!$GR$3:$GR$137,"✔",'(B) - Detecciones - Ataques'!$E$3:$E$137,BW27)</f>
        <v>0</v>
      </c>
      <c r="BX78" s="310">
        <f>SUMIFS('(B) - Detecciones - Ataques'!$EQ3:$EQ137,'(B) - Detecciones - Ataques'!$GR$3:$GR$137,"✔",'(B) - Detecciones - Ataques'!$E$3:$E$137,BX27)</f>
        <v>28</v>
      </c>
      <c r="BY78" s="310">
        <f>SUMIFS('(B) - Detecciones - Ataques'!$EQ3:$EQ137,'(B) - Detecciones - Ataques'!$GR$3:$GR$137,"✔",'(B) - Detecciones - Ataques'!$E$3:$E$137,BY27)</f>
        <v>25</v>
      </c>
      <c r="BZ78" s="310">
        <f>SUMIFS('(B) - Detecciones - Ataques'!$EQ3:$EQ137,'(B) - Detecciones - Ataques'!$GR$3:$GR$137,"✔",'(B) - Detecciones - Ataques'!$E$3:$E$137,BZ27)</f>
        <v>0</v>
      </c>
      <c r="CA78" s="310">
        <f>SUMIFS('(B) - Detecciones - Ataques'!$EQ3:$EQ137,'(B) - Detecciones - Ataques'!$GR$3:$GR$137,"✔",'(B) - Detecciones - Ataques'!$E$3:$E$137,CA27)</f>
        <v>8</v>
      </c>
      <c r="CB78" s="310">
        <f>SUMIFS('(B) - Detecciones - Ataques'!$EQ3:$EQ137,'(B) - Detecciones - Ataques'!$GR$3:$GR$137,"✔",'(B) - Detecciones - Ataques'!$E$3:$E$137,CB27)</f>
        <v>0</v>
      </c>
      <c r="CC78" s="310">
        <f>SUMIFS('(B) - Detecciones - Ataques'!$EQ3:$EQ137,'(B) - Detecciones - Ataques'!$GR$3:$GR$137,"✔",'(B) - Detecciones - Ataques'!$E$3:$E$137,CC27)</f>
        <v>4</v>
      </c>
      <c r="CD78" s="310">
        <f>SUMIFS('(B) - Detecciones - Ataques'!$EQ3:$EQ137,'(B) - Detecciones - Ataques'!$GR$3:$GR$137,"✔",'(B) - Detecciones - Ataques'!$E$3:$E$137,CD27)</f>
        <v>0</v>
      </c>
      <c r="CE78" s="310">
        <f>SUMIFS('(B) - Detecciones - Ataques'!$EQ3:$EQ137,'(B) - Detecciones - Ataques'!$GR$3:$GR$137,"✔",'(B) - Detecciones - Ataques'!$E$3:$E$137,CE27)</f>
        <v>12</v>
      </c>
      <c r="CF78" s="310">
        <f>SUMIFS('(B) - Detecciones - Ataques'!$EQ3:$EQ137,'(B) - Detecciones - Ataques'!$GR$3:$GR$137,"✔",'(B) - Detecciones - Ataques'!$E$3:$E$137,CF27)</f>
        <v>0</v>
      </c>
      <c r="CG78" s="310">
        <f>SUMIFS('(B) - Detecciones - Ataques'!$EQ3:$EQ137,'(B) - Detecciones - Ataques'!$GR$3:$GR$137,"✔",'(B) - Detecciones - Ataques'!$E$3:$E$137,CG27)</f>
        <v>11</v>
      </c>
      <c r="CH78" s="310">
        <f>SUMIFS('(B) - Detecciones - Ataques'!$EQ3:$EQ137,'(B) - Detecciones - Ataques'!$GR$3:$GR$137,"✔",'(B) - Detecciones - Ataques'!$E$3:$E$137,CH27)</f>
        <v>5</v>
      </c>
      <c r="CI78" s="310">
        <f>SUMIFS('(B) - Detecciones - Ataques'!$EQ3:$EQ137,'(B) - Detecciones - Ataques'!$GR$3:$GR$137,"✔",'(B) - Detecciones - Ataques'!$E$3:$E$137,CI27)</f>
        <v>4</v>
      </c>
      <c r="CJ78" s="310">
        <f>SUMIFS('(B) - Detecciones - Ataques'!$EQ3:$EQ137,'(B) - Detecciones - Ataques'!$GR$3:$GR$137,"✔",'(B) - Detecciones - Ataques'!$E$3:$E$137,CJ27)</f>
        <v>25</v>
      </c>
      <c r="CK78" s="310">
        <f>SUMIFS('(B) - Detecciones - Ataques'!$EQ3:$EQ137,'(B) - Detecciones - Ataques'!$GR$3:$GR$137,"✔",'(B) - Detecciones - Ataques'!$E$3:$E$137,CK27)</f>
        <v>0</v>
      </c>
      <c r="CL78" s="310">
        <f>SUMIFS('(B) - Detecciones - Ataques'!$EQ3:$EQ137,'(B) - Detecciones - Ataques'!$GR$3:$GR$137,"✔",'(B) - Detecciones - Ataques'!$E$3:$E$137,CL27)</f>
        <v>294</v>
      </c>
      <c r="CM78" s="310">
        <f>SUMIFS('(B) - Detecciones - Ataques'!$EQ3:$EQ137,'(B) - Detecciones - Ataques'!$GR$3:$GR$137,"✔",'(B) - Detecciones - Ataques'!$E$3:$E$137,CM27)</f>
        <v>4</v>
      </c>
      <c r="CN78" s="310">
        <f>SUMIFS('(B) - Detecciones - Ataques'!$EQ3:$EQ137,'(B) - Detecciones - Ataques'!$GR$3:$GR$137,"✔",'(B) - Detecciones - Ataques'!$E$3:$E$137,CN27)</f>
        <v>28</v>
      </c>
      <c r="CO78" s="310">
        <f>SUMIFS('(B) - Detecciones - Ataques'!$EQ3:$EQ137,'(B) - Detecciones - Ataques'!$GR$3:$GR$137,"✔",'(B) - Detecciones - Ataques'!$E$3:$E$137,CO27)</f>
        <v>112</v>
      </c>
      <c r="CP78" s="310">
        <f>SUMIFS('(B) - Detecciones - Ataques'!$EQ3:$EQ137,'(B) - Detecciones - Ataques'!$GR$3:$GR$137,"✔",'(B) - Detecciones - Ataques'!$E$3:$E$137,CP27)</f>
        <v>19</v>
      </c>
      <c r="CQ78" s="310">
        <f>SUMIFS('(B) - Detecciones - Ataques'!$EQ3:$EQ137,'(B) - Detecciones - Ataques'!$GR$3:$GR$137,"✔",'(B) - Detecciones - Ataques'!$E$3:$E$137,CQ27)</f>
        <v>0</v>
      </c>
      <c r="CR78" s="310">
        <f>SUMIFS('(B) - Detecciones - Ataques'!$EQ3:$EQ137,'(B) - Detecciones - Ataques'!$GR$3:$GR$137,"✔",'(B) - Detecciones - Ataques'!$E$3:$E$137,CR27)</f>
        <v>4175</v>
      </c>
      <c r="CS78" s="310">
        <f>SUMIFS('(B) - Detecciones - Ataques'!$EQ3:$EQ137,'(B) - Detecciones - Ataques'!$GR$3:$GR$137,"✔",'(B) - Detecciones - Ataques'!$E$3:$E$137,CS27)</f>
        <v>12</v>
      </c>
      <c r="CT78" s="310">
        <f>SUMIFS('(B) - Detecciones - Ataques'!$EQ3:$EQ137,'(B) - Detecciones - Ataques'!$GR$3:$GR$137,"✔",'(B) - Detecciones - Ataques'!$E$3:$E$137,CT27)</f>
        <v>0</v>
      </c>
      <c r="CU78" s="310">
        <f>SUMIFS('(B) - Detecciones - Ataques'!$EQ3:$EQ137,'(B) - Detecciones - Ataques'!$GR$3:$GR$137,"✔",'(B) - Detecciones - Ataques'!$E$3:$E$137,CU27)</f>
        <v>8</v>
      </c>
      <c r="CV78" s="310">
        <f>SUMIFS('(B) - Detecciones - Ataques'!$EQ3:$EQ137,'(B) - Detecciones - Ataques'!$GR$3:$GR$137,"✔",'(B) - Detecciones - Ataques'!$E$3:$E$137,CV27)</f>
        <v>0</v>
      </c>
      <c r="CW78" s="310">
        <f>SUMIFS('(B) - Detecciones - Ataques'!$EQ3:$EQ137,'(B) - Detecciones - Ataques'!$GR$3:$GR$137,"✔",'(B) - Detecciones - Ataques'!$E$3:$E$137,CW27)</f>
        <v>29</v>
      </c>
      <c r="CX78" s="310">
        <f>SUMIFS('(B) - Detecciones - Ataques'!$EQ3:$EQ137,'(B) - Detecciones - Ataques'!$GR$3:$GR$137,"✔",'(B) - Detecciones - Ataques'!$E$3:$E$137,CX27)</f>
        <v>51</v>
      </c>
      <c r="CY78" s="310">
        <f>SUMIFS('(B) - Detecciones - Ataques'!$EQ3:$EQ137,'(B) - Detecciones - Ataques'!$GR$3:$GR$137,"✔",'(B) - Detecciones - Ataques'!$E$3:$E$137,CY27)</f>
        <v>0</v>
      </c>
      <c r="CZ78" s="310">
        <f>SUMIFS('(B) - Detecciones - Ataques'!$EQ3:$EQ137,'(B) - Detecciones - Ataques'!$GR$3:$GR$137,"✔",'(B) - Detecciones - Ataques'!$E$3:$E$137,CZ27)</f>
        <v>0</v>
      </c>
      <c r="DA78" s="310">
        <f>SUMIFS('(B) - Detecciones - Ataques'!$EQ3:$EQ137,'(B) - Detecciones - Ataques'!$GR$3:$GR$137,"✔",'(B) - Detecciones - Ataques'!$E$3:$E$137,DA27)</f>
        <v>0</v>
      </c>
      <c r="DB78" s="310">
        <f>SUMIFS('(B) - Detecciones - Ataques'!$EQ3:$EQ137,'(B) - Detecciones - Ataques'!$GR$3:$GR$137,"✔",'(B) - Detecciones - Ataques'!$E$3:$E$137,DB27)</f>
        <v>0</v>
      </c>
      <c r="DC78" s="310">
        <f>SUMIFS('(B) - Detecciones - Ataques'!$EQ3:$EQ137,'(B) - Detecciones - Ataques'!$GR$3:$GR$137,"✔",'(B) - Detecciones - Ataques'!$E$3:$E$137,DC27)</f>
        <v>0</v>
      </c>
      <c r="DD78" s="310">
        <f>SUMIFS('(B) - Detecciones - Ataques'!$EQ3:$EQ137,'(B) - Detecciones - Ataques'!$GR$3:$GR$137,"✔",'(B) - Detecciones - Ataques'!$E$3:$E$137,DD27)</f>
        <v>0</v>
      </c>
      <c r="DE78" s="310">
        <f>SUMIFS('(B) - Detecciones - Ataques'!$EQ3:$EQ137,'(B) - Detecciones - Ataques'!$GR$3:$GR$137,"✔",'(B) - Detecciones - Ataques'!$E$3:$E$137,DE27)</f>
        <v>0</v>
      </c>
      <c r="DF78" s="310">
        <f>SUMIFS('(B) - Detecciones - Ataques'!$EQ3:$EQ137,'(B) - Detecciones - Ataques'!$GR$3:$GR$137,"✔",'(B) - Detecciones - Ataques'!$E$3:$E$137,DF27)</f>
        <v>0</v>
      </c>
      <c r="DG78" s="310">
        <f>SUMIFS('(B) - Detecciones - Ataques'!$EQ3:$EQ137,'(B) - Detecciones - Ataques'!$GR$3:$GR$137,"✔",'(B) - Detecciones - Ataques'!$E$3:$E$137,DG27)</f>
        <v>1373</v>
      </c>
      <c r="DH78" s="310">
        <f>SUMIFS('(B) - Detecciones - Ataques'!$EQ3:$EQ137,'(B) - Detecciones - Ataques'!$GR$3:$GR$137,"✔",'(B) - Detecciones - Ataques'!$E$3:$E$137,DH27)</f>
        <v>0</v>
      </c>
      <c r="DI78" s="311">
        <f>SUMIFS('(B) - Detecciones - Ataques'!$EQ3:$EQ137,'(B) - Detecciones - Ataques'!$GR$3:$GR$137,"✔",'(B) - Detecciones - Ataques'!$E$3:$E$137,DI27)</f>
        <v>22</v>
      </c>
      <c r="DJ78" s="268"/>
      <c r="EW78" s="350"/>
      <c r="EX78" s="369"/>
      <c r="EY78" s="369"/>
      <c r="EZ78" s="369"/>
      <c r="FA78" s="369"/>
      <c r="FB78" s="369"/>
      <c r="FC78" s="369"/>
      <c r="FD78" s="369"/>
      <c r="FE78" s="369"/>
      <c r="FF78" s="369"/>
      <c r="FG78" s="369"/>
      <c r="FH78" s="369"/>
      <c r="FI78" s="369"/>
      <c r="FJ78" s="369"/>
      <c r="FK78" s="369"/>
      <c r="FL78" s="369"/>
      <c r="FM78" s="369"/>
      <c r="FN78" s="369"/>
      <c r="FO78" s="369"/>
      <c r="FP78" s="369"/>
    </row>
    <row r="79">
      <c r="J79" s="269"/>
      <c r="K79" s="345"/>
      <c r="L79" s="308"/>
      <c r="M79" s="308"/>
      <c r="N79" s="309"/>
      <c r="O79" s="270"/>
      <c r="Q79" s="268"/>
      <c r="R79" s="383" t="s">
        <v>2207</v>
      </c>
      <c r="S79" s="384">
        <f>SUMIFS('(B) - Detecciones - Ataques'!$EY3:$EY137,'(B) - Detecciones - Ataques'!$GR$3:$GR$137,"✔",'(B) - Detecciones - Ataques'!$B$3:$B$137,S27) + SUMIFS('(B) - Detecciones - Ataques'!$EY3:$EY137,'(B) - Detecciones - Ataques'!$GR$3:$GR$137,"✔",'(B) - Detecciones - Ataques'!$C$3:$C$137,"*" &amp; S27 &amp; "*") </f>
        <v>413</v>
      </c>
      <c r="T79" s="384">
        <f>SUMIFS('(B) - Detecciones - Ataques'!$EY3:$EY137,'(B) - Detecciones - Ataques'!$GR$3:$GR$137,"✔",'(B) - Detecciones - Ataques'!$B$3:$B$137,T27) + SUMIFS('(B) - Detecciones - Ataques'!$EY3:$EY137,'(B) - Detecciones - Ataques'!$GR$3:$GR$137,"✔",'(B) - Detecciones - Ataques'!$C$3:$C$137,"*" &amp; T27 &amp; "*") </f>
        <v>28543</v>
      </c>
      <c r="U79" s="384">
        <f>SUMIFS('(B) - Detecciones - Ataques'!$EY3:$EY137,'(B) - Detecciones - Ataques'!$GR$3:$GR$137,"✔",'(B) - Detecciones - Ataques'!$B$3:$B$137,U27) + SUMIFS('(B) - Detecciones - Ataques'!$EY3:$EY137,'(B) - Detecciones - Ataques'!$GR$3:$GR$137,"✔",'(B) - Detecciones - Ataques'!$C$3:$C$137,"*" &amp; U27 &amp; "*") </f>
        <v>261</v>
      </c>
      <c r="V79" s="384">
        <f>SUMIFS('(B) - Detecciones - Ataques'!$EY3:$EY137,'(B) - Detecciones - Ataques'!$GR$3:$GR$137,"✔",'(B) - Detecciones - Ataques'!$B$3:$B$137,V27) + SUMIFS('(B) - Detecciones - Ataques'!$EY3:$EY137,'(B) - Detecciones - Ataques'!$GR$3:$GR$137,"✔",'(B) - Detecciones - Ataques'!$C$3:$C$137,"*" &amp; V27 &amp; "*") </f>
        <v>89</v>
      </c>
      <c r="W79" s="384">
        <f>SUMIFS('(B) - Detecciones - Ataques'!$EY3:$EY137,'(B) - Detecciones - Ataques'!$GR$3:$GR$137,"✔",'(B) - Detecciones - Ataques'!$B$3:$B$137,W27) + SUMIFS('(B) - Detecciones - Ataques'!$EY3:$EY137,'(B) - Detecciones - Ataques'!$GR$3:$GR$137,"✔",'(B) - Detecciones - Ataques'!$C$3:$C$137,"*" &amp; W27 &amp; "*") </f>
        <v>49454</v>
      </c>
      <c r="X79" s="384">
        <f>SUMIFS('(B) - Detecciones - Ataques'!$EY3:$EY137,'(B) - Detecciones - Ataques'!$GR$3:$GR$137,"✔",'(B) - Detecciones - Ataques'!$B$3:$B$137,X27) + SUMIFS('(B) - Detecciones - Ataques'!$EY3:$EY137,'(B) - Detecciones - Ataques'!$GR$3:$GR$137,"✔",'(B) - Detecciones - Ataques'!$C$3:$C$137,"*" &amp; X27 &amp; "*") </f>
        <v>0</v>
      </c>
      <c r="Y79" s="384">
        <f>SUMIFS('(B) - Detecciones - Ataques'!$EY3:$EY137,'(B) - Detecciones - Ataques'!$GR$3:$GR$137,"✔",'(B) - Detecciones - Ataques'!$B$3:$B$137,Y27) + SUMIFS('(B) - Detecciones - Ataques'!$EY3:$EY137,'(B) - Detecciones - Ataques'!$GR$3:$GR$137,"✔",'(B) - Detecciones - Ataques'!$C$3:$C$137,"*" &amp; Y27 &amp; "*") </f>
        <v>481170</v>
      </c>
      <c r="Z79" s="384">
        <f>SUMIFS('(B) - Detecciones - Ataques'!$EY3:$EY137,'(B) - Detecciones - Ataques'!$GR$3:$GR$137,"✔",'(B) - Detecciones - Ataques'!$B$3:$B$137,Z27) + SUMIFS('(B) - Detecciones - Ataques'!$EY3:$EY137,'(B) - Detecciones - Ataques'!$GR$3:$GR$137,"✔",'(B) - Detecciones - Ataques'!$C$3:$C$137,"*" &amp; Z27 &amp; "*") </f>
        <v>44</v>
      </c>
      <c r="AA79" s="384">
        <f>SUMIFS('(B) - Detecciones - Ataques'!$EY3:$EY137,'(B) - Detecciones - Ataques'!$GR$3:$GR$137,"✔",'(B) - Detecciones - Ataques'!$B$3:$B$137,AA27) + SUMIFS('(B) - Detecciones - Ataques'!$EY3:$EY137,'(B) - Detecciones - Ataques'!$GR$3:$GR$137,"✔",'(B) - Detecciones - Ataques'!$C$3:$C$137,"*" &amp; AA27 &amp; "*") </f>
        <v>243</v>
      </c>
      <c r="AB79" s="384">
        <f>SUMIFS('(B) - Detecciones - Ataques'!$EY3:$EY137,'(B) - Detecciones - Ataques'!$GR$3:$GR$137,"✔",'(B) - Detecciones - Ataques'!$B$3:$B$137,AB27) + SUMIFS('(B) - Detecciones - Ataques'!$EY3:$EY137,'(B) - Detecciones - Ataques'!$GR$3:$GR$137,"✔",'(B) - Detecciones - Ataques'!$C$3:$C$137,"*" &amp; AB27 &amp; "*") </f>
        <v>106</v>
      </c>
      <c r="AC79" s="384">
        <f>SUMIFS('(B) - Detecciones - Ataques'!$EY3:$EY137,'(B) - Detecciones - Ataques'!$GR$3:$GR$137,"✔",'(B) - Detecciones - Ataques'!$B$3:$B$137,AC27) + SUMIFS('(B) - Detecciones - Ataques'!$EY3:$EY137,'(B) - Detecciones - Ataques'!$GR$3:$GR$137,"✔",'(B) - Detecciones - Ataques'!$C$3:$C$137,"*" &amp; AC27 &amp; "*") </f>
        <v>4190</v>
      </c>
      <c r="AD79" s="384">
        <f>SUMIFS('(B) - Detecciones - Ataques'!$EY3:$EY137,'(B) - Detecciones - Ataques'!$GR$3:$GR$137,"✔",'(B) - Detecciones - Ataques'!$B$3:$B$137,AD27) + SUMIFS('(B) - Detecciones - Ataques'!$EY3:$EY137,'(B) - Detecciones - Ataques'!$GR$3:$GR$137,"✔",'(B) - Detecciones - Ataques'!$C$3:$C$137,"*" &amp; AD27 &amp; "*") </f>
        <v>3</v>
      </c>
      <c r="AE79" s="385">
        <f>SUMIFS('(B) - Detecciones - Ataques'!$EY3:$EY137,'(B) - Detecciones - Ataques'!$GR$3:$GR$137,"✔",'(B) - Detecciones - Ataques'!$B$3:$B$137,AE27) + SUMIFS('(B) - Detecciones - Ataques'!$EY3:$EY137,'(B) - Detecciones - Ataques'!$GR$3:$GR$137,"✔",'(B) - Detecciones - Ataques'!$C$3:$C$137,"*" &amp; AE27 &amp; "*") </f>
        <v>1414</v>
      </c>
      <c r="AF79" s="268"/>
      <c r="AG79" s="383" t="s">
        <v>2207</v>
      </c>
      <c r="AH79" s="386">
        <f>SUMIFS('(B) - Detecciones - Ataques'!$EY3:$EY137,'(B) - Detecciones - Ataques'!$GR$3:$GR$137,"✔",'(B) - Detecciones - Ataques'!$E$3:$E$137,AH27)</f>
        <v>399</v>
      </c>
      <c r="AI79" s="386">
        <f>SUMIFS('(B) - Detecciones - Ataques'!$EY3:$EY137,'(B) - Detecciones - Ataques'!$GR$3:$GR$137,"✔",'(B) - Detecciones - Ataques'!$E$3:$E$137,AI27)</f>
        <v>1</v>
      </c>
      <c r="AJ79" s="386">
        <f>SUMIFS('(B) - Detecciones - Ataques'!$EY3:$EY137,'(B) - Detecciones - Ataques'!$GR$3:$GR$137,"✔",'(B) - Detecciones - Ataques'!$E$3:$E$137,AJ27)</f>
        <v>13</v>
      </c>
      <c r="AK79" s="386">
        <f>SUMIFS('(B) - Detecciones - Ataques'!$EY3:$EY137,'(B) - Detecciones - Ataques'!$GR$3:$GR$137,"✔",'(B) - Detecciones - Ataques'!$E$3:$E$137,AK27)</f>
        <v>0</v>
      </c>
      <c r="AL79" s="386">
        <f>SUMIFS('(B) - Detecciones - Ataques'!$EY3:$EY137,'(B) - Detecciones - Ataques'!$GR$3:$GR$137,"✔",'(B) - Detecciones - Ataques'!$E$3:$E$137,AL27)</f>
        <v>28543</v>
      </c>
      <c r="AM79" s="386">
        <f>SUMIFS('(B) - Detecciones - Ataques'!$EY3:$EY137,'(B) - Detecciones - Ataques'!$GR$3:$GR$137,"✔",'(B) - Detecciones - Ataques'!$E$3:$E$137,AM27)</f>
        <v>0</v>
      </c>
      <c r="AN79" s="386">
        <f>SUMIFS('(B) - Detecciones - Ataques'!$EY3:$EY137,'(B) - Detecciones - Ataques'!$GR$3:$GR$137,"✔",'(B) - Detecciones - Ataques'!$E$3:$E$137,AN27)</f>
        <v>0</v>
      </c>
      <c r="AO79" s="386">
        <f>SUMIFS('(B) - Detecciones - Ataques'!$EY3:$EY137,'(B) - Detecciones - Ataques'!$GR$3:$GR$137,"✔",'(B) - Detecciones - Ataques'!$E$3:$E$137,AO27)</f>
        <v>0</v>
      </c>
      <c r="AP79" s="386">
        <f>SUMIFS('(B) - Detecciones - Ataques'!$EY3:$EY137,'(B) - Detecciones - Ataques'!$GR$3:$GR$137,"✔",'(B) - Detecciones - Ataques'!$E$3:$E$137,AP27)</f>
        <v>239</v>
      </c>
      <c r="AQ79" s="386">
        <f>SUMIFS('(B) - Detecciones - Ataques'!$EY3:$EY137,'(B) - Detecciones - Ataques'!$GR$3:$GR$137,"✔",'(B) - Detecciones - Ataques'!$E$3:$E$137,AQ27)</f>
        <v>4</v>
      </c>
      <c r="AR79" s="386">
        <f>SUMIFS('(B) - Detecciones - Ataques'!$EY3:$EY137,'(B) - Detecciones - Ataques'!$GR$3:$GR$137,"✔",'(B) - Detecciones - Ataques'!$E$3:$E$137,AR27)</f>
        <v>0</v>
      </c>
      <c r="AS79" s="386">
        <f>SUMIFS('(B) - Detecciones - Ataques'!$EY3:$EY137,'(B) - Detecciones - Ataques'!$GR$3:$GR$137,"✔",'(B) - Detecciones - Ataques'!$E$3:$E$137,AS27)</f>
        <v>2</v>
      </c>
      <c r="AT79" s="386">
        <f>SUMIFS('(B) - Detecciones - Ataques'!$EY3:$EY137,'(B) - Detecciones - Ataques'!$GR$3:$GR$137,"✔",'(B) - Detecciones - Ataques'!$E$3:$E$137,AT27)</f>
        <v>6</v>
      </c>
      <c r="AU79" s="386">
        <f>SUMIFS('(B) - Detecciones - Ataques'!$EY3:$EY137,'(B) - Detecciones - Ataques'!$GR$3:$GR$137,"✔",'(B) - Detecciones - Ataques'!$E$3:$E$137,AU27)</f>
        <v>10</v>
      </c>
      <c r="AV79" s="386">
        <f>SUMIFS('(B) - Detecciones - Ataques'!$EY3:$EY137,'(B) - Detecciones - Ataques'!$GR$3:$GR$137,"✔",'(B) - Detecciones - Ataques'!$E$3:$E$137,AV27)</f>
        <v>0</v>
      </c>
      <c r="AW79" s="386">
        <f>SUMIFS('(B) - Detecciones - Ataques'!$EY3:$EY137,'(B) - Detecciones - Ataques'!$GR$3:$GR$137,"✔",'(B) - Detecciones - Ataques'!$E$3:$E$137,AW27)</f>
        <v>56</v>
      </c>
      <c r="AX79" s="386">
        <f>SUMIFS('(B) - Detecciones - Ataques'!$EY3:$EY137,'(B) - Detecciones - Ataques'!$GR$3:$GR$137,"✔",'(B) - Detecciones - Ataques'!$E$3:$E$137,AX27)</f>
        <v>0</v>
      </c>
      <c r="AY79" s="386">
        <f>SUMIFS('(B) - Detecciones - Ataques'!$EY3:$EY137,'(B) - Detecciones - Ataques'!$GR$3:$GR$137,"✔",'(B) - Detecciones - Ataques'!$E$3:$E$137,AY27)</f>
        <v>3</v>
      </c>
      <c r="AZ79" s="386">
        <f>SUMIFS('(B) - Detecciones - Ataques'!$EY3:$EY137,'(B) - Detecciones - Ataques'!$GR$3:$GR$137,"✔",'(B) - Detecciones - Ataques'!$E$3:$E$137,AZ27)</f>
        <v>30</v>
      </c>
      <c r="BA79" s="386">
        <f>SUMIFS('(B) - Detecciones - Ataques'!$EY3:$EY137,'(B) - Detecciones - Ataques'!$GR$3:$GR$137,"✔",'(B) - Detecciones - Ataques'!$E$3:$E$137,BA27)</f>
        <v>0</v>
      </c>
      <c r="BB79" s="386">
        <f>SUMIFS('(B) - Detecciones - Ataques'!$EY3:$EY137,'(B) - Detecciones - Ataques'!$GR$3:$GR$137,"✔",'(B) - Detecciones - Ataques'!$E$3:$E$137,BB27)</f>
        <v>49454</v>
      </c>
      <c r="BC79" s="386">
        <f>SUMIFS('(B) - Detecciones - Ataques'!$EY3:$EY137,'(B) - Detecciones - Ataques'!$GR$3:$GR$137,"✔",'(B) - Detecciones - Ataques'!$E$3:$E$137,BC27)</f>
        <v>0</v>
      </c>
      <c r="BD79" s="386">
        <f>SUMIFS('(B) - Detecciones - Ataques'!$EY3:$EY137,'(B) - Detecciones - Ataques'!$GR$3:$GR$137,"✔",'(B) - Detecciones - Ataques'!$E$3:$E$137,BD27)</f>
        <v>0</v>
      </c>
      <c r="BE79" s="386">
        <f>SUMIFS('(B) - Detecciones - Ataques'!$EY3:$EY137,'(B) - Detecciones - Ataques'!$GR$3:$GR$137,"✔",'(B) - Detecciones - Ataques'!$E$3:$E$137,BE27)</f>
        <v>0</v>
      </c>
      <c r="BF79" s="386">
        <f>SUMIFS('(B) - Detecciones - Ataques'!$EY3:$EY137,'(B) - Detecciones - Ataques'!$GR$3:$GR$137,"✔",'(B) - Detecciones - Ataques'!$E$3:$E$137,BF27)</f>
        <v>0</v>
      </c>
      <c r="BG79" s="386">
        <f>SUMIFS('(B) - Detecciones - Ataques'!$EY3:$EY137,'(B) - Detecciones - Ataques'!$GR$3:$GR$137,"✔",'(B) - Detecciones - Ataques'!$E$3:$E$137,BG27)</f>
        <v>0</v>
      </c>
      <c r="BH79" s="386">
        <f>SUMIFS('(B) - Detecciones - Ataques'!$EY3:$EY137,'(B) - Detecciones - Ataques'!$GR$3:$GR$137,"✔",'(B) - Detecciones - Ataques'!$E$3:$E$137,BH27)</f>
        <v>0</v>
      </c>
      <c r="BI79" s="386">
        <f>SUMIFS('(B) - Detecciones - Ataques'!$EY3:$EY137,'(B) - Detecciones - Ataques'!$GR$3:$GR$137,"✔",'(B) - Detecciones - Ataques'!$E$3:$E$137,BI27)</f>
        <v>0</v>
      </c>
      <c r="BJ79" s="386">
        <f>SUMIFS('(B) - Detecciones - Ataques'!$EY3:$EY137,'(B) - Detecciones - Ataques'!$GR$3:$GR$137,"✔",'(B) - Detecciones - Ataques'!$E$3:$E$137,BJ27)</f>
        <v>0</v>
      </c>
      <c r="BK79" s="386">
        <f>SUMIFS('(B) - Detecciones - Ataques'!$EY3:$EY137,'(B) - Detecciones - Ataques'!$GR$3:$GR$137,"✔",'(B) - Detecciones - Ataques'!$E$3:$E$137,BK27)</f>
        <v>1</v>
      </c>
      <c r="BL79" s="386">
        <f>SUMIFS('(B) - Detecciones - Ataques'!$EY3:$EY137,'(B) - Detecciones - Ataques'!$GR$3:$GR$137,"✔",'(B) - Detecciones - Ataques'!$E$3:$E$137,BL27)</f>
        <v>149866</v>
      </c>
      <c r="BM79" s="386">
        <f>SUMIFS('(B) - Detecciones - Ataques'!$EY3:$EY137,'(B) - Detecciones - Ataques'!$GR$3:$GR$137,"✔",'(B) - Detecciones - Ataques'!$E$3:$E$137,BM27)</f>
        <v>331303</v>
      </c>
      <c r="BN79" s="386">
        <f>SUMIFS('(B) - Detecciones - Ataques'!$EY3:$EY137,'(B) - Detecciones - Ataques'!$GR$3:$GR$137,"✔",'(B) - Detecciones - Ataques'!$E$3:$E$137,BN27)</f>
        <v>0</v>
      </c>
      <c r="BO79" s="386">
        <f>SUMIFS('(B) - Detecciones - Ataques'!$EY3:$EY137,'(B) - Detecciones - Ataques'!$GR$3:$GR$137,"✔",'(B) - Detecciones - Ataques'!$E$3:$E$137,BO27)</f>
        <v>0</v>
      </c>
      <c r="BP79" s="386">
        <f>SUMIFS('(B) - Detecciones - Ataques'!$EY3:$EY137,'(B) - Detecciones - Ataques'!$GR$3:$GR$137,"✔",'(B) - Detecciones - Ataques'!$E$3:$E$137,BP27)</f>
        <v>2</v>
      </c>
      <c r="BQ79" s="386">
        <f>SUMIFS('(B) - Detecciones - Ataques'!$EY3:$EY137,'(B) - Detecciones - Ataques'!$GR$3:$GR$137,"✔",'(B) - Detecciones - Ataques'!$E$3:$E$137,BQ27)</f>
        <v>0</v>
      </c>
      <c r="BR79" s="386">
        <f>SUMIFS('(B) - Detecciones - Ataques'!$EY3:$EY137,'(B) - Detecciones - Ataques'!$GR$3:$GR$137,"✔",'(B) - Detecciones - Ataques'!$E$3:$E$137,BR27)</f>
        <v>14</v>
      </c>
      <c r="BS79" s="386">
        <f>SUMIFS('(B) - Detecciones - Ataques'!$EY3:$EY137,'(B) - Detecciones - Ataques'!$GR$3:$GR$137,"✔",'(B) - Detecciones - Ataques'!$E$3:$E$137,BS27)</f>
        <v>0</v>
      </c>
      <c r="BT79" s="386">
        <f>SUMIFS('(B) - Detecciones - Ataques'!$EY3:$EY137,'(B) - Detecciones - Ataques'!$GR$3:$GR$137,"✔",'(B) - Detecciones - Ataques'!$E$3:$E$137,BT27)</f>
        <v>0</v>
      </c>
      <c r="BU79" s="386">
        <f>SUMIFS('(B) - Detecciones - Ataques'!$EY3:$EY137,'(B) - Detecciones - Ataques'!$GR$3:$GR$137,"✔",'(B) - Detecciones - Ataques'!$E$3:$E$137,BU27)</f>
        <v>0</v>
      </c>
      <c r="BV79" s="386">
        <f>SUMIFS('(B) - Detecciones - Ataques'!$EY3:$EY137,'(B) - Detecciones - Ataques'!$GR$3:$GR$137,"✔",'(B) - Detecciones - Ataques'!$E$3:$E$137,BV27)</f>
        <v>10</v>
      </c>
      <c r="BW79" s="386">
        <f>SUMIFS('(B) - Detecciones - Ataques'!$EY3:$EY137,'(B) - Detecciones - Ataques'!$GR$3:$GR$137,"✔",'(B) - Detecciones - Ataques'!$E$3:$E$137,BW27)</f>
        <v>0</v>
      </c>
      <c r="BX79" s="386">
        <f>SUMIFS('(B) - Detecciones - Ataques'!$EY3:$EY137,'(B) - Detecciones - Ataques'!$GR$3:$GR$137,"✔",'(B) - Detecciones - Ataques'!$E$3:$E$137,BX27)</f>
        <v>0</v>
      </c>
      <c r="BY79" s="386">
        <f>SUMIFS('(B) - Detecciones - Ataques'!$EY3:$EY137,'(B) - Detecciones - Ataques'!$GR$3:$GR$137,"✔",'(B) - Detecciones - Ataques'!$E$3:$E$137,BY27)</f>
        <v>0</v>
      </c>
      <c r="BZ79" s="386">
        <f>SUMIFS('(B) - Detecciones - Ataques'!$EY3:$EY137,'(B) - Detecciones - Ataques'!$GR$3:$GR$137,"✔",'(B) - Detecciones - Ataques'!$E$3:$E$137,BZ27)</f>
        <v>0</v>
      </c>
      <c r="CA79" s="386">
        <f>SUMIFS('(B) - Detecciones - Ataques'!$EY3:$EY137,'(B) - Detecciones - Ataques'!$GR$3:$GR$137,"✔",'(B) - Detecciones - Ataques'!$E$3:$E$137,CA27)</f>
        <v>4</v>
      </c>
      <c r="CB79" s="386">
        <f>SUMIFS('(B) - Detecciones - Ataques'!$EY3:$EY137,'(B) - Detecciones - Ataques'!$GR$3:$GR$137,"✔",'(B) - Detecciones - Ataques'!$E$3:$E$137,CB27)</f>
        <v>0</v>
      </c>
      <c r="CC79" s="386">
        <f>SUMIFS('(B) - Detecciones - Ataques'!$EY3:$EY137,'(B) - Detecciones - Ataques'!$GR$3:$GR$137,"✔",'(B) - Detecciones - Ataques'!$E$3:$E$137,CC27)</f>
        <v>0</v>
      </c>
      <c r="CD79" s="386">
        <f>SUMIFS('(B) - Detecciones - Ataques'!$EY3:$EY137,'(B) - Detecciones - Ataques'!$GR$3:$GR$137,"✔",'(B) - Detecciones - Ataques'!$E$3:$E$137,CD27)</f>
        <v>0</v>
      </c>
      <c r="CE79" s="386">
        <f>SUMIFS('(B) - Detecciones - Ataques'!$EY3:$EY137,'(B) - Detecciones - Ataques'!$GR$3:$GR$137,"✔",'(B) - Detecciones - Ataques'!$E$3:$E$137,CE27)</f>
        <v>8</v>
      </c>
      <c r="CF79" s="386">
        <f>SUMIFS('(B) - Detecciones - Ataques'!$EY3:$EY137,'(B) - Detecciones - Ataques'!$GR$3:$GR$137,"✔",'(B) - Detecciones - Ataques'!$E$3:$E$137,CF27)</f>
        <v>0</v>
      </c>
      <c r="CG79" s="386">
        <f>SUMIFS('(B) - Detecciones - Ataques'!$EY3:$EY137,'(B) - Detecciones - Ataques'!$GR$3:$GR$137,"✔",'(B) - Detecciones - Ataques'!$E$3:$E$137,CG27)</f>
        <v>6</v>
      </c>
      <c r="CH79" s="386">
        <f>SUMIFS('(B) - Detecciones - Ataques'!$EY3:$EY137,'(B) - Detecciones - Ataques'!$GR$3:$GR$137,"✔",'(B) - Detecciones - Ataques'!$E$3:$E$137,CH27)</f>
        <v>1</v>
      </c>
      <c r="CI79" s="386">
        <f>SUMIFS('(B) - Detecciones - Ataques'!$EY3:$EY137,'(B) - Detecciones - Ataques'!$GR$3:$GR$137,"✔",'(B) - Detecciones - Ataques'!$E$3:$E$137,CI27)</f>
        <v>0</v>
      </c>
      <c r="CJ79" s="386">
        <f>SUMIFS('(B) - Detecciones - Ataques'!$EY3:$EY137,'(B) - Detecciones - Ataques'!$GR$3:$GR$137,"✔",'(B) - Detecciones - Ataques'!$E$3:$E$137,CJ27)</f>
        <v>12</v>
      </c>
      <c r="CK79" s="386">
        <f>SUMIFS('(B) - Detecciones - Ataques'!$EY3:$EY137,'(B) - Detecciones - Ataques'!$GR$3:$GR$137,"✔",'(B) - Detecciones - Ataques'!$E$3:$E$137,CK27)</f>
        <v>0</v>
      </c>
      <c r="CL79" s="386">
        <f>SUMIFS('(B) - Detecciones - Ataques'!$EY3:$EY137,'(B) - Detecciones - Ataques'!$GR$3:$GR$137,"✔",'(B) - Detecciones - Ataques'!$E$3:$E$137,CL27)</f>
        <v>168</v>
      </c>
      <c r="CM79" s="386">
        <f>SUMIFS('(B) - Detecciones - Ataques'!$EY3:$EY137,'(B) - Detecciones - Ataques'!$GR$3:$GR$137,"✔",'(B) - Detecciones - Ataques'!$E$3:$E$137,CM27)</f>
        <v>0</v>
      </c>
      <c r="CN79" s="386">
        <f>SUMIFS('(B) - Detecciones - Ataques'!$EY3:$EY137,'(B) - Detecciones - Ataques'!$GR$3:$GR$137,"✔",'(B) - Detecciones - Ataques'!$E$3:$E$137,CN27)</f>
        <v>20</v>
      </c>
      <c r="CO79" s="386">
        <f>SUMIFS('(B) - Detecciones - Ataques'!$EY3:$EY137,'(B) - Detecciones - Ataques'!$GR$3:$GR$137,"✔",'(B) - Detecciones - Ataques'!$E$3:$E$137,CO27)</f>
        <v>79</v>
      </c>
      <c r="CP79" s="386">
        <f>SUMIFS('(B) - Detecciones - Ataques'!$EY3:$EY137,'(B) - Detecciones - Ataques'!$GR$3:$GR$137,"✔",'(B) - Detecciones - Ataques'!$E$3:$E$137,CP27)</f>
        <v>7</v>
      </c>
      <c r="CQ79" s="386">
        <f>SUMIFS('(B) - Detecciones - Ataques'!$EY3:$EY137,'(B) - Detecciones - Ataques'!$GR$3:$GR$137,"✔",'(B) - Detecciones - Ataques'!$E$3:$E$137,CQ27)</f>
        <v>0</v>
      </c>
      <c r="CR79" s="386">
        <f>SUMIFS('(B) - Detecciones - Ataques'!$EY3:$EY137,'(B) - Detecciones - Ataques'!$GR$3:$GR$137,"✔",'(B) - Detecciones - Ataques'!$E$3:$E$137,CR27)</f>
        <v>4158</v>
      </c>
      <c r="CS79" s="386">
        <f>SUMIFS('(B) - Detecciones - Ataques'!$EY3:$EY137,'(B) - Detecciones - Ataques'!$GR$3:$GR$137,"✔",'(B) - Detecciones - Ataques'!$E$3:$E$137,CS27)</f>
        <v>3</v>
      </c>
      <c r="CT79" s="386">
        <f>SUMIFS('(B) - Detecciones - Ataques'!$EY3:$EY137,'(B) - Detecciones - Ataques'!$GR$3:$GR$137,"✔",'(B) - Detecciones - Ataques'!$E$3:$E$137,CT27)</f>
        <v>0</v>
      </c>
      <c r="CU79" s="386">
        <f>SUMIFS('(B) - Detecciones - Ataques'!$EY3:$EY137,'(B) - Detecciones - Ataques'!$GR$3:$GR$137,"✔",'(B) - Detecciones - Ataques'!$E$3:$E$137,CU27)</f>
        <v>6</v>
      </c>
      <c r="CV79" s="386">
        <f>SUMIFS('(B) - Detecciones - Ataques'!$EY3:$EY137,'(B) - Detecciones - Ataques'!$GR$3:$GR$137,"✔",'(B) - Detecciones - Ataques'!$E$3:$E$137,CV27)</f>
        <v>0</v>
      </c>
      <c r="CW79" s="386">
        <f>SUMIFS('(B) - Detecciones - Ataques'!$EY3:$EY137,'(B) - Detecciones - Ataques'!$GR$3:$GR$137,"✔",'(B) - Detecciones - Ataques'!$E$3:$E$137,CW27)</f>
        <v>23</v>
      </c>
      <c r="CX79" s="386">
        <f>SUMIFS('(B) - Detecciones - Ataques'!$EY3:$EY137,'(B) - Detecciones - Ataques'!$GR$3:$GR$137,"✔",'(B) - Detecciones - Ataques'!$E$3:$E$137,CX27)</f>
        <v>3</v>
      </c>
      <c r="CY79" s="386">
        <f>SUMIFS('(B) - Detecciones - Ataques'!$EY3:$EY137,'(B) - Detecciones - Ataques'!$GR$3:$GR$137,"✔",'(B) - Detecciones - Ataques'!$E$3:$E$137,CY27)</f>
        <v>0</v>
      </c>
      <c r="CZ79" s="386">
        <f>SUMIFS('(B) - Detecciones - Ataques'!$EY3:$EY137,'(B) - Detecciones - Ataques'!$GR$3:$GR$137,"✔",'(B) - Detecciones - Ataques'!$E$3:$E$137,CZ27)</f>
        <v>0</v>
      </c>
      <c r="DA79" s="386">
        <f>SUMIFS('(B) - Detecciones - Ataques'!$EY3:$EY137,'(B) - Detecciones - Ataques'!$GR$3:$GR$137,"✔",'(B) - Detecciones - Ataques'!$E$3:$E$137,DA27)</f>
        <v>0</v>
      </c>
      <c r="DB79" s="386">
        <f>SUMIFS('(B) - Detecciones - Ataques'!$EY3:$EY137,'(B) - Detecciones - Ataques'!$GR$3:$GR$137,"✔",'(B) - Detecciones - Ataques'!$E$3:$E$137,DB27)</f>
        <v>0</v>
      </c>
      <c r="DC79" s="386">
        <f>SUMIFS('(B) - Detecciones - Ataques'!$EY3:$EY137,'(B) - Detecciones - Ataques'!$GR$3:$GR$137,"✔",'(B) - Detecciones - Ataques'!$E$3:$E$137,DC27)</f>
        <v>0</v>
      </c>
      <c r="DD79" s="386">
        <f>SUMIFS('(B) - Detecciones - Ataques'!$EY3:$EY137,'(B) - Detecciones - Ataques'!$GR$3:$GR$137,"✔",'(B) - Detecciones - Ataques'!$E$3:$E$137,DD27)</f>
        <v>0</v>
      </c>
      <c r="DE79" s="386">
        <f>SUMIFS('(B) - Detecciones - Ataques'!$EY3:$EY137,'(B) - Detecciones - Ataques'!$GR$3:$GR$137,"✔",'(B) - Detecciones - Ataques'!$E$3:$E$137,DE27)</f>
        <v>0</v>
      </c>
      <c r="DF79" s="386">
        <f>SUMIFS('(B) - Detecciones - Ataques'!$EY3:$EY137,'(B) - Detecciones - Ataques'!$GR$3:$GR$137,"✔",'(B) - Detecciones - Ataques'!$E$3:$E$137,DF27)</f>
        <v>0</v>
      </c>
      <c r="DG79" s="386">
        <f>SUMIFS('(B) - Detecciones - Ataques'!$EY3:$EY137,'(B) - Detecciones - Ataques'!$GR$3:$GR$137,"✔",'(B) - Detecciones - Ataques'!$E$3:$E$137,DG27)</f>
        <v>1365</v>
      </c>
      <c r="DH79" s="386">
        <f>SUMIFS('(B) - Detecciones - Ataques'!$EY3:$EY137,'(B) - Detecciones - Ataques'!$GR$3:$GR$137,"✔",'(B) - Detecciones - Ataques'!$E$3:$E$137,DH27)</f>
        <v>0</v>
      </c>
      <c r="DI79" s="387">
        <f>SUMIFS('(B) - Detecciones - Ataques'!$EY3:$EY137,'(B) - Detecciones - Ataques'!$GR$3:$GR$137,"✔",'(B) - Detecciones - Ataques'!$E$3:$E$137,DI27)</f>
        <v>19</v>
      </c>
      <c r="DJ79" s="268"/>
      <c r="EW79" s="350"/>
      <c r="EX79" s="369"/>
      <c r="EY79" s="369"/>
      <c r="EZ79" s="369"/>
      <c r="FA79" s="369"/>
      <c r="FB79" s="369"/>
      <c r="FC79" s="369"/>
      <c r="FD79" s="369"/>
      <c r="FE79" s="369"/>
      <c r="FF79" s="369"/>
      <c r="FG79" s="369"/>
      <c r="FH79" s="369"/>
      <c r="FI79" s="369"/>
      <c r="FJ79" s="369"/>
      <c r="FK79" s="369"/>
      <c r="FL79" s="369"/>
      <c r="FM79" s="369"/>
      <c r="FN79" s="369"/>
      <c r="FO79" s="369"/>
      <c r="FP79" s="369"/>
    </row>
    <row r="80">
      <c r="J80" s="269"/>
      <c r="K80" s="307" t="s">
        <v>2223</v>
      </c>
      <c r="L80" s="333" t="s">
        <v>2224</v>
      </c>
      <c r="M80" s="333" t="s">
        <v>2225</v>
      </c>
      <c r="N80" s="334" t="s">
        <v>2226</v>
      </c>
      <c r="O80" s="270"/>
      <c r="Q80" s="268"/>
      <c r="R80" s="388"/>
      <c r="S80" s="388"/>
      <c r="T80" s="388"/>
      <c r="U80" s="388"/>
      <c r="V80" s="388"/>
      <c r="W80" s="389"/>
      <c r="X80" s="389"/>
      <c r="Y80" s="389"/>
      <c r="Z80" s="389"/>
      <c r="AA80" s="389"/>
      <c r="AB80" s="389"/>
      <c r="AC80" s="389"/>
      <c r="AD80" s="389"/>
      <c r="AE80" s="389"/>
      <c r="AF80" s="268"/>
      <c r="AG80" s="268"/>
      <c r="AH80" s="390"/>
      <c r="AI80" s="390"/>
      <c r="AJ80" s="390"/>
      <c r="AK80" s="390"/>
      <c r="AL80" s="390"/>
      <c r="AM80" s="390"/>
      <c r="AN80" s="390"/>
      <c r="AO80" s="390"/>
      <c r="AP80" s="390"/>
      <c r="AQ80" s="390"/>
      <c r="AR80" s="390"/>
      <c r="AS80" s="390"/>
      <c r="AT80" s="390"/>
      <c r="AU80" s="390"/>
      <c r="AV80" s="390"/>
      <c r="AW80" s="390"/>
      <c r="AX80" s="390"/>
      <c r="AY80" s="390"/>
      <c r="AZ80" s="390"/>
      <c r="BA80" s="390"/>
      <c r="BB80" s="390"/>
      <c r="BC80" s="390"/>
      <c r="BD80" s="390"/>
      <c r="BE80" s="390"/>
      <c r="BF80" s="390"/>
      <c r="BG80" s="390"/>
      <c r="BH80" s="390"/>
      <c r="BI80" s="390"/>
      <c r="BJ80" s="390"/>
      <c r="BK80" s="390"/>
      <c r="BL80" s="390"/>
      <c r="BM80" s="390"/>
      <c r="BN80" s="390"/>
      <c r="BO80" s="390"/>
      <c r="BP80" s="390"/>
      <c r="BQ80" s="390"/>
      <c r="BR80" s="390"/>
      <c r="BS80" s="390"/>
      <c r="BT80" s="390"/>
      <c r="BU80" s="390"/>
      <c r="BV80" s="390"/>
      <c r="BW80" s="390"/>
      <c r="BX80" s="390"/>
      <c r="BY80" s="390"/>
      <c r="BZ80" s="390"/>
      <c r="CA80" s="390"/>
      <c r="CB80" s="390"/>
      <c r="CC80" s="390"/>
      <c r="CD80" s="390"/>
      <c r="CE80" s="390"/>
      <c r="CF80" s="390"/>
      <c r="CG80" s="390"/>
      <c r="CH80" s="390"/>
      <c r="CI80" s="390"/>
      <c r="CJ80" s="390"/>
      <c r="CK80" s="390"/>
      <c r="CL80" s="390"/>
      <c r="CM80" s="390"/>
      <c r="CN80" s="390"/>
      <c r="CO80" s="390"/>
      <c r="CP80" s="390"/>
      <c r="CQ80" s="390"/>
      <c r="CR80" s="390"/>
      <c r="CS80" s="390"/>
      <c r="CT80" s="390"/>
      <c r="CU80" s="390"/>
      <c r="CV80" s="390"/>
      <c r="CW80" s="390"/>
      <c r="CX80" s="390"/>
      <c r="CY80" s="390"/>
      <c r="CZ80" s="390"/>
      <c r="DA80" s="390"/>
      <c r="DB80" s="390"/>
      <c r="DC80" s="390"/>
      <c r="DD80" s="390"/>
      <c r="DE80" s="390"/>
      <c r="DF80" s="390"/>
      <c r="DG80" s="390"/>
      <c r="DH80" s="390"/>
      <c r="DI80" s="390"/>
      <c r="DJ80" s="268"/>
      <c r="EW80" s="350"/>
      <c r="EX80" s="369"/>
      <c r="EY80" s="369"/>
      <c r="EZ80" s="369"/>
      <c r="FA80" s="369"/>
      <c r="FB80" s="369"/>
      <c r="FC80" s="369"/>
      <c r="FD80" s="369"/>
      <c r="FE80" s="369"/>
      <c r="FF80" s="369"/>
      <c r="FG80" s="369"/>
      <c r="FH80" s="369"/>
      <c r="FI80" s="369"/>
      <c r="FJ80" s="369"/>
      <c r="FK80" s="369"/>
      <c r="FL80" s="369"/>
      <c r="FM80" s="369"/>
      <c r="FN80" s="369"/>
      <c r="FO80" s="369"/>
      <c r="FP80" s="369"/>
    </row>
    <row r="81">
      <c r="J81" s="269"/>
      <c r="K81" s="380">
        <f t="shared" ref="K81:N81" si="35">K46/$M$31</f>
        <v>0.00007544447866</v>
      </c>
      <c r="L81" s="381">
        <f t="shared" si="35"/>
        <v>0.002055382045</v>
      </c>
      <c r="M81" s="381">
        <f t="shared" si="35"/>
        <v>0.002105358365</v>
      </c>
      <c r="N81" s="382">
        <f t="shared" si="35"/>
        <v>0.005008182564</v>
      </c>
      <c r="O81" s="270"/>
      <c r="Q81" s="268"/>
      <c r="R81" s="388"/>
      <c r="S81" s="388"/>
      <c r="T81" s="388"/>
      <c r="U81" s="388"/>
      <c r="V81" s="388"/>
      <c r="W81" s="389"/>
      <c r="X81" s="389"/>
      <c r="Y81" s="389"/>
      <c r="Z81" s="389"/>
      <c r="AA81" s="389"/>
      <c r="AB81" s="389"/>
      <c r="AC81" s="389"/>
      <c r="AD81" s="389"/>
      <c r="AE81" s="389"/>
      <c r="AF81" s="268"/>
      <c r="AG81" s="268"/>
      <c r="AH81" s="390"/>
      <c r="AI81" s="390"/>
      <c r="AJ81" s="390"/>
      <c r="AK81" s="390"/>
      <c r="AL81" s="390"/>
      <c r="AM81" s="390"/>
      <c r="AN81" s="390"/>
      <c r="AO81" s="390"/>
      <c r="AP81" s="390"/>
      <c r="AQ81" s="390"/>
      <c r="AR81" s="390"/>
      <c r="AS81" s="390"/>
      <c r="AT81" s="390"/>
      <c r="AU81" s="390"/>
      <c r="AV81" s="390"/>
      <c r="AW81" s="390"/>
      <c r="AX81" s="390"/>
      <c r="AY81" s="390"/>
      <c r="AZ81" s="390"/>
      <c r="BA81" s="390"/>
      <c r="BB81" s="390"/>
      <c r="BC81" s="390"/>
      <c r="BD81" s="390"/>
      <c r="BE81" s="390"/>
      <c r="BF81" s="390"/>
      <c r="BG81" s="390"/>
      <c r="BH81" s="390"/>
      <c r="BI81" s="390"/>
      <c r="BJ81" s="390"/>
      <c r="BK81" s="390"/>
      <c r="BL81" s="390"/>
      <c r="BM81" s="390"/>
      <c r="BN81" s="390"/>
      <c r="BO81" s="390"/>
      <c r="BP81" s="390"/>
      <c r="BQ81" s="390"/>
      <c r="BR81" s="390"/>
      <c r="BS81" s="390"/>
      <c r="BT81" s="390"/>
      <c r="BU81" s="390"/>
      <c r="BV81" s="390"/>
      <c r="BW81" s="390"/>
      <c r="BX81" s="390"/>
      <c r="BY81" s="390"/>
      <c r="BZ81" s="390"/>
      <c r="CA81" s="390"/>
      <c r="CB81" s="390"/>
      <c r="CC81" s="390"/>
      <c r="CD81" s="390"/>
      <c r="CE81" s="390"/>
      <c r="CF81" s="390"/>
      <c r="CG81" s="390"/>
      <c r="CH81" s="390"/>
      <c r="CI81" s="390"/>
      <c r="CJ81" s="390"/>
      <c r="CK81" s="390"/>
      <c r="CL81" s="390"/>
      <c r="CM81" s="390"/>
      <c r="CN81" s="390"/>
      <c r="CO81" s="390"/>
      <c r="CP81" s="390"/>
      <c r="CQ81" s="390"/>
      <c r="CR81" s="390"/>
      <c r="CS81" s="390"/>
      <c r="CT81" s="390"/>
      <c r="CU81" s="390"/>
      <c r="CV81" s="390"/>
      <c r="CW81" s="390"/>
      <c r="CX81" s="390"/>
      <c r="CY81" s="390"/>
      <c r="CZ81" s="390"/>
      <c r="DA81" s="390"/>
      <c r="DB81" s="390"/>
      <c r="DC81" s="390"/>
      <c r="DD81" s="390"/>
      <c r="DE81" s="390"/>
      <c r="DF81" s="390"/>
      <c r="DG81" s="390"/>
      <c r="DH81" s="390"/>
      <c r="DI81" s="390"/>
      <c r="DJ81" s="268"/>
      <c r="EW81" s="350"/>
      <c r="EX81" s="369"/>
      <c r="EY81" s="369"/>
      <c r="EZ81" s="369"/>
      <c r="FA81" s="369"/>
      <c r="FB81" s="369"/>
      <c r="FC81" s="369"/>
      <c r="FD81" s="369"/>
      <c r="FE81" s="369"/>
      <c r="FF81" s="369"/>
      <c r="FG81" s="369"/>
      <c r="FH81" s="369"/>
      <c r="FI81" s="369"/>
      <c r="FJ81" s="369"/>
      <c r="FK81" s="369"/>
      <c r="FL81" s="369"/>
      <c r="FM81" s="369"/>
      <c r="FN81" s="369"/>
      <c r="FO81" s="369"/>
      <c r="FP81" s="369"/>
    </row>
    <row r="82">
      <c r="J82" s="269"/>
      <c r="K82" s="345"/>
      <c r="L82" s="308"/>
      <c r="M82" s="308"/>
      <c r="N82" s="309"/>
      <c r="O82" s="270"/>
      <c r="Q82" s="268"/>
      <c r="R82" s="275" t="s">
        <v>2227</v>
      </c>
      <c r="S82" s="276"/>
      <c r="T82" s="276"/>
      <c r="U82" s="276"/>
      <c r="V82" s="276"/>
      <c r="W82" s="276"/>
      <c r="X82" s="276"/>
      <c r="Y82" s="276"/>
      <c r="Z82" s="276"/>
      <c r="AA82" s="276"/>
      <c r="AB82" s="276"/>
      <c r="AC82" s="276"/>
      <c r="AD82" s="276"/>
      <c r="AE82" s="277"/>
      <c r="AF82" s="268"/>
      <c r="AG82" s="278" t="s">
        <v>2227</v>
      </c>
      <c r="AH82" s="276"/>
      <c r="AI82" s="276"/>
      <c r="AJ82" s="276"/>
      <c r="AK82" s="276"/>
      <c r="AL82" s="276"/>
      <c r="AM82" s="276"/>
      <c r="AN82" s="276"/>
      <c r="AO82" s="276"/>
      <c r="AP82" s="276"/>
      <c r="AQ82" s="276"/>
      <c r="AR82" s="276"/>
      <c r="AS82" s="276"/>
      <c r="AT82" s="276"/>
      <c r="AU82" s="276"/>
      <c r="AV82" s="276"/>
      <c r="AW82" s="276"/>
      <c r="AX82" s="276"/>
      <c r="AY82" s="276"/>
      <c r="AZ82" s="276"/>
      <c r="BA82" s="276"/>
      <c r="BB82" s="276"/>
      <c r="BC82" s="276"/>
      <c r="BD82" s="276"/>
      <c r="BE82" s="276"/>
      <c r="BF82" s="276"/>
      <c r="BG82" s="276"/>
      <c r="BH82" s="276"/>
      <c r="BI82" s="276"/>
      <c r="BJ82" s="276"/>
      <c r="BK82" s="276"/>
      <c r="BL82" s="276"/>
      <c r="BM82" s="276"/>
      <c r="BN82" s="276"/>
      <c r="BO82" s="276"/>
      <c r="BP82" s="276"/>
      <c r="BQ82" s="276"/>
      <c r="BR82" s="276"/>
      <c r="BS82" s="276"/>
      <c r="BT82" s="276"/>
      <c r="BU82" s="276"/>
      <c r="BV82" s="276"/>
      <c r="BW82" s="276"/>
      <c r="BX82" s="276"/>
      <c r="BY82" s="276"/>
      <c r="BZ82" s="276"/>
      <c r="CA82" s="276"/>
      <c r="CB82" s="276"/>
      <c r="CC82" s="276"/>
      <c r="CD82" s="276"/>
      <c r="CE82" s="276"/>
      <c r="CF82" s="276"/>
      <c r="CG82" s="276"/>
      <c r="CH82" s="276"/>
      <c r="CI82" s="276"/>
      <c r="CJ82" s="276"/>
      <c r="CK82" s="276"/>
      <c r="CL82" s="276"/>
      <c r="CM82" s="276"/>
      <c r="CN82" s="276"/>
      <c r="CO82" s="276"/>
      <c r="CP82" s="276"/>
      <c r="CQ82" s="276"/>
      <c r="CR82" s="276"/>
      <c r="CS82" s="276"/>
      <c r="CT82" s="276"/>
      <c r="CU82" s="276"/>
      <c r="CV82" s="276"/>
      <c r="CW82" s="276"/>
      <c r="CX82" s="276"/>
      <c r="CY82" s="276"/>
      <c r="CZ82" s="276"/>
      <c r="DA82" s="276"/>
      <c r="DB82" s="276"/>
      <c r="DC82" s="276"/>
      <c r="DD82" s="276"/>
      <c r="DE82" s="276"/>
      <c r="DF82" s="276"/>
      <c r="DG82" s="276"/>
      <c r="DH82" s="276"/>
      <c r="DI82" s="277"/>
      <c r="DJ82" s="268"/>
    </row>
    <row r="83">
      <c r="J83" s="269"/>
      <c r="K83" s="307" t="s">
        <v>2228</v>
      </c>
      <c r="L83" s="333" t="s">
        <v>2229</v>
      </c>
      <c r="M83" s="333" t="s">
        <v>2230</v>
      </c>
      <c r="N83" s="334" t="s">
        <v>2231</v>
      </c>
      <c r="O83" s="270"/>
      <c r="Q83" s="268"/>
      <c r="R83" s="289" t="s">
        <v>2129</v>
      </c>
      <c r="S83" s="290" t="s">
        <v>1822</v>
      </c>
      <c r="T83" s="290" t="s">
        <v>1752</v>
      </c>
      <c r="U83" s="290" t="s">
        <v>797</v>
      </c>
      <c r="V83" s="290" t="s">
        <v>508</v>
      </c>
      <c r="W83" s="290" t="s">
        <v>174</v>
      </c>
      <c r="X83" s="290" t="s">
        <v>329</v>
      </c>
      <c r="Y83" s="290" t="s">
        <v>1169</v>
      </c>
      <c r="Z83" s="290" t="s">
        <v>146</v>
      </c>
      <c r="AA83" s="290" t="s">
        <v>537</v>
      </c>
      <c r="AB83" s="290" t="s">
        <v>269</v>
      </c>
      <c r="AC83" s="290" t="s">
        <v>228</v>
      </c>
      <c r="AD83" s="290" t="s">
        <v>214</v>
      </c>
      <c r="AE83" s="291" t="s">
        <v>441</v>
      </c>
      <c r="AF83" s="268"/>
      <c r="AG83" s="275" t="s">
        <v>2129</v>
      </c>
      <c r="AH83" s="378" t="s">
        <v>1835</v>
      </c>
      <c r="AI83" s="391" t="s">
        <v>1903</v>
      </c>
      <c r="AJ83" s="378" t="s">
        <v>1918</v>
      </c>
      <c r="AK83" s="378" t="s">
        <v>1824</v>
      </c>
      <c r="AL83" s="378" t="s">
        <v>1805</v>
      </c>
      <c r="AM83" s="378" t="s">
        <v>1794</v>
      </c>
      <c r="AN83" s="378" t="s">
        <v>1754</v>
      </c>
      <c r="AO83" s="378" t="s">
        <v>799</v>
      </c>
      <c r="AP83" s="378" t="s">
        <v>877</v>
      </c>
      <c r="AQ83" s="378" t="s">
        <v>853</v>
      </c>
      <c r="AR83" s="378" t="s">
        <v>981</v>
      </c>
      <c r="AS83" s="378" t="s">
        <v>1604</v>
      </c>
      <c r="AT83" s="378" t="s">
        <v>2012</v>
      </c>
      <c r="AU83" s="378" t="s">
        <v>957</v>
      </c>
      <c r="AV83" s="378" t="s">
        <v>819</v>
      </c>
      <c r="AW83" s="378" t="s">
        <v>931</v>
      </c>
      <c r="AX83" s="378" t="s">
        <v>1469</v>
      </c>
      <c r="AY83" s="378" t="s">
        <v>1401</v>
      </c>
      <c r="AZ83" s="392" t="s">
        <v>511</v>
      </c>
      <c r="BA83" s="378" t="s">
        <v>1490</v>
      </c>
      <c r="BB83" s="378" t="s">
        <v>680</v>
      </c>
      <c r="BC83" s="378" t="s">
        <v>344</v>
      </c>
      <c r="BD83" s="378" t="s">
        <v>1509</v>
      </c>
      <c r="BE83" s="378" t="s">
        <v>831</v>
      </c>
      <c r="BF83" s="378" t="s">
        <v>176</v>
      </c>
      <c r="BG83" s="378" t="s">
        <v>1962</v>
      </c>
      <c r="BH83" s="378" t="s">
        <v>1088</v>
      </c>
      <c r="BI83" s="378" t="s">
        <v>331</v>
      </c>
      <c r="BJ83" s="378" t="s">
        <v>761</v>
      </c>
      <c r="BK83" s="378" t="s">
        <v>1593</v>
      </c>
      <c r="BL83" s="378" t="s">
        <v>1292</v>
      </c>
      <c r="BM83" s="378" t="s">
        <v>1203</v>
      </c>
      <c r="BN83" s="378" t="s">
        <v>1190</v>
      </c>
      <c r="BO83" s="378" t="s">
        <v>1170</v>
      </c>
      <c r="BP83" s="378" t="s">
        <v>549</v>
      </c>
      <c r="BQ83" s="378" t="s">
        <v>651</v>
      </c>
      <c r="BR83" s="378" t="s">
        <v>189</v>
      </c>
      <c r="BS83" s="378" t="s">
        <v>633</v>
      </c>
      <c r="BT83" s="378" t="s">
        <v>592</v>
      </c>
      <c r="BU83" s="378" t="s">
        <v>148</v>
      </c>
      <c r="BV83" s="378" t="s">
        <v>666</v>
      </c>
      <c r="BW83" s="378" t="s">
        <v>779</v>
      </c>
      <c r="BX83" s="378" t="s">
        <v>1110</v>
      </c>
      <c r="BY83" s="378" t="s">
        <v>1655</v>
      </c>
      <c r="BZ83" s="378" t="s">
        <v>2043</v>
      </c>
      <c r="CA83" s="378" t="s">
        <v>1727</v>
      </c>
      <c r="CB83" s="378" t="s">
        <v>1740</v>
      </c>
      <c r="CC83" s="378" t="s">
        <v>1717</v>
      </c>
      <c r="CD83" s="378" t="s">
        <v>1015</v>
      </c>
      <c r="CE83" s="378" t="s">
        <v>614</v>
      </c>
      <c r="CF83" s="378" t="s">
        <v>539</v>
      </c>
      <c r="CG83" s="378" t="s">
        <v>743</v>
      </c>
      <c r="CH83" s="378" t="s">
        <v>1027</v>
      </c>
      <c r="CI83" s="378" t="s">
        <v>1099</v>
      </c>
      <c r="CJ83" s="378" t="s">
        <v>1130</v>
      </c>
      <c r="CK83" s="378" t="s">
        <v>1939</v>
      </c>
      <c r="CL83" s="378" t="s">
        <v>1978</v>
      </c>
      <c r="CM83" s="378" t="s">
        <v>271</v>
      </c>
      <c r="CN83" s="378" t="s">
        <v>1042</v>
      </c>
      <c r="CO83" s="378" t="s">
        <v>1569</v>
      </c>
      <c r="CP83" s="378" t="s">
        <v>1706</v>
      </c>
      <c r="CQ83" s="378" t="s">
        <v>1441</v>
      </c>
      <c r="CR83" s="378" t="s">
        <v>395</v>
      </c>
      <c r="CS83" s="378" t="s">
        <v>230</v>
      </c>
      <c r="CT83" s="378" t="s">
        <v>2002</v>
      </c>
      <c r="CU83" s="378" t="s">
        <v>314</v>
      </c>
      <c r="CV83" s="378" t="s">
        <v>1159</v>
      </c>
      <c r="CW83" s="378" t="s">
        <v>570</v>
      </c>
      <c r="CX83" s="378" t="s">
        <v>464</v>
      </c>
      <c r="CY83" s="378" t="s">
        <v>216</v>
      </c>
      <c r="CZ83" s="378" t="s">
        <v>252</v>
      </c>
      <c r="DA83" s="378" t="s">
        <v>281</v>
      </c>
      <c r="DB83" s="378" t="s">
        <v>300</v>
      </c>
      <c r="DC83" s="378" t="s">
        <v>1457</v>
      </c>
      <c r="DD83" s="378" t="s">
        <v>378</v>
      </c>
      <c r="DE83" s="378" t="s">
        <v>1643</v>
      </c>
      <c r="DF83" s="378" t="s">
        <v>1002</v>
      </c>
      <c r="DG83" s="378" t="s">
        <v>443</v>
      </c>
      <c r="DH83" s="378" t="s">
        <v>991</v>
      </c>
      <c r="DI83" s="379" t="s">
        <v>1677</v>
      </c>
      <c r="DJ83" s="268"/>
    </row>
    <row r="84">
      <c r="J84" s="269"/>
      <c r="K84" s="380">
        <f t="shared" ref="K84:N84" si="36">K49/$M$34</f>
        <v>0.000006001607862</v>
      </c>
      <c r="L84" s="381">
        <f t="shared" si="36"/>
        <v>0.00001740750716</v>
      </c>
      <c r="M84" s="381">
        <f t="shared" si="36"/>
        <v>0.01725675588</v>
      </c>
      <c r="N84" s="382">
        <f t="shared" si="36"/>
        <v>0.01725700239</v>
      </c>
      <c r="O84" s="270"/>
      <c r="Q84" s="268"/>
      <c r="R84" s="307" t="s">
        <v>2210</v>
      </c>
      <c r="S84" s="381">
        <f t="shared" ref="S84:AE84" si="37">S36/S$29</f>
        <v>0.001527300496</v>
      </c>
      <c r="T84" s="381">
        <f t="shared" si="37"/>
        <v>0</v>
      </c>
      <c r="U84" s="381">
        <f t="shared" si="37"/>
        <v>0.04958677686</v>
      </c>
      <c r="V84" s="381">
        <f t="shared" si="37"/>
        <v>0.1666666667</v>
      </c>
      <c r="W84" s="381">
        <f t="shared" si="37"/>
        <v>0.000003546740723</v>
      </c>
      <c r="X84" s="381">
        <f t="shared" si="37"/>
        <v>0.3333333333</v>
      </c>
      <c r="Y84" s="381">
        <f t="shared" si="37"/>
        <v>0.002035886249</v>
      </c>
      <c r="Z84" s="381">
        <f t="shared" si="37"/>
        <v>0.01398601399</v>
      </c>
      <c r="AA84" s="381">
        <f t="shared" si="37"/>
        <v>0.5333333333</v>
      </c>
      <c r="AB84" s="381">
        <f t="shared" si="37"/>
        <v>2.571428571</v>
      </c>
      <c r="AC84" s="381">
        <f t="shared" si="37"/>
        <v>0.0002543311092</v>
      </c>
      <c r="AD84" s="381">
        <f t="shared" si="37"/>
        <v>0</v>
      </c>
      <c r="AE84" s="382">
        <f t="shared" si="37"/>
        <v>0.03896103896</v>
      </c>
      <c r="AF84" s="268"/>
      <c r="AG84" s="377" t="s">
        <v>2210</v>
      </c>
      <c r="AH84" s="393">
        <f t="shared" ref="AH84:DI84" si="38">IF(AH$29=0,"-",AH36/AH$29)</f>
        <v>0.001529636711</v>
      </c>
      <c r="AI84" s="393">
        <f t="shared" si="38"/>
        <v>0</v>
      </c>
      <c r="AJ84" s="393">
        <f t="shared" si="38"/>
        <v>0</v>
      </c>
      <c r="AK84" s="393">
        <f t="shared" si="38"/>
        <v>0</v>
      </c>
      <c r="AL84" s="393">
        <f t="shared" si="38"/>
        <v>0</v>
      </c>
      <c r="AM84" s="393" t="str">
        <f t="shared" si="38"/>
        <v>-</v>
      </c>
      <c r="AN84" s="393" t="str">
        <f t="shared" si="38"/>
        <v>-</v>
      </c>
      <c r="AO84" s="393" t="str">
        <f t="shared" si="38"/>
        <v>-</v>
      </c>
      <c r="AP84" s="393">
        <f t="shared" si="38"/>
        <v>0.008928571429</v>
      </c>
      <c r="AQ84" s="393">
        <f t="shared" si="38"/>
        <v>0.25</v>
      </c>
      <c r="AR84" s="393" t="str">
        <f t="shared" si="38"/>
        <v>-</v>
      </c>
      <c r="AS84" s="393">
        <f t="shared" si="38"/>
        <v>1</v>
      </c>
      <c r="AT84" s="393">
        <f t="shared" si="38"/>
        <v>0.5</v>
      </c>
      <c r="AU84" s="393">
        <f t="shared" si="38"/>
        <v>1</v>
      </c>
      <c r="AV84" s="393" t="str">
        <f t="shared" si="38"/>
        <v>-</v>
      </c>
      <c r="AW84" s="393">
        <f t="shared" si="38"/>
        <v>0.2222222222</v>
      </c>
      <c r="AX84" s="393" t="str">
        <f t="shared" si="38"/>
        <v>-</v>
      </c>
      <c r="AY84" s="393">
        <f t="shared" si="38"/>
        <v>0</v>
      </c>
      <c r="AZ84" s="393">
        <f t="shared" si="38"/>
        <v>0</v>
      </c>
      <c r="BA84" s="393" t="str">
        <f t="shared" si="38"/>
        <v>-</v>
      </c>
      <c r="BB84" s="393">
        <f t="shared" si="38"/>
        <v>0.000003546791041</v>
      </c>
      <c r="BC84" s="393" t="str">
        <f t="shared" si="38"/>
        <v>-</v>
      </c>
      <c r="BD84" s="393">
        <f t="shared" si="38"/>
        <v>0</v>
      </c>
      <c r="BE84" s="393">
        <f t="shared" si="38"/>
        <v>0</v>
      </c>
      <c r="BF84" s="393">
        <f t="shared" si="38"/>
        <v>0</v>
      </c>
      <c r="BG84" s="393">
        <f t="shared" si="38"/>
        <v>1</v>
      </c>
      <c r="BH84" s="393">
        <f t="shared" si="38"/>
        <v>0</v>
      </c>
      <c r="BI84" s="393" t="str">
        <f t="shared" si="38"/>
        <v>-</v>
      </c>
      <c r="BJ84" s="393" t="str">
        <f t="shared" si="38"/>
        <v>-</v>
      </c>
      <c r="BK84" s="393">
        <f t="shared" si="38"/>
        <v>0</v>
      </c>
      <c r="BL84" s="393">
        <f t="shared" si="38"/>
        <v>0.006526662109</v>
      </c>
      <c r="BM84" s="393">
        <f t="shared" si="38"/>
        <v>0.001301464628</v>
      </c>
      <c r="BN84" s="393" t="str">
        <f t="shared" si="38"/>
        <v>-</v>
      </c>
      <c r="BO84" s="393" t="str">
        <f t="shared" si="38"/>
        <v>-</v>
      </c>
      <c r="BP84" s="393">
        <f t="shared" si="38"/>
        <v>0</v>
      </c>
      <c r="BQ84" s="393" t="str">
        <f t="shared" si="38"/>
        <v>-</v>
      </c>
      <c r="BR84" s="393">
        <f t="shared" si="38"/>
        <v>0</v>
      </c>
      <c r="BS84" s="393" t="str">
        <f t="shared" si="38"/>
        <v>-</v>
      </c>
      <c r="BT84" s="393" t="str">
        <f t="shared" si="38"/>
        <v>-</v>
      </c>
      <c r="BU84" s="393">
        <f t="shared" si="38"/>
        <v>0</v>
      </c>
      <c r="BV84" s="393">
        <f t="shared" si="38"/>
        <v>0</v>
      </c>
      <c r="BW84" s="393" t="str">
        <f t="shared" si="38"/>
        <v>-</v>
      </c>
      <c r="BX84" s="393">
        <f t="shared" si="38"/>
        <v>1</v>
      </c>
      <c r="BY84" s="393">
        <f t="shared" si="38"/>
        <v>0</v>
      </c>
      <c r="BZ84" s="393" t="str">
        <f t="shared" si="38"/>
        <v>-</v>
      </c>
      <c r="CA84" s="393">
        <f t="shared" si="38"/>
        <v>0</v>
      </c>
      <c r="CB84" s="393" t="str">
        <f t="shared" si="38"/>
        <v>-</v>
      </c>
      <c r="CC84" s="393">
        <f t="shared" si="38"/>
        <v>0</v>
      </c>
      <c r="CD84" s="393" t="str">
        <f t="shared" si="38"/>
        <v>-</v>
      </c>
      <c r="CE84" s="393">
        <f t="shared" si="38"/>
        <v>0</v>
      </c>
      <c r="CF84" s="393" t="str">
        <f t="shared" si="38"/>
        <v>-</v>
      </c>
      <c r="CG84" s="393">
        <f t="shared" si="38"/>
        <v>1</v>
      </c>
      <c r="CH84" s="393">
        <f t="shared" si="38"/>
        <v>0</v>
      </c>
      <c r="CI84" s="393">
        <f t="shared" si="38"/>
        <v>0</v>
      </c>
      <c r="CJ84" s="393">
        <f t="shared" si="38"/>
        <v>2</v>
      </c>
      <c r="CK84" s="393" t="str">
        <f t="shared" si="38"/>
        <v>-</v>
      </c>
      <c r="CL84" s="393">
        <f t="shared" si="38"/>
        <v>1.5</v>
      </c>
      <c r="CM84" s="393">
        <f t="shared" si="38"/>
        <v>0</v>
      </c>
      <c r="CN84" s="393">
        <f t="shared" si="38"/>
        <v>0</v>
      </c>
      <c r="CO84" s="393">
        <f t="shared" si="38"/>
        <v>9</v>
      </c>
      <c r="CP84" s="393">
        <f t="shared" si="38"/>
        <v>0</v>
      </c>
      <c r="CQ84" s="393" t="str">
        <f t="shared" si="38"/>
        <v>-</v>
      </c>
      <c r="CR84" s="393">
        <f t="shared" si="38"/>
        <v>0.0002278319512</v>
      </c>
      <c r="CS84" s="393">
        <f t="shared" si="38"/>
        <v>0.001996007984</v>
      </c>
      <c r="CT84" s="393" t="str">
        <f t="shared" si="38"/>
        <v>-</v>
      </c>
      <c r="CU84" s="393">
        <f t="shared" si="38"/>
        <v>0</v>
      </c>
      <c r="CV84" s="393" t="str">
        <f t="shared" si="38"/>
        <v>-</v>
      </c>
      <c r="CW84" s="393">
        <f t="shared" si="38"/>
        <v>0</v>
      </c>
      <c r="CX84" s="393">
        <f t="shared" si="38"/>
        <v>0</v>
      </c>
      <c r="CY84" s="393" t="str">
        <f t="shared" si="38"/>
        <v>-</v>
      </c>
      <c r="CZ84" s="393" t="str">
        <f t="shared" si="38"/>
        <v>-</v>
      </c>
      <c r="DA84" s="393" t="str">
        <f t="shared" si="38"/>
        <v>-</v>
      </c>
      <c r="DB84" s="393" t="str">
        <f t="shared" si="38"/>
        <v>-</v>
      </c>
      <c r="DC84" s="393" t="str">
        <f t="shared" si="38"/>
        <v>-</v>
      </c>
      <c r="DD84" s="393" t="str">
        <f t="shared" si="38"/>
        <v>-</v>
      </c>
      <c r="DE84" s="393" t="str">
        <f t="shared" si="38"/>
        <v>-</v>
      </c>
      <c r="DF84" s="393" t="str">
        <f t="shared" si="38"/>
        <v>-</v>
      </c>
      <c r="DG84" s="393">
        <f t="shared" si="38"/>
        <v>0.04</v>
      </c>
      <c r="DH84" s="393" t="str">
        <f t="shared" si="38"/>
        <v>-</v>
      </c>
      <c r="DI84" s="394">
        <f t="shared" si="38"/>
        <v>0</v>
      </c>
      <c r="DJ84" s="268"/>
    </row>
    <row r="85">
      <c r="J85" s="269"/>
      <c r="K85" s="345"/>
      <c r="L85" s="308"/>
      <c r="M85" s="308"/>
      <c r="N85" s="309"/>
      <c r="O85" s="270"/>
      <c r="Q85" s="268"/>
      <c r="R85" s="307" t="s">
        <v>2211</v>
      </c>
      <c r="S85" s="381">
        <f t="shared" ref="S85:AE85" si="39">S37/S$29</f>
        <v>0.01832760596</v>
      </c>
      <c r="T85" s="381">
        <f t="shared" si="39"/>
        <v>0.1802618328</v>
      </c>
      <c r="U85" s="381">
        <f t="shared" si="39"/>
        <v>0.9338842975</v>
      </c>
      <c r="V85" s="381">
        <f t="shared" si="39"/>
        <v>1.083333333</v>
      </c>
      <c r="W85" s="381">
        <f t="shared" si="39"/>
        <v>0.05001968441</v>
      </c>
      <c r="X85" s="381">
        <f t="shared" si="39"/>
        <v>0.3333333333</v>
      </c>
      <c r="Y85" s="381">
        <f t="shared" si="39"/>
        <v>0.02686438986</v>
      </c>
      <c r="Z85" s="381">
        <f t="shared" si="39"/>
        <v>0.1048951049</v>
      </c>
      <c r="AA85" s="381">
        <f t="shared" si="39"/>
        <v>2.266666667</v>
      </c>
      <c r="AB85" s="381">
        <f t="shared" si="39"/>
        <v>3.285714286</v>
      </c>
      <c r="AC85" s="381">
        <f t="shared" si="39"/>
        <v>0.002034648873</v>
      </c>
      <c r="AD85" s="381">
        <f t="shared" si="39"/>
        <v>0</v>
      </c>
      <c r="AE85" s="382">
        <f t="shared" si="39"/>
        <v>1</v>
      </c>
      <c r="AF85" s="268"/>
      <c r="AG85" s="307" t="s">
        <v>2211</v>
      </c>
      <c r="AH85" s="381">
        <f t="shared" ref="AH85:DI85" si="40">IF(AH$29=0,"-",AH37/AH$29)</f>
        <v>0.01644359465</v>
      </c>
      <c r="AI85" s="381">
        <f t="shared" si="40"/>
        <v>0</v>
      </c>
      <c r="AJ85" s="381">
        <f t="shared" si="40"/>
        <v>2.5</v>
      </c>
      <c r="AK85" s="381">
        <f t="shared" si="40"/>
        <v>0</v>
      </c>
      <c r="AL85" s="381">
        <f t="shared" si="40"/>
        <v>0.1802618328</v>
      </c>
      <c r="AM85" s="381" t="str">
        <f t="shared" si="40"/>
        <v>-</v>
      </c>
      <c r="AN85" s="381" t="str">
        <f t="shared" si="40"/>
        <v>-</v>
      </c>
      <c r="AO85" s="381" t="str">
        <f t="shared" si="40"/>
        <v>-</v>
      </c>
      <c r="AP85" s="381">
        <f t="shared" si="40"/>
        <v>0.9196428571</v>
      </c>
      <c r="AQ85" s="381">
        <f t="shared" si="40"/>
        <v>0.5</v>
      </c>
      <c r="AR85" s="381" t="str">
        <f t="shared" si="40"/>
        <v>-</v>
      </c>
      <c r="AS85" s="381">
        <f t="shared" si="40"/>
        <v>1</v>
      </c>
      <c r="AT85" s="381">
        <f t="shared" si="40"/>
        <v>1.5</v>
      </c>
      <c r="AU85" s="381">
        <f t="shared" si="40"/>
        <v>2</v>
      </c>
      <c r="AV85" s="381" t="str">
        <f t="shared" si="40"/>
        <v>-</v>
      </c>
      <c r="AW85" s="381">
        <f t="shared" si="40"/>
        <v>1.333333333</v>
      </c>
      <c r="AX85" s="381" t="str">
        <f t="shared" si="40"/>
        <v>-</v>
      </c>
      <c r="AY85" s="381">
        <f t="shared" si="40"/>
        <v>0.5</v>
      </c>
      <c r="AZ85" s="381">
        <f t="shared" si="40"/>
        <v>0</v>
      </c>
      <c r="BA85" s="381" t="str">
        <f t="shared" si="40"/>
        <v>-</v>
      </c>
      <c r="BB85" s="381">
        <f t="shared" si="40"/>
        <v>0.05002039405</v>
      </c>
      <c r="BC85" s="381" t="str">
        <f t="shared" si="40"/>
        <v>-</v>
      </c>
      <c r="BD85" s="381">
        <f t="shared" si="40"/>
        <v>0</v>
      </c>
      <c r="BE85" s="381">
        <f t="shared" si="40"/>
        <v>0</v>
      </c>
      <c r="BF85" s="381">
        <f t="shared" si="40"/>
        <v>0</v>
      </c>
      <c r="BG85" s="381">
        <f t="shared" si="40"/>
        <v>1</v>
      </c>
      <c r="BH85" s="381">
        <f t="shared" si="40"/>
        <v>0</v>
      </c>
      <c r="BI85" s="381" t="str">
        <f t="shared" si="40"/>
        <v>-</v>
      </c>
      <c r="BJ85" s="381" t="str">
        <f t="shared" si="40"/>
        <v>-</v>
      </c>
      <c r="BK85" s="381">
        <f t="shared" si="40"/>
        <v>1</v>
      </c>
      <c r="BL85" s="381">
        <f t="shared" si="40"/>
        <v>0.1579217228</v>
      </c>
      <c r="BM85" s="381">
        <f t="shared" si="40"/>
        <v>0.005429465858</v>
      </c>
      <c r="BN85" s="381" t="str">
        <f t="shared" si="40"/>
        <v>-</v>
      </c>
      <c r="BO85" s="381" t="str">
        <f t="shared" si="40"/>
        <v>-</v>
      </c>
      <c r="BP85" s="381">
        <f t="shared" si="40"/>
        <v>0</v>
      </c>
      <c r="BQ85" s="381" t="str">
        <f t="shared" si="40"/>
        <v>-</v>
      </c>
      <c r="BR85" s="381">
        <f t="shared" si="40"/>
        <v>2</v>
      </c>
      <c r="BS85" s="381" t="str">
        <f t="shared" si="40"/>
        <v>-</v>
      </c>
      <c r="BT85" s="381" t="str">
        <f t="shared" si="40"/>
        <v>-</v>
      </c>
      <c r="BU85" s="381">
        <f t="shared" si="40"/>
        <v>0</v>
      </c>
      <c r="BV85" s="381">
        <f t="shared" si="40"/>
        <v>4</v>
      </c>
      <c r="BW85" s="381" t="str">
        <f t="shared" si="40"/>
        <v>-</v>
      </c>
      <c r="BX85" s="381">
        <f t="shared" si="40"/>
        <v>1</v>
      </c>
      <c r="BY85" s="381">
        <f t="shared" si="40"/>
        <v>0</v>
      </c>
      <c r="BZ85" s="381" t="str">
        <f t="shared" si="40"/>
        <v>-</v>
      </c>
      <c r="CA85" s="381">
        <f t="shared" si="40"/>
        <v>1</v>
      </c>
      <c r="CB85" s="381" t="str">
        <f t="shared" si="40"/>
        <v>-</v>
      </c>
      <c r="CC85" s="381">
        <f t="shared" si="40"/>
        <v>0</v>
      </c>
      <c r="CD85" s="381" t="str">
        <f t="shared" si="40"/>
        <v>-</v>
      </c>
      <c r="CE85" s="381">
        <f t="shared" si="40"/>
        <v>2</v>
      </c>
      <c r="CF85" s="381" t="str">
        <f t="shared" si="40"/>
        <v>-</v>
      </c>
      <c r="CG85" s="381">
        <f t="shared" si="40"/>
        <v>1</v>
      </c>
      <c r="CH85" s="381">
        <f t="shared" si="40"/>
        <v>0</v>
      </c>
      <c r="CI85" s="381">
        <f t="shared" si="40"/>
        <v>0</v>
      </c>
      <c r="CJ85" s="381">
        <f t="shared" si="40"/>
        <v>6</v>
      </c>
      <c r="CK85" s="381" t="str">
        <f t="shared" si="40"/>
        <v>-</v>
      </c>
      <c r="CL85" s="381">
        <f t="shared" si="40"/>
        <v>7.5</v>
      </c>
      <c r="CM85" s="381">
        <f t="shared" si="40"/>
        <v>0</v>
      </c>
      <c r="CN85" s="381">
        <f t="shared" si="40"/>
        <v>1</v>
      </c>
      <c r="CO85" s="381">
        <f t="shared" si="40"/>
        <v>9</v>
      </c>
      <c r="CP85" s="381">
        <f t="shared" si="40"/>
        <v>2</v>
      </c>
      <c r="CQ85" s="381" t="str">
        <f t="shared" si="40"/>
        <v>-</v>
      </c>
      <c r="CR85" s="381">
        <f t="shared" si="40"/>
        <v>0.00191378839</v>
      </c>
      <c r="CS85" s="381">
        <f t="shared" si="40"/>
        <v>0.007984031936</v>
      </c>
      <c r="CT85" s="381" t="str">
        <f t="shared" si="40"/>
        <v>-</v>
      </c>
      <c r="CU85" s="381">
        <f t="shared" si="40"/>
        <v>0</v>
      </c>
      <c r="CV85" s="381" t="str">
        <f t="shared" si="40"/>
        <v>-</v>
      </c>
      <c r="CW85" s="381">
        <f t="shared" si="40"/>
        <v>2</v>
      </c>
      <c r="CX85" s="381">
        <f t="shared" si="40"/>
        <v>0</v>
      </c>
      <c r="CY85" s="381" t="str">
        <f t="shared" si="40"/>
        <v>-</v>
      </c>
      <c r="CZ85" s="381" t="str">
        <f t="shared" si="40"/>
        <v>-</v>
      </c>
      <c r="DA85" s="381" t="str">
        <f t="shared" si="40"/>
        <v>-</v>
      </c>
      <c r="DB85" s="381" t="str">
        <f t="shared" si="40"/>
        <v>-</v>
      </c>
      <c r="DC85" s="381" t="str">
        <f t="shared" si="40"/>
        <v>-</v>
      </c>
      <c r="DD85" s="381" t="str">
        <f t="shared" si="40"/>
        <v>-</v>
      </c>
      <c r="DE85" s="381" t="str">
        <f t="shared" si="40"/>
        <v>-</v>
      </c>
      <c r="DF85" s="381" t="str">
        <f t="shared" si="40"/>
        <v>-</v>
      </c>
      <c r="DG85" s="381">
        <f t="shared" si="40"/>
        <v>1</v>
      </c>
      <c r="DH85" s="381" t="str">
        <f t="shared" si="40"/>
        <v>-</v>
      </c>
      <c r="DI85" s="382">
        <f t="shared" si="40"/>
        <v>1.090909091</v>
      </c>
      <c r="DJ85" s="268"/>
    </row>
    <row r="86">
      <c r="J86" s="269"/>
      <c r="K86" s="307" t="s">
        <v>2232</v>
      </c>
      <c r="L86" s="333" t="s">
        <v>2233</v>
      </c>
      <c r="M86" s="333" t="s">
        <v>2234</v>
      </c>
      <c r="N86" s="334" t="s">
        <v>2235</v>
      </c>
      <c r="O86" s="270"/>
      <c r="Q86" s="268"/>
      <c r="R86" s="307" t="s">
        <v>2212</v>
      </c>
      <c r="S86" s="381">
        <f t="shared" ref="S86:AE86" si="41">S38/S$29</f>
        <v>0.01947308133</v>
      </c>
      <c r="T86" s="381">
        <f t="shared" si="41"/>
        <v>0.1802618328</v>
      </c>
      <c r="U86" s="381">
        <f t="shared" si="41"/>
        <v>0.9669421488</v>
      </c>
      <c r="V86" s="381">
        <f t="shared" si="41"/>
        <v>1.083333333</v>
      </c>
      <c r="W86" s="381">
        <f t="shared" si="41"/>
        <v>0.050079979</v>
      </c>
      <c r="X86" s="381">
        <f t="shared" si="41"/>
        <v>0.6666666667</v>
      </c>
      <c r="Y86" s="381">
        <f t="shared" si="41"/>
        <v>0.03410559884</v>
      </c>
      <c r="Z86" s="381">
        <f t="shared" si="41"/>
        <v>1.27972028</v>
      </c>
      <c r="AA86" s="381">
        <f t="shared" si="41"/>
        <v>4.333333333</v>
      </c>
      <c r="AB86" s="381">
        <f t="shared" si="41"/>
        <v>3.857142857</v>
      </c>
      <c r="AC86" s="381">
        <f t="shared" si="41"/>
        <v>0.00206457018</v>
      </c>
      <c r="AD86" s="381">
        <f t="shared" si="41"/>
        <v>0</v>
      </c>
      <c r="AE86" s="382">
        <f t="shared" si="41"/>
        <v>1.002164502</v>
      </c>
      <c r="AF86" s="268"/>
      <c r="AG86" s="307" t="s">
        <v>2212</v>
      </c>
      <c r="AH86" s="381">
        <f t="shared" ref="AH86:DI86" si="42">IF(AH$29=0,"-",AH38/AH$29)</f>
        <v>0.017208413</v>
      </c>
      <c r="AI86" s="381">
        <f t="shared" si="42"/>
        <v>0</v>
      </c>
      <c r="AJ86" s="381">
        <f t="shared" si="42"/>
        <v>3</v>
      </c>
      <c r="AK86" s="381">
        <f t="shared" si="42"/>
        <v>0</v>
      </c>
      <c r="AL86" s="381">
        <f t="shared" si="42"/>
        <v>0.1802618328</v>
      </c>
      <c r="AM86" s="381" t="str">
        <f t="shared" si="42"/>
        <v>-</v>
      </c>
      <c r="AN86" s="381" t="str">
        <f t="shared" si="42"/>
        <v>-</v>
      </c>
      <c r="AO86" s="381" t="str">
        <f t="shared" si="42"/>
        <v>-</v>
      </c>
      <c r="AP86" s="381">
        <f t="shared" si="42"/>
        <v>0.9196428571</v>
      </c>
      <c r="AQ86" s="381">
        <f t="shared" si="42"/>
        <v>0.5</v>
      </c>
      <c r="AR86" s="381" t="str">
        <f t="shared" si="42"/>
        <v>-</v>
      </c>
      <c r="AS86" s="381">
        <f t="shared" si="42"/>
        <v>1</v>
      </c>
      <c r="AT86" s="381">
        <f t="shared" si="42"/>
        <v>3.5</v>
      </c>
      <c r="AU86" s="381">
        <f t="shared" si="42"/>
        <v>2</v>
      </c>
      <c r="AV86" s="381" t="str">
        <f t="shared" si="42"/>
        <v>-</v>
      </c>
      <c r="AW86" s="381">
        <f t="shared" si="42"/>
        <v>1.333333333</v>
      </c>
      <c r="AX86" s="381" t="str">
        <f t="shared" si="42"/>
        <v>-</v>
      </c>
      <c r="AY86" s="381">
        <f t="shared" si="42"/>
        <v>0.5</v>
      </c>
      <c r="AZ86" s="381">
        <f t="shared" si="42"/>
        <v>0</v>
      </c>
      <c r="BA86" s="381" t="str">
        <f t="shared" si="42"/>
        <v>-</v>
      </c>
      <c r="BB86" s="381">
        <f t="shared" si="42"/>
        <v>0.05006650233</v>
      </c>
      <c r="BC86" s="381" t="str">
        <f t="shared" si="42"/>
        <v>-</v>
      </c>
      <c r="BD86" s="381">
        <f t="shared" si="42"/>
        <v>1</v>
      </c>
      <c r="BE86" s="381">
        <f t="shared" si="42"/>
        <v>1.5</v>
      </c>
      <c r="BF86" s="381">
        <f t="shared" si="42"/>
        <v>0</v>
      </c>
      <c r="BG86" s="381">
        <f t="shared" si="42"/>
        <v>1</v>
      </c>
      <c r="BH86" s="381">
        <f t="shared" si="42"/>
        <v>0</v>
      </c>
      <c r="BI86" s="381" t="str">
        <f t="shared" si="42"/>
        <v>-</v>
      </c>
      <c r="BJ86" s="381" t="str">
        <f t="shared" si="42"/>
        <v>-</v>
      </c>
      <c r="BK86" s="381">
        <f t="shared" si="42"/>
        <v>1</v>
      </c>
      <c r="BL86" s="381">
        <f t="shared" si="42"/>
        <v>0.2094406939</v>
      </c>
      <c r="BM86" s="381">
        <f t="shared" si="42"/>
        <v>0.005429465858</v>
      </c>
      <c r="BN86" s="381" t="str">
        <f t="shared" si="42"/>
        <v>-</v>
      </c>
      <c r="BO86" s="381" t="str">
        <f t="shared" si="42"/>
        <v>-</v>
      </c>
      <c r="BP86" s="381">
        <f t="shared" si="42"/>
        <v>1.1</v>
      </c>
      <c r="BQ86" s="381" t="str">
        <f t="shared" si="42"/>
        <v>-</v>
      </c>
      <c r="BR86" s="381">
        <f t="shared" si="42"/>
        <v>2.5</v>
      </c>
      <c r="BS86" s="381" t="str">
        <f t="shared" si="42"/>
        <v>-</v>
      </c>
      <c r="BT86" s="381" t="str">
        <f t="shared" si="42"/>
        <v>-</v>
      </c>
      <c r="BU86" s="381">
        <f t="shared" si="42"/>
        <v>0</v>
      </c>
      <c r="BV86" s="381">
        <f t="shared" si="42"/>
        <v>4</v>
      </c>
      <c r="BW86" s="381" t="str">
        <f t="shared" si="42"/>
        <v>-</v>
      </c>
      <c r="BX86" s="381">
        <f t="shared" si="42"/>
        <v>30</v>
      </c>
      <c r="BY86" s="381">
        <f t="shared" si="42"/>
        <v>1</v>
      </c>
      <c r="BZ86" s="381" t="str">
        <f t="shared" si="42"/>
        <v>-</v>
      </c>
      <c r="CA86" s="381">
        <f t="shared" si="42"/>
        <v>1</v>
      </c>
      <c r="CB86" s="381" t="str">
        <f t="shared" si="42"/>
        <v>-</v>
      </c>
      <c r="CC86" s="381">
        <f t="shared" si="42"/>
        <v>0</v>
      </c>
      <c r="CD86" s="381" t="str">
        <f t="shared" si="42"/>
        <v>-</v>
      </c>
      <c r="CE86" s="381">
        <f t="shared" si="42"/>
        <v>2</v>
      </c>
      <c r="CF86" s="381" t="str">
        <f t="shared" si="42"/>
        <v>-</v>
      </c>
      <c r="CG86" s="381">
        <f t="shared" si="42"/>
        <v>2</v>
      </c>
      <c r="CH86" s="381">
        <f t="shared" si="42"/>
        <v>22</v>
      </c>
      <c r="CI86" s="381">
        <f t="shared" si="42"/>
        <v>0</v>
      </c>
      <c r="CJ86" s="381">
        <f t="shared" si="42"/>
        <v>6</v>
      </c>
      <c r="CK86" s="381" t="str">
        <f t="shared" si="42"/>
        <v>-</v>
      </c>
      <c r="CL86" s="381">
        <f t="shared" si="42"/>
        <v>11.5</v>
      </c>
      <c r="CM86" s="381">
        <f t="shared" si="42"/>
        <v>0</v>
      </c>
      <c r="CN86" s="381">
        <f t="shared" si="42"/>
        <v>1.666666667</v>
      </c>
      <c r="CO86" s="381">
        <f t="shared" si="42"/>
        <v>10</v>
      </c>
      <c r="CP86" s="381">
        <f t="shared" si="42"/>
        <v>2</v>
      </c>
      <c r="CQ86" s="381" t="str">
        <f t="shared" si="42"/>
        <v>-</v>
      </c>
      <c r="CR86" s="381">
        <f t="shared" si="42"/>
        <v>0.001928977186</v>
      </c>
      <c r="CS86" s="381">
        <f t="shared" si="42"/>
        <v>0.007984031936</v>
      </c>
      <c r="CT86" s="381" t="str">
        <f t="shared" si="42"/>
        <v>-</v>
      </c>
      <c r="CU86" s="381">
        <f t="shared" si="42"/>
        <v>1</v>
      </c>
      <c r="CV86" s="381" t="str">
        <f t="shared" si="42"/>
        <v>-</v>
      </c>
      <c r="CW86" s="381">
        <f t="shared" si="42"/>
        <v>2</v>
      </c>
      <c r="CX86" s="381">
        <f t="shared" si="42"/>
        <v>0</v>
      </c>
      <c r="CY86" s="381" t="str">
        <f t="shared" si="42"/>
        <v>-</v>
      </c>
      <c r="CZ86" s="381" t="str">
        <f t="shared" si="42"/>
        <v>-</v>
      </c>
      <c r="DA86" s="381" t="str">
        <f t="shared" si="42"/>
        <v>-</v>
      </c>
      <c r="DB86" s="381" t="str">
        <f t="shared" si="42"/>
        <v>-</v>
      </c>
      <c r="DC86" s="381" t="str">
        <f t="shared" si="42"/>
        <v>-</v>
      </c>
      <c r="DD86" s="381" t="str">
        <f t="shared" si="42"/>
        <v>-</v>
      </c>
      <c r="DE86" s="381" t="str">
        <f t="shared" si="42"/>
        <v>-</v>
      </c>
      <c r="DF86" s="381" t="str">
        <f t="shared" si="42"/>
        <v>-</v>
      </c>
      <c r="DG86" s="381">
        <f t="shared" si="42"/>
        <v>1</v>
      </c>
      <c r="DH86" s="381" t="str">
        <f t="shared" si="42"/>
        <v>-</v>
      </c>
      <c r="DI86" s="382">
        <f t="shared" si="42"/>
        <v>1.181818182</v>
      </c>
      <c r="DJ86" s="268"/>
    </row>
    <row r="87">
      <c r="J87" s="269"/>
      <c r="K87" s="380">
        <f t="shared" ref="K87:N87" si="43">K52/$M$31</f>
        <v>0.00007544447866</v>
      </c>
      <c r="L87" s="381">
        <f t="shared" si="43"/>
        <v>0.001552371795</v>
      </c>
      <c r="M87" s="381">
        <f t="shared" si="43"/>
        <v>0.002067720831</v>
      </c>
      <c r="N87" s="382">
        <f t="shared" si="43"/>
        <v>0.003334578192</v>
      </c>
      <c r="O87" s="270"/>
      <c r="Q87" s="268"/>
      <c r="R87" s="307" t="s">
        <v>2213</v>
      </c>
      <c r="S87" s="381">
        <f t="shared" ref="S87:AE87" si="44">S39/S$29</f>
        <v>0.07712867507</v>
      </c>
      <c r="T87" s="381">
        <f t="shared" si="44"/>
        <v>0.9998561358</v>
      </c>
      <c r="U87" s="381">
        <f t="shared" si="44"/>
        <v>1.148760331</v>
      </c>
      <c r="V87" s="381">
        <f t="shared" si="44"/>
        <v>1.75</v>
      </c>
      <c r="W87" s="381">
        <f t="shared" si="44"/>
        <v>0.0501580073</v>
      </c>
      <c r="X87" s="381">
        <f t="shared" si="44"/>
        <v>1.666666667</v>
      </c>
      <c r="Y87" s="381">
        <f t="shared" si="44"/>
        <v>0.2099004728</v>
      </c>
      <c r="Z87" s="381">
        <f t="shared" si="44"/>
        <v>1.594405594</v>
      </c>
      <c r="AA87" s="381">
        <f t="shared" si="44"/>
        <v>9.533333333</v>
      </c>
      <c r="AB87" s="381">
        <f t="shared" si="44"/>
        <v>5.428571429</v>
      </c>
      <c r="AC87" s="381">
        <f t="shared" si="44"/>
        <v>0.002513389785</v>
      </c>
      <c r="AD87" s="381">
        <f t="shared" si="44"/>
        <v>2</v>
      </c>
      <c r="AE87" s="382">
        <f t="shared" si="44"/>
        <v>1.939393939</v>
      </c>
      <c r="AF87" s="268"/>
      <c r="AG87" s="307" t="s">
        <v>2213</v>
      </c>
      <c r="AH87" s="381">
        <f t="shared" ref="AH87:DI87" si="45">IF(AH$29=0,"-",AH39/AH$29)</f>
        <v>0.07151051625</v>
      </c>
      <c r="AI87" s="381">
        <f t="shared" si="45"/>
        <v>1</v>
      </c>
      <c r="AJ87" s="381">
        <f t="shared" si="45"/>
        <v>6.5</v>
      </c>
      <c r="AK87" s="381">
        <f t="shared" si="45"/>
        <v>1</v>
      </c>
      <c r="AL87" s="381">
        <f t="shared" si="45"/>
        <v>0.9998561358</v>
      </c>
      <c r="AM87" s="381" t="str">
        <f t="shared" si="45"/>
        <v>-</v>
      </c>
      <c r="AN87" s="381" t="str">
        <f t="shared" si="45"/>
        <v>-</v>
      </c>
      <c r="AO87" s="381" t="str">
        <f t="shared" si="45"/>
        <v>-</v>
      </c>
      <c r="AP87" s="381">
        <f t="shared" si="45"/>
        <v>0.9642857143</v>
      </c>
      <c r="AQ87" s="381">
        <f t="shared" si="45"/>
        <v>0.75</v>
      </c>
      <c r="AR87" s="381" t="str">
        <f t="shared" si="45"/>
        <v>-</v>
      </c>
      <c r="AS87" s="381">
        <f t="shared" si="45"/>
        <v>2</v>
      </c>
      <c r="AT87" s="381">
        <f t="shared" si="45"/>
        <v>10.5</v>
      </c>
      <c r="AU87" s="381">
        <f t="shared" si="45"/>
        <v>2.5</v>
      </c>
      <c r="AV87" s="381" t="str">
        <f t="shared" si="45"/>
        <v>-</v>
      </c>
      <c r="AW87" s="381">
        <f t="shared" si="45"/>
        <v>1.555555556</v>
      </c>
      <c r="AX87" s="381" t="str">
        <f t="shared" si="45"/>
        <v>-</v>
      </c>
      <c r="AY87" s="381">
        <f t="shared" si="45"/>
        <v>2.5</v>
      </c>
      <c r="AZ87" s="381">
        <f t="shared" si="45"/>
        <v>2</v>
      </c>
      <c r="BA87" s="381" t="str">
        <f t="shared" si="45"/>
        <v>-</v>
      </c>
      <c r="BB87" s="381">
        <f t="shared" si="45"/>
        <v>0.05013034457</v>
      </c>
      <c r="BC87" s="381" t="str">
        <f t="shared" si="45"/>
        <v>-</v>
      </c>
      <c r="BD87" s="381">
        <f t="shared" si="45"/>
        <v>3</v>
      </c>
      <c r="BE87" s="381">
        <f t="shared" si="45"/>
        <v>2</v>
      </c>
      <c r="BF87" s="381">
        <f t="shared" si="45"/>
        <v>1</v>
      </c>
      <c r="BG87" s="381">
        <f t="shared" si="45"/>
        <v>1</v>
      </c>
      <c r="BH87" s="381">
        <f t="shared" si="45"/>
        <v>1</v>
      </c>
      <c r="BI87" s="381" t="str">
        <f t="shared" si="45"/>
        <v>-</v>
      </c>
      <c r="BJ87" s="381" t="str">
        <f t="shared" si="45"/>
        <v>-</v>
      </c>
      <c r="BK87" s="381">
        <f t="shared" si="45"/>
        <v>2</v>
      </c>
      <c r="BL87" s="381">
        <f t="shared" si="45"/>
        <v>0.2098359255</v>
      </c>
      <c r="BM87" s="381">
        <f t="shared" si="45"/>
        <v>0.2099079017</v>
      </c>
      <c r="BN87" s="381" t="str">
        <f t="shared" si="45"/>
        <v>-</v>
      </c>
      <c r="BO87" s="381" t="str">
        <f t="shared" si="45"/>
        <v>-</v>
      </c>
      <c r="BP87" s="381">
        <f t="shared" si="45"/>
        <v>1.3</v>
      </c>
      <c r="BQ87" s="381" t="str">
        <f t="shared" si="45"/>
        <v>-</v>
      </c>
      <c r="BR87" s="381">
        <f t="shared" si="45"/>
        <v>3</v>
      </c>
      <c r="BS87" s="381" t="str">
        <f t="shared" si="45"/>
        <v>-</v>
      </c>
      <c r="BT87" s="381" t="str">
        <f t="shared" si="45"/>
        <v>-</v>
      </c>
      <c r="BU87" s="381">
        <f t="shared" si="45"/>
        <v>1</v>
      </c>
      <c r="BV87" s="381">
        <f t="shared" si="45"/>
        <v>5</v>
      </c>
      <c r="BW87" s="381" t="str">
        <f t="shared" si="45"/>
        <v>-</v>
      </c>
      <c r="BX87" s="381">
        <f t="shared" si="45"/>
        <v>52</v>
      </c>
      <c r="BY87" s="381">
        <f t="shared" si="45"/>
        <v>1.016260163</v>
      </c>
      <c r="BZ87" s="381" t="str">
        <f t="shared" si="45"/>
        <v>-</v>
      </c>
      <c r="CA87" s="381">
        <f t="shared" si="45"/>
        <v>2</v>
      </c>
      <c r="CB87" s="381" t="str">
        <f t="shared" si="45"/>
        <v>-</v>
      </c>
      <c r="CC87" s="381">
        <f t="shared" si="45"/>
        <v>1</v>
      </c>
      <c r="CD87" s="381" t="str">
        <f t="shared" si="45"/>
        <v>-</v>
      </c>
      <c r="CE87" s="381">
        <f t="shared" si="45"/>
        <v>2</v>
      </c>
      <c r="CF87" s="381" t="str">
        <f t="shared" si="45"/>
        <v>-</v>
      </c>
      <c r="CG87" s="381">
        <f t="shared" si="45"/>
        <v>9</v>
      </c>
      <c r="CH87" s="381">
        <f t="shared" si="45"/>
        <v>23</v>
      </c>
      <c r="CI87" s="381">
        <f t="shared" si="45"/>
        <v>2</v>
      </c>
      <c r="CJ87" s="381">
        <f t="shared" si="45"/>
        <v>7</v>
      </c>
      <c r="CK87" s="381" t="str">
        <f t="shared" si="45"/>
        <v>-</v>
      </c>
      <c r="CL87" s="381">
        <f t="shared" si="45"/>
        <v>44</v>
      </c>
      <c r="CM87" s="381">
        <f t="shared" si="45"/>
        <v>1</v>
      </c>
      <c r="CN87" s="381">
        <f t="shared" si="45"/>
        <v>2</v>
      </c>
      <c r="CO87" s="381">
        <f t="shared" si="45"/>
        <v>13.5</v>
      </c>
      <c r="CP87" s="381">
        <f t="shared" si="45"/>
        <v>4</v>
      </c>
      <c r="CQ87" s="381" t="str">
        <f t="shared" si="45"/>
        <v>-</v>
      </c>
      <c r="CR87" s="381">
        <f t="shared" si="45"/>
        <v>0.002263130715</v>
      </c>
      <c r="CS87" s="381">
        <f t="shared" si="45"/>
        <v>0.00998003992</v>
      </c>
      <c r="CT87" s="381" t="str">
        <f t="shared" si="45"/>
        <v>-</v>
      </c>
      <c r="CU87" s="381">
        <f t="shared" si="45"/>
        <v>7</v>
      </c>
      <c r="CV87" s="381" t="str">
        <f t="shared" si="45"/>
        <v>-</v>
      </c>
      <c r="CW87" s="381">
        <f t="shared" si="45"/>
        <v>2</v>
      </c>
      <c r="CX87" s="381">
        <f t="shared" si="45"/>
        <v>2</v>
      </c>
      <c r="CY87" s="381" t="str">
        <f t="shared" si="45"/>
        <v>-</v>
      </c>
      <c r="CZ87" s="381" t="str">
        <f t="shared" si="45"/>
        <v>-</v>
      </c>
      <c r="DA87" s="381" t="str">
        <f t="shared" si="45"/>
        <v>-</v>
      </c>
      <c r="DB87" s="381" t="str">
        <f t="shared" si="45"/>
        <v>-</v>
      </c>
      <c r="DC87" s="381" t="str">
        <f t="shared" si="45"/>
        <v>-</v>
      </c>
      <c r="DD87" s="381" t="str">
        <f t="shared" si="45"/>
        <v>-</v>
      </c>
      <c r="DE87" s="381" t="str">
        <f t="shared" si="45"/>
        <v>-</v>
      </c>
      <c r="DF87" s="381" t="str">
        <f t="shared" si="45"/>
        <v>-</v>
      </c>
      <c r="DG87" s="381">
        <f t="shared" si="45"/>
        <v>1.951111111</v>
      </c>
      <c r="DH87" s="381" t="str">
        <f t="shared" si="45"/>
        <v>-</v>
      </c>
      <c r="DI87" s="382">
        <f t="shared" si="45"/>
        <v>1.454545455</v>
      </c>
      <c r="DJ87" s="268"/>
    </row>
    <row r="88">
      <c r="J88" s="269"/>
      <c r="K88" s="345"/>
      <c r="L88" s="308"/>
      <c r="M88" s="308"/>
      <c r="N88" s="309"/>
      <c r="O88" s="270"/>
      <c r="Q88" s="268"/>
      <c r="R88" s="330" t="s">
        <v>2214</v>
      </c>
      <c r="S88" s="381">
        <f t="shared" ref="S88:AE88" si="46">IF(S$33=0,"-",S40/S$33)</f>
        <v>0.0004476275739</v>
      </c>
      <c r="T88" s="381" t="str">
        <f t="shared" si="46"/>
        <v>-</v>
      </c>
      <c r="U88" s="381">
        <f t="shared" si="46"/>
        <v>0.00826446281</v>
      </c>
      <c r="V88" s="381">
        <f t="shared" si="46"/>
        <v>0</v>
      </c>
      <c r="W88" s="381">
        <f t="shared" si="46"/>
        <v>0</v>
      </c>
      <c r="X88" s="381">
        <f t="shared" si="46"/>
        <v>0</v>
      </c>
      <c r="Y88" s="381">
        <f t="shared" si="46"/>
        <v>0.0009173499247</v>
      </c>
      <c r="Z88" s="381">
        <f t="shared" si="46"/>
        <v>0</v>
      </c>
      <c r="AA88" s="381">
        <f t="shared" si="46"/>
        <v>0.06666666667</v>
      </c>
      <c r="AB88" s="381">
        <f t="shared" si="46"/>
        <v>0.1428571429</v>
      </c>
      <c r="AC88" s="381">
        <f t="shared" si="46"/>
        <v>0</v>
      </c>
      <c r="AD88" s="381">
        <f t="shared" si="46"/>
        <v>0</v>
      </c>
      <c r="AE88" s="382">
        <f t="shared" si="46"/>
        <v>0.03896103896</v>
      </c>
      <c r="AF88" s="268"/>
      <c r="AG88" s="330" t="s">
        <v>2214</v>
      </c>
      <c r="AH88" s="381">
        <f t="shared" ref="AH88:DI88" si="47">IF(AH$29=0,"-",AH40/AH$29)</f>
        <v>0</v>
      </c>
      <c r="AI88" s="381">
        <f t="shared" si="47"/>
        <v>1</v>
      </c>
      <c r="AJ88" s="381">
        <f t="shared" si="47"/>
        <v>0</v>
      </c>
      <c r="AK88" s="381">
        <f t="shared" si="47"/>
        <v>0</v>
      </c>
      <c r="AL88" s="381">
        <f t="shared" si="47"/>
        <v>0</v>
      </c>
      <c r="AM88" s="381" t="str">
        <f t="shared" si="47"/>
        <v>-</v>
      </c>
      <c r="AN88" s="381" t="str">
        <f t="shared" si="47"/>
        <v>-</v>
      </c>
      <c r="AO88" s="381" t="str">
        <f t="shared" si="47"/>
        <v>-</v>
      </c>
      <c r="AP88" s="381">
        <f t="shared" si="47"/>
        <v>0.008928571429</v>
      </c>
      <c r="AQ88" s="381">
        <f t="shared" si="47"/>
        <v>0</v>
      </c>
      <c r="AR88" s="381" t="str">
        <f t="shared" si="47"/>
        <v>-</v>
      </c>
      <c r="AS88" s="381">
        <f t="shared" si="47"/>
        <v>0</v>
      </c>
      <c r="AT88" s="381">
        <f t="shared" si="47"/>
        <v>0</v>
      </c>
      <c r="AU88" s="381">
        <f t="shared" si="47"/>
        <v>0</v>
      </c>
      <c r="AV88" s="381" t="str">
        <f t="shared" si="47"/>
        <v>-</v>
      </c>
      <c r="AW88" s="381">
        <f t="shared" si="47"/>
        <v>0</v>
      </c>
      <c r="AX88" s="381" t="str">
        <f t="shared" si="47"/>
        <v>-</v>
      </c>
      <c r="AY88" s="381">
        <f t="shared" si="47"/>
        <v>0</v>
      </c>
      <c r="AZ88" s="381">
        <f t="shared" si="47"/>
        <v>0</v>
      </c>
      <c r="BA88" s="381" t="str">
        <f t="shared" si="47"/>
        <v>-</v>
      </c>
      <c r="BB88" s="381">
        <f t="shared" si="47"/>
        <v>0</v>
      </c>
      <c r="BC88" s="381" t="str">
        <f t="shared" si="47"/>
        <v>-</v>
      </c>
      <c r="BD88" s="381">
        <f t="shared" si="47"/>
        <v>0</v>
      </c>
      <c r="BE88" s="381">
        <f t="shared" si="47"/>
        <v>0</v>
      </c>
      <c r="BF88" s="381">
        <f t="shared" si="47"/>
        <v>0</v>
      </c>
      <c r="BG88" s="381">
        <f t="shared" si="47"/>
        <v>0</v>
      </c>
      <c r="BH88" s="381">
        <f t="shared" si="47"/>
        <v>0</v>
      </c>
      <c r="BI88" s="381" t="str">
        <f t="shared" si="47"/>
        <v>-</v>
      </c>
      <c r="BJ88" s="381" t="str">
        <f t="shared" si="47"/>
        <v>-</v>
      </c>
      <c r="BK88" s="381">
        <f t="shared" si="47"/>
        <v>0</v>
      </c>
      <c r="BL88" s="381">
        <f t="shared" si="47"/>
        <v>0.006526662109</v>
      </c>
      <c r="BM88" s="381">
        <f t="shared" si="47"/>
        <v>0</v>
      </c>
      <c r="BN88" s="381" t="str">
        <f t="shared" si="47"/>
        <v>-</v>
      </c>
      <c r="BO88" s="381" t="str">
        <f t="shared" si="47"/>
        <v>-</v>
      </c>
      <c r="BP88" s="381">
        <f t="shared" si="47"/>
        <v>0</v>
      </c>
      <c r="BQ88" s="381" t="str">
        <f t="shared" si="47"/>
        <v>-</v>
      </c>
      <c r="BR88" s="381">
        <f t="shared" si="47"/>
        <v>0</v>
      </c>
      <c r="BS88" s="381" t="str">
        <f t="shared" si="47"/>
        <v>-</v>
      </c>
      <c r="BT88" s="381" t="str">
        <f t="shared" si="47"/>
        <v>-</v>
      </c>
      <c r="BU88" s="381">
        <f t="shared" si="47"/>
        <v>0</v>
      </c>
      <c r="BV88" s="381">
        <f t="shared" si="47"/>
        <v>0</v>
      </c>
      <c r="BW88" s="381" t="str">
        <f t="shared" si="47"/>
        <v>-</v>
      </c>
      <c r="BX88" s="381">
        <f t="shared" si="47"/>
        <v>0</v>
      </c>
      <c r="BY88" s="381">
        <f t="shared" si="47"/>
        <v>0</v>
      </c>
      <c r="BZ88" s="381" t="str">
        <f t="shared" si="47"/>
        <v>-</v>
      </c>
      <c r="CA88" s="381">
        <f t="shared" si="47"/>
        <v>0</v>
      </c>
      <c r="CB88" s="381" t="str">
        <f t="shared" si="47"/>
        <v>-</v>
      </c>
      <c r="CC88" s="381">
        <f t="shared" si="47"/>
        <v>0</v>
      </c>
      <c r="CD88" s="381" t="str">
        <f t="shared" si="47"/>
        <v>-</v>
      </c>
      <c r="CE88" s="381">
        <f t="shared" si="47"/>
        <v>0</v>
      </c>
      <c r="CF88" s="381" t="str">
        <f t="shared" si="47"/>
        <v>-</v>
      </c>
      <c r="CG88" s="381">
        <f t="shared" si="47"/>
        <v>0</v>
      </c>
      <c r="CH88" s="381">
        <f t="shared" si="47"/>
        <v>0</v>
      </c>
      <c r="CI88" s="381">
        <f t="shared" si="47"/>
        <v>0</v>
      </c>
      <c r="CJ88" s="381">
        <f t="shared" si="47"/>
        <v>1</v>
      </c>
      <c r="CK88" s="381" t="str">
        <f t="shared" si="47"/>
        <v>-</v>
      </c>
      <c r="CL88" s="381">
        <f t="shared" si="47"/>
        <v>0</v>
      </c>
      <c r="CM88" s="381">
        <f t="shared" si="47"/>
        <v>0</v>
      </c>
      <c r="CN88" s="381">
        <f t="shared" si="47"/>
        <v>0.3333333333</v>
      </c>
      <c r="CO88" s="381">
        <f t="shared" si="47"/>
        <v>0</v>
      </c>
      <c r="CP88" s="381">
        <f t="shared" si="47"/>
        <v>0</v>
      </c>
      <c r="CQ88" s="381" t="str">
        <f t="shared" si="47"/>
        <v>-</v>
      </c>
      <c r="CR88" s="381">
        <f t="shared" si="47"/>
        <v>0</v>
      </c>
      <c r="CS88" s="381">
        <f t="shared" si="47"/>
        <v>0</v>
      </c>
      <c r="CT88" s="381" t="str">
        <f t="shared" si="47"/>
        <v>-</v>
      </c>
      <c r="CU88" s="381">
        <f t="shared" si="47"/>
        <v>0</v>
      </c>
      <c r="CV88" s="381" t="str">
        <f t="shared" si="47"/>
        <v>-</v>
      </c>
      <c r="CW88" s="381">
        <f t="shared" si="47"/>
        <v>0</v>
      </c>
      <c r="CX88" s="381">
        <f t="shared" si="47"/>
        <v>0</v>
      </c>
      <c r="CY88" s="381" t="str">
        <f t="shared" si="47"/>
        <v>-</v>
      </c>
      <c r="CZ88" s="381" t="str">
        <f t="shared" si="47"/>
        <v>-</v>
      </c>
      <c r="DA88" s="381" t="str">
        <f t="shared" si="47"/>
        <v>-</v>
      </c>
      <c r="DB88" s="381" t="str">
        <f t="shared" si="47"/>
        <v>-</v>
      </c>
      <c r="DC88" s="381" t="str">
        <f t="shared" si="47"/>
        <v>-</v>
      </c>
      <c r="DD88" s="381" t="str">
        <f t="shared" si="47"/>
        <v>-</v>
      </c>
      <c r="DE88" s="381" t="str">
        <f t="shared" si="47"/>
        <v>-</v>
      </c>
      <c r="DF88" s="381" t="str">
        <f t="shared" si="47"/>
        <v>-</v>
      </c>
      <c r="DG88" s="381">
        <f t="shared" si="47"/>
        <v>0.04</v>
      </c>
      <c r="DH88" s="381" t="str">
        <f t="shared" si="47"/>
        <v>-</v>
      </c>
      <c r="DI88" s="382">
        <f t="shared" si="47"/>
        <v>0</v>
      </c>
      <c r="DJ88" s="268"/>
    </row>
    <row r="89">
      <c r="J89" s="269"/>
      <c r="K89" s="307" t="s">
        <v>2236</v>
      </c>
      <c r="L89" s="333" t="s">
        <v>2237</v>
      </c>
      <c r="M89" s="333" t="s">
        <v>2238</v>
      </c>
      <c r="N89" s="334" t="s">
        <v>2239</v>
      </c>
      <c r="O89" s="270"/>
      <c r="Q89" s="268"/>
      <c r="R89" s="330" t="s">
        <v>2215</v>
      </c>
      <c r="S89" s="381">
        <f t="shared" ref="S89:AE89" si="48">IF(S$33=0,"-",S41/S$33)</f>
        <v>0.0102954342</v>
      </c>
      <c r="T89" s="381" t="str">
        <f t="shared" si="48"/>
        <v>-</v>
      </c>
      <c r="U89" s="381">
        <f t="shared" si="48"/>
        <v>0.8595041322</v>
      </c>
      <c r="V89" s="381">
        <f t="shared" si="48"/>
        <v>0.8333333333</v>
      </c>
      <c r="W89" s="381">
        <f t="shared" si="48"/>
        <v>0</v>
      </c>
      <c r="X89" s="381">
        <f t="shared" si="48"/>
        <v>0</v>
      </c>
      <c r="Y89" s="381">
        <f t="shared" si="48"/>
        <v>0.001824190112</v>
      </c>
      <c r="Z89" s="381">
        <f t="shared" si="48"/>
        <v>0.03496503497</v>
      </c>
      <c r="AA89" s="381">
        <f t="shared" si="48"/>
        <v>0.6666666667</v>
      </c>
      <c r="AB89" s="381">
        <f t="shared" si="48"/>
        <v>0.4285714286</v>
      </c>
      <c r="AC89" s="381">
        <f t="shared" si="48"/>
        <v>0.005976095618</v>
      </c>
      <c r="AD89" s="381">
        <f t="shared" si="48"/>
        <v>0</v>
      </c>
      <c r="AE89" s="382">
        <f t="shared" si="48"/>
        <v>0.9978354978</v>
      </c>
      <c r="AF89" s="268"/>
      <c r="AG89" s="330" t="s">
        <v>2215</v>
      </c>
      <c r="AH89" s="381">
        <f t="shared" ref="AH89:DI89" si="49">IF(AH$29=0,"-",AH41/AH$29)</f>
        <v>0.00879541109</v>
      </c>
      <c r="AI89" s="381">
        <f t="shared" si="49"/>
        <v>0</v>
      </c>
      <c r="AJ89" s="381">
        <f t="shared" si="49"/>
        <v>52</v>
      </c>
      <c r="AK89" s="381">
        <f t="shared" si="49"/>
        <v>10</v>
      </c>
      <c r="AL89" s="381">
        <f t="shared" si="49"/>
        <v>0</v>
      </c>
      <c r="AM89" s="381" t="str">
        <f t="shared" si="49"/>
        <v>-</v>
      </c>
      <c r="AN89" s="381" t="str">
        <f t="shared" si="49"/>
        <v>-</v>
      </c>
      <c r="AO89" s="381" t="str">
        <f t="shared" si="49"/>
        <v>-</v>
      </c>
      <c r="AP89" s="381">
        <f t="shared" si="49"/>
        <v>0.08928571429</v>
      </c>
      <c r="AQ89" s="381">
        <f t="shared" si="49"/>
        <v>0.75</v>
      </c>
      <c r="AR89" s="381" t="str">
        <f t="shared" si="49"/>
        <v>-</v>
      </c>
      <c r="AS89" s="381">
        <f t="shared" si="49"/>
        <v>0</v>
      </c>
      <c r="AT89" s="381">
        <f t="shared" si="49"/>
        <v>230.5</v>
      </c>
      <c r="AU89" s="381">
        <f t="shared" si="49"/>
        <v>913</v>
      </c>
      <c r="AV89" s="381" t="str">
        <f t="shared" si="49"/>
        <v>-</v>
      </c>
      <c r="AW89" s="381">
        <f t="shared" si="49"/>
        <v>0</v>
      </c>
      <c r="AX89" s="381" t="str">
        <f t="shared" si="49"/>
        <v>-</v>
      </c>
      <c r="AY89" s="381">
        <f t="shared" si="49"/>
        <v>0</v>
      </c>
      <c r="AZ89" s="381">
        <f t="shared" si="49"/>
        <v>0</v>
      </c>
      <c r="BA89" s="381" t="str">
        <f t="shared" si="49"/>
        <v>-</v>
      </c>
      <c r="BB89" s="381">
        <f t="shared" si="49"/>
        <v>0</v>
      </c>
      <c r="BC89" s="381" t="str">
        <f t="shared" si="49"/>
        <v>-</v>
      </c>
      <c r="BD89" s="381">
        <f t="shared" si="49"/>
        <v>0</v>
      </c>
      <c r="BE89" s="381">
        <f t="shared" si="49"/>
        <v>0</v>
      </c>
      <c r="BF89" s="381">
        <f t="shared" si="49"/>
        <v>0</v>
      </c>
      <c r="BG89" s="381">
        <f t="shared" si="49"/>
        <v>0</v>
      </c>
      <c r="BH89" s="381">
        <f t="shared" si="49"/>
        <v>0</v>
      </c>
      <c r="BI89" s="381" t="str">
        <f t="shared" si="49"/>
        <v>-</v>
      </c>
      <c r="BJ89" s="381" t="str">
        <f t="shared" si="49"/>
        <v>-</v>
      </c>
      <c r="BK89" s="381">
        <f t="shared" si="49"/>
        <v>0</v>
      </c>
      <c r="BL89" s="381">
        <f t="shared" si="49"/>
        <v>0</v>
      </c>
      <c r="BM89" s="381">
        <f t="shared" si="49"/>
        <v>0</v>
      </c>
      <c r="BN89" s="381" t="str">
        <f t="shared" si="49"/>
        <v>-</v>
      </c>
      <c r="BO89" s="381" t="str">
        <f t="shared" si="49"/>
        <v>-</v>
      </c>
      <c r="BP89" s="381">
        <f t="shared" si="49"/>
        <v>0</v>
      </c>
      <c r="BQ89" s="381" t="str">
        <f t="shared" si="49"/>
        <v>-</v>
      </c>
      <c r="BR89" s="381">
        <f t="shared" si="49"/>
        <v>0</v>
      </c>
      <c r="BS89" s="381" t="str">
        <f t="shared" si="49"/>
        <v>-</v>
      </c>
      <c r="BT89" s="381" t="str">
        <f t="shared" si="49"/>
        <v>-</v>
      </c>
      <c r="BU89" s="381">
        <f t="shared" si="49"/>
        <v>0</v>
      </c>
      <c r="BV89" s="381">
        <f t="shared" si="49"/>
        <v>0</v>
      </c>
      <c r="BW89" s="381" t="str">
        <f t="shared" si="49"/>
        <v>-</v>
      </c>
      <c r="BX89" s="381">
        <f t="shared" si="49"/>
        <v>0</v>
      </c>
      <c r="BY89" s="381">
        <f t="shared" si="49"/>
        <v>0</v>
      </c>
      <c r="BZ89" s="381" t="str">
        <f t="shared" si="49"/>
        <v>-</v>
      </c>
      <c r="CA89" s="381">
        <f t="shared" si="49"/>
        <v>0</v>
      </c>
      <c r="CB89" s="381" t="str">
        <f t="shared" si="49"/>
        <v>-</v>
      </c>
      <c r="CC89" s="381">
        <f t="shared" si="49"/>
        <v>0</v>
      </c>
      <c r="CD89" s="381" t="str">
        <f t="shared" si="49"/>
        <v>-</v>
      </c>
      <c r="CE89" s="381">
        <f t="shared" si="49"/>
        <v>0</v>
      </c>
      <c r="CF89" s="381" t="str">
        <f t="shared" si="49"/>
        <v>-</v>
      </c>
      <c r="CG89" s="381">
        <f t="shared" si="49"/>
        <v>0</v>
      </c>
      <c r="CH89" s="381">
        <f t="shared" si="49"/>
        <v>0</v>
      </c>
      <c r="CI89" s="381">
        <f t="shared" si="49"/>
        <v>0</v>
      </c>
      <c r="CJ89" s="381">
        <f t="shared" si="49"/>
        <v>0</v>
      </c>
      <c r="CK89" s="381" t="str">
        <f t="shared" si="49"/>
        <v>-</v>
      </c>
      <c r="CL89" s="381">
        <f t="shared" si="49"/>
        <v>0</v>
      </c>
      <c r="CM89" s="381">
        <f t="shared" si="49"/>
        <v>0</v>
      </c>
      <c r="CN89" s="381">
        <f t="shared" si="49"/>
        <v>0</v>
      </c>
      <c r="CO89" s="381">
        <f t="shared" si="49"/>
        <v>0</v>
      </c>
      <c r="CP89" s="381">
        <f t="shared" si="49"/>
        <v>0</v>
      </c>
      <c r="CQ89" s="381" t="str">
        <f t="shared" si="49"/>
        <v>-</v>
      </c>
      <c r="CR89" s="381">
        <f t="shared" si="49"/>
        <v>0</v>
      </c>
      <c r="CS89" s="381">
        <f t="shared" si="49"/>
        <v>0</v>
      </c>
      <c r="CT89" s="381" t="str">
        <f t="shared" si="49"/>
        <v>-</v>
      </c>
      <c r="CU89" s="381">
        <f t="shared" si="49"/>
        <v>0</v>
      </c>
      <c r="CV89" s="381" t="str">
        <f t="shared" si="49"/>
        <v>-</v>
      </c>
      <c r="CW89" s="381">
        <f t="shared" si="49"/>
        <v>0</v>
      </c>
      <c r="CX89" s="381">
        <f t="shared" si="49"/>
        <v>0</v>
      </c>
      <c r="CY89" s="381" t="str">
        <f t="shared" si="49"/>
        <v>-</v>
      </c>
      <c r="CZ89" s="381" t="str">
        <f t="shared" si="49"/>
        <v>-</v>
      </c>
      <c r="DA89" s="381" t="str">
        <f t="shared" si="49"/>
        <v>-</v>
      </c>
      <c r="DB89" s="381" t="str">
        <f t="shared" si="49"/>
        <v>-</v>
      </c>
      <c r="DC89" s="381" t="str">
        <f t="shared" si="49"/>
        <v>-</v>
      </c>
      <c r="DD89" s="381" t="str">
        <f t="shared" si="49"/>
        <v>-</v>
      </c>
      <c r="DE89" s="381" t="str">
        <f t="shared" si="49"/>
        <v>-</v>
      </c>
      <c r="DF89" s="381" t="str">
        <f t="shared" si="49"/>
        <v>-</v>
      </c>
      <c r="DG89" s="381">
        <f t="shared" si="49"/>
        <v>0</v>
      </c>
      <c r="DH89" s="381" t="str">
        <f t="shared" si="49"/>
        <v>-</v>
      </c>
      <c r="DI89" s="382">
        <f t="shared" si="49"/>
        <v>0</v>
      </c>
      <c r="DJ89" s="268"/>
    </row>
    <row r="90">
      <c r="J90" s="269"/>
      <c r="K90" s="380">
        <f>K55/$N$31</f>
        <v>0.0001936370292</v>
      </c>
      <c r="L90" s="381">
        <f t="shared" ref="L90:N90" si="50">L55/$N$34</f>
        <v>0.001710107128</v>
      </c>
      <c r="M90" s="381">
        <f t="shared" si="50"/>
        <v>0.04463650008</v>
      </c>
      <c r="N90" s="382">
        <f t="shared" si="50"/>
        <v>0.04975003023</v>
      </c>
      <c r="O90" s="270"/>
      <c r="Q90" s="268"/>
      <c r="R90" s="330" t="s">
        <v>2216</v>
      </c>
      <c r="S90" s="381">
        <f t="shared" ref="S90:AE90" si="51">IF(S$33=0,"-",S42/S$33)</f>
        <v>0.0102954342</v>
      </c>
      <c r="T90" s="381" t="str">
        <f t="shared" si="51"/>
        <v>-</v>
      </c>
      <c r="U90" s="381">
        <f t="shared" si="51"/>
        <v>0.8595041322</v>
      </c>
      <c r="V90" s="381">
        <f t="shared" si="51"/>
        <v>0.8333333333</v>
      </c>
      <c r="W90" s="381">
        <f t="shared" si="51"/>
        <v>0.05007643226</v>
      </c>
      <c r="X90" s="381">
        <f t="shared" si="51"/>
        <v>0.3333333333</v>
      </c>
      <c r="Y90" s="381">
        <f t="shared" si="51"/>
        <v>0.009063897701</v>
      </c>
      <c r="Z90" s="381">
        <f t="shared" si="51"/>
        <v>0.979020979</v>
      </c>
      <c r="AA90" s="381">
        <f t="shared" si="51"/>
        <v>0.8</v>
      </c>
      <c r="AB90" s="381">
        <f t="shared" si="51"/>
        <v>0.5714285714</v>
      </c>
      <c r="AC90" s="381">
        <f t="shared" si="51"/>
        <v>0.005976095618</v>
      </c>
      <c r="AD90" s="381">
        <f t="shared" si="51"/>
        <v>0</v>
      </c>
      <c r="AE90" s="382">
        <f t="shared" si="51"/>
        <v>0.9978354978</v>
      </c>
      <c r="AF90" s="268"/>
      <c r="AG90" s="330" t="s">
        <v>2216</v>
      </c>
      <c r="AH90" s="381">
        <f t="shared" ref="AH90:DI90" si="52">IF(AH$29=0,"-",AH42/AH$29)</f>
        <v>0.008413001912</v>
      </c>
      <c r="AI90" s="381">
        <f t="shared" si="52"/>
        <v>1</v>
      </c>
      <c r="AJ90" s="381">
        <f t="shared" si="52"/>
        <v>0</v>
      </c>
      <c r="AK90" s="381">
        <f t="shared" si="52"/>
        <v>0</v>
      </c>
      <c r="AL90" s="381">
        <f t="shared" si="52"/>
        <v>0</v>
      </c>
      <c r="AM90" s="381" t="str">
        <f t="shared" si="52"/>
        <v>-</v>
      </c>
      <c r="AN90" s="381" t="str">
        <f t="shared" si="52"/>
        <v>-</v>
      </c>
      <c r="AO90" s="381" t="str">
        <f t="shared" si="52"/>
        <v>-</v>
      </c>
      <c r="AP90" s="381">
        <f t="shared" si="52"/>
        <v>0.9017857143</v>
      </c>
      <c r="AQ90" s="381">
        <f t="shared" si="52"/>
        <v>0.25</v>
      </c>
      <c r="AR90" s="381" t="str">
        <f t="shared" si="52"/>
        <v>-</v>
      </c>
      <c r="AS90" s="381">
        <f t="shared" si="52"/>
        <v>0</v>
      </c>
      <c r="AT90" s="381">
        <f t="shared" si="52"/>
        <v>1</v>
      </c>
      <c r="AU90" s="381">
        <f t="shared" si="52"/>
        <v>0</v>
      </c>
      <c r="AV90" s="381" t="str">
        <f t="shared" si="52"/>
        <v>-</v>
      </c>
      <c r="AW90" s="381">
        <f t="shared" si="52"/>
        <v>1</v>
      </c>
      <c r="AX90" s="381" t="str">
        <f t="shared" si="52"/>
        <v>-</v>
      </c>
      <c r="AY90" s="381">
        <f t="shared" si="52"/>
        <v>0.5</v>
      </c>
      <c r="AZ90" s="381">
        <f t="shared" si="52"/>
        <v>0</v>
      </c>
      <c r="BA90" s="381" t="str">
        <f t="shared" si="52"/>
        <v>-</v>
      </c>
      <c r="BB90" s="381">
        <f t="shared" si="52"/>
        <v>0.05007004912</v>
      </c>
      <c r="BC90" s="381" t="str">
        <f t="shared" si="52"/>
        <v>-</v>
      </c>
      <c r="BD90" s="381">
        <f t="shared" si="52"/>
        <v>1</v>
      </c>
      <c r="BE90" s="381">
        <f t="shared" si="52"/>
        <v>0</v>
      </c>
      <c r="BF90" s="381">
        <f t="shared" si="52"/>
        <v>1</v>
      </c>
      <c r="BG90" s="381">
        <f t="shared" si="52"/>
        <v>0</v>
      </c>
      <c r="BH90" s="381">
        <f t="shared" si="52"/>
        <v>0</v>
      </c>
      <c r="BI90" s="381" t="str">
        <f t="shared" si="52"/>
        <v>-</v>
      </c>
      <c r="BJ90" s="381" t="str">
        <f t="shared" si="52"/>
        <v>-</v>
      </c>
      <c r="BK90" s="381">
        <f t="shared" si="52"/>
        <v>1</v>
      </c>
      <c r="BL90" s="381">
        <f t="shared" si="52"/>
        <v>0.05803495129</v>
      </c>
      <c r="BM90" s="381">
        <f t="shared" si="52"/>
        <v>0.001053400229</v>
      </c>
      <c r="BN90" s="381" t="str">
        <f t="shared" si="52"/>
        <v>-</v>
      </c>
      <c r="BO90" s="381" t="str">
        <f t="shared" si="52"/>
        <v>-</v>
      </c>
      <c r="BP90" s="381">
        <f t="shared" si="52"/>
        <v>1</v>
      </c>
      <c r="BQ90" s="381" t="str">
        <f t="shared" si="52"/>
        <v>-</v>
      </c>
      <c r="BR90" s="381">
        <f t="shared" si="52"/>
        <v>1</v>
      </c>
      <c r="BS90" s="381" t="str">
        <f t="shared" si="52"/>
        <v>-</v>
      </c>
      <c r="BT90" s="381" t="str">
        <f t="shared" si="52"/>
        <v>-</v>
      </c>
      <c r="BU90" s="381">
        <f t="shared" si="52"/>
        <v>0</v>
      </c>
      <c r="BV90" s="381">
        <f t="shared" si="52"/>
        <v>0</v>
      </c>
      <c r="BW90" s="381" t="str">
        <f t="shared" si="52"/>
        <v>-</v>
      </c>
      <c r="BX90" s="381">
        <f t="shared" si="52"/>
        <v>1</v>
      </c>
      <c r="BY90" s="381">
        <f t="shared" si="52"/>
        <v>1</v>
      </c>
      <c r="BZ90" s="381" t="str">
        <f t="shared" si="52"/>
        <v>-</v>
      </c>
      <c r="CA90" s="381">
        <f t="shared" si="52"/>
        <v>0</v>
      </c>
      <c r="CB90" s="381" t="str">
        <f t="shared" si="52"/>
        <v>-</v>
      </c>
      <c r="CC90" s="381">
        <f t="shared" si="52"/>
        <v>1</v>
      </c>
      <c r="CD90" s="381" t="str">
        <f t="shared" si="52"/>
        <v>-</v>
      </c>
      <c r="CE90" s="381">
        <f t="shared" si="52"/>
        <v>1</v>
      </c>
      <c r="CF90" s="381" t="str">
        <f t="shared" si="52"/>
        <v>-</v>
      </c>
      <c r="CG90" s="381">
        <f t="shared" si="52"/>
        <v>1</v>
      </c>
      <c r="CH90" s="381">
        <f t="shared" si="52"/>
        <v>1</v>
      </c>
      <c r="CI90" s="381">
        <f t="shared" si="52"/>
        <v>0</v>
      </c>
      <c r="CJ90" s="381">
        <f t="shared" si="52"/>
        <v>1</v>
      </c>
      <c r="CK90" s="381" t="str">
        <f t="shared" si="52"/>
        <v>-</v>
      </c>
      <c r="CL90" s="381">
        <f t="shared" si="52"/>
        <v>0</v>
      </c>
      <c r="CM90" s="381">
        <f t="shared" si="52"/>
        <v>0</v>
      </c>
      <c r="CN90" s="381">
        <f t="shared" si="52"/>
        <v>1</v>
      </c>
      <c r="CO90" s="381">
        <f t="shared" si="52"/>
        <v>0.5</v>
      </c>
      <c r="CP90" s="381">
        <f t="shared" si="52"/>
        <v>0</v>
      </c>
      <c r="CQ90" s="381" t="str">
        <f t="shared" si="52"/>
        <v>-</v>
      </c>
      <c r="CR90" s="381">
        <f t="shared" si="52"/>
        <v>0</v>
      </c>
      <c r="CS90" s="381">
        <f t="shared" si="52"/>
        <v>0.005988023952</v>
      </c>
      <c r="CT90" s="381" t="str">
        <f t="shared" si="52"/>
        <v>-</v>
      </c>
      <c r="CU90" s="381">
        <f t="shared" si="52"/>
        <v>0</v>
      </c>
      <c r="CV90" s="381" t="str">
        <f t="shared" si="52"/>
        <v>-</v>
      </c>
      <c r="CW90" s="381">
        <f t="shared" si="52"/>
        <v>0</v>
      </c>
      <c r="CX90" s="381">
        <f t="shared" si="52"/>
        <v>0</v>
      </c>
      <c r="CY90" s="381" t="str">
        <f t="shared" si="52"/>
        <v>-</v>
      </c>
      <c r="CZ90" s="381" t="str">
        <f t="shared" si="52"/>
        <v>-</v>
      </c>
      <c r="DA90" s="381" t="str">
        <f t="shared" si="52"/>
        <v>-</v>
      </c>
      <c r="DB90" s="381" t="str">
        <f t="shared" si="52"/>
        <v>-</v>
      </c>
      <c r="DC90" s="381" t="str">
        <f t="shared" si="52"/>
        <v>-</v>
      </c>
      <c r="DD90" s="381" t="str">
        <f t="shared" si="52"/>
        <v>-</v>
      </c>
      <c r="DE90" s="381" t="str">
        <f t="shared" si="52"/>
        <v>-</v>
      </c>
      <c r="DF90" s="381" t="str">
        <f t="shared" si="52"/>
        <v>-</v>
      </c>
      <c r="DG90" s="381">
        <f t="shared" si="52"/>
        <v>1</v>
      </c>
      <c r="DH90" s="381" t="str">
        <f t="shared" si="52"/>
        <v>-</v>
      </c>
      <c r="DI90" s="382">
        <f t="shared" si="52"/>
        <v>1</v>
      </c>
      <c r="DJ90" s="268"/>
    </row>
    <row r="91">
      <c r="J91" s="269"/>
      <c r="K91" s="345"/>
      <c r="L91" s="308"/>
      <c r="M91" s="308"/>
      <c r="N91" s="309"/>
      <c r="O91" s="270"/>
      <c r="Q91" s="268"/>
      <c r="R91" s="330" t="s">
        <v>2217</v>
      </c>
      <c r="S91" s="381">
        <f t="shared" ref="S91:AE91" si="53">IF(S$33=0,"-",S43/S$33)</f>
        <v>0.01119068935</v>
      </c>
      <c r="T91" s="381" t="str">
        <f t="shared" si="53"/>
        <v>-</v>
      </c>
      <c r="U91" s="381">
        <f t="shared" si="53"/>
        <v>0.8925619835</v>
      </c>
      <c r="V91" s="381">
        <f t="shared" si="53"/>
        <v>0.8333333333</v>
      </c>
      <c r="W91" s="381">
        <f t="shared" si="53"/>
        <v>0.05007643226</v>
      </c>
      <c r="X91" s="381">
        <f t="shared" si="53"/>
        <v>0.3333333333</v>
      </c>
      <c r="Y91" s="381">
        <f t="shared" si="53"/>
        <v>0.00907590883</v>
      </c>
      <c r="Z91" s="381">
        <f t="shared" si="53"/>
        <v>0.986013986</v>
      </c>
      <c r="AA91" s="381">
        <f t="shared" si="53"/>
        <v>0.8</v>
      </c>
      <c r="AB91" s="381">
        <f t="shared" si="53"/>
        <v>0.7142857143</v>
      </c>
      <c r="AC91" s="381">
        <f t="shared" si="53"/>
        <v>0.005976095618</v>
      </c>
      <c r="AD91" s="381">
        <f t="shared" si="53"/>
        <v>0.5</v>
      </c>
      <c r="AE91" s="382">
        <f t="shared" si="53"/>
        <v>0.9978354978</v>
      </c>
      <c r="AF91" s="268"/>
      <c r="AG91" s="330" t="s">
        <v>2217</v>
      </c>
      <c r="AH91" s="381">
        <f t="shared" ref="AH91:DI91" si="54">IF(AH$29=0,"-",AH43/AH$29)</f>
        <v>0.008413001912</v>
      </c>
      <c r="AI91" s="381">
        <f t="shared" si="54"/>
        <v>1</v>
      </c>
      <c r="AJ91" s="381">
        <f t="shared" si="54"/>
        <v>1</v>
      </c>
      <c r="AK91" s="381">
        <f t="shared" si="54"/>
        <v>0</v>
      </c>
      <c r="AL91" s="381">
        <f t="shared" si="54"/>
        <v>0</v>
      </c>
      <c r="AM91" s="381" t="str">
        <f t="shared" si="54"/>
        <v>-</v>
      </c>
      <c r="AN91" s="381" t="str">
        <f t="shared" si="54"/>
        <v>-</v>
      </c>
      <c r="AO91" s="381" t="str">
        <f t="shared" si="54"/>
        <v>-</v>
      </c>
      <c r="AP91" s="381">
        <f t="shared" si="54"/>
        <v>0.9196428571</v>
      </c>
      <c r="AQ91" s="381">
        <f t="shared" si="54"/>
        <v>0.25</v>
      </c>
      <c r="AR91" s="381" t="str">
        <f t="shared" si="54"/>
        <v>-</v>
      </c>
      <c r="AS91" s="381">
        <f t="shared" si="54"/>
        <v>0</v>
      </c>
      <c r="AT91" s="381">
        <f t="shared" si="54"/>
        <v>1</v>
      </c>
      <c r="AU91" s="381">
        <f t="shared" si="54"/>
        <v>1</v>
      </c>
      <c r="AV91" s="381" t="str">
        <f t="shared" si="54"/>
        <v>-</v>
      </c>
      <c r="AW91" s="381">
        <f t="shared" si="54"/>
        <v>1</v>
      </c>
      <c r="AX91" s="381" t="str">
        <f t="shared" si="54"/>
        <v>-</v>
      </c>
      <c r="AY91" s="381">
        <f t="shared" si="54"/>
        <v>0.5</v>
      </c>
      <c r="AZ91" s="381">
        <f t="shared" si="54"/>
        <v>0</v>
      </c>
      <c r="BA91" s="381" t="str">
        <f t="shared" si="54"/>
        <v>-</v>
      </c>
      <c r="BB91" s="381">
        <f t="shared" si="54"/>
        <v>0.05007004912</v>
      </c>
      <c r="BC91" s="381" t="str">
        <f t="shared" si="54"/>
        <v>-</v>
      </c>
      <c r="BD91" s="381">
        <f t="shared" si="54"/>
        <v>1</v>
      </c>
      <c r="BE91" s="381">
        <f t="shared" si="54"/>
        <v>0</v>
      </c>
      <c r="BF91" s="381">
        <f t="shared" si="54"/>
        <v>1</v>
      </c>
      <c r="BG91" s="381">
        <f t="shared" si="54"/>
        <v>0</v>
      </c>
      <c r="BH91" s="381">
        <f t="shared" si="54"/>
        <v>0</v>
      </c>
      <c r="BI91" s="381" t="str">
        <f t="shared" si="54"/>
        <v>-</v>
      </c>
      <c r="BJ91" s="381" t="str">
        <f t="shared" si="54"/>
        <v>-</v>
      </c>
      <c r="BK91" s="381">
        <f t="shared" si="54"/>
        <v>1</v>
      </c>
      <c r="BL91" s="381">
        <f t="shared" si="54"/>
        <v>0.05803495129</v>
      </c>
      <c r="BM91" s="381">
        <f t="shared" si="54"/>
        <v>0.001067375688</v>
      </c>
      <c r="BN91" s="381" t="str">
        <f t="shared" si="54"/>
        <v>-</v>
      </c>
      <c r="BO91" s="381" t="str">
        <f t="shared" si="54"/>
        <v>-</v>
      </c>
      <c r="BP91" s="381">
        <f t="shared" si="54"/>
        <v>1</v>
      </c>
      <c r="BQ91" s="381" t="str">
        <f t="shared" si="54"/>
        <v>-</v>
      </c>
      <c r="BR91" s="381">
        <f t="shared" si="54"/>
        <v>1</v>
      </c>
      <c r="BS91" s="381" t="str">
        <f t="shared" si="54"/>
        <v>-</v>
      </c>
      <c r="BT91" s="381" t="str">
        <f t="shared" si="54"/>
        <v>-</v>
      </c>
      <c r="BU91" s="381">
        <f t="shared" si="54"/>
        <v>0</v>
      </c>
      <c r="BV91" s="381">
        <f t="shared" si="54"/>
        <v>1</v>
      </c>
      <c r="BW91" s="381" t="str">
        <f t="shared" si="54"/>
        <v>-</v>
      </c>
      <c r="BX91" s="381">
        <f t="shared" si="54"/>
        <v>1</v>
      </c>
      <c r="BY91" s="381">
        <f t="shared" si="54"/>
        <v>1</v>
      </c>
      <c r="BZ91" s="381" t="str">
        <f t="shared" si="54"/>
        <v>-</v>
      </c>
      <c r="CA91" s="381">
        <f t="shared" si="54"/>
        <v>0</v>
      </c>
      <c r="CB91" s="381" t="str">
        <f t="shared" si="54"/>
        <v>-</v>
      </c>
      <c r="CC91" s="381">
        <f t="shared" si="54"/>
        <v>1</v>
      </c>
      <c r="CD91" s="381" t="str">
        <f t="shared" si="54"/>
        <v>-</v>
      </c>
      <c r="CE91" s="381">
        <f t="shared" si="54"/>
        <v>1</v>
      </c>
      <c r="CF91" s="381" t="str">
        <f t="shared" si="54"/>
        <v>-</v>
      </c>
      <c r="CG91" s="381">
        <f t="shared" si="54"/>
        <v>1</v>
      </c>
      <c r="CH91" s="381">
        <f t="shared" si="54"/>
        <v>1</v>
      </c>
      <c r="CI91" s="381">
        <f t="shared" si="54"/>
        <v>0</v>
      </c>
      <c r="CJ91" s="381">
        <f t="shared" si="54"/>
        <v>1</v>
      </c>
      <c r="CK91" s="381" t="str">
        <f t="shared" si="54"/>
        <v>-</v>
      </c>
      <c r="CL91" s="381">
        <f t="shared" si="54"/>
        <v>0</v>
      </c>
      <c r="CM91" s="381">
        <f t="shared" si="54"/>
        <v>0</v>
      </c>
      <c r="CN91" s="381">
        <f t="shared" si="54"/>
        <v>1</v>
      </c>
      <c r="CO91" s="381">
        <f t="shared" si="54"/>
        <v>1</v>
      </c>
      <c r="CP91" s="381">
        <f t="shared" si="54"/>
        <v>0</v>
      </c>
      <c r="CQ91" s="381" t="str">
        <f t="shared" si="54"/>
        <v>-</v>
      </c>
      <c r="CR91" s="381">
        <f t="shared" si="54"/>
        <v>0</v>
      </c>
      <c r="CS91" s="381">
        <f t="shared" si="54"/>
        <v>0.005988023952</v>
      </c>
      <c r="CT91" s="381" t="str">
        <f t="shared" si="54"/>
        <v>-</v>
      </c>
      <c r="CU91" s="381">
        <f t="shared" si="54"/>
        <v>0</v>
      </c>
      <c r="CV91" s="381" t="str">
        <f t="shared" si="54"/>
        <v>-</v>
      </c>
      <c r="CW91" s="381">
        <f t="shared" si="54"/>
        <v>0</v>
      </c>
      <c r="CX91" s="381">
        <f t="shared" si="54"/>
        <v>0.5</v>
      </c>
      <c r="CY91" s="381" t="str">
        <f t="shared" si="54"/>
        <v>-</v>
      </c>
      <c r="CZ91" s="381" t="str">
        <f t="shared" si="54"/>
        <v>-</v>
      </c>
      <c r="DA91" s="381" t="str">
        <f t="shared" si="54"/>
        <v>-</v>
      </c>
      <c r="DB91" s="381" t="str">
        <f t="shared" si="54"/>
        <v>-</v>
      </c>
      <c r="DC91" s="381" t="str">
        <f t="shared" si="54"/>
        <v>-</v>
      </c>
      <c r="DD91" s="381" t="str">
        <f t="shared" si="54"/>
        <v>-</v>
      </c>
      <c r="DE91" s="381" t="str">
        <f t="shared" si="54"/>
        <v>-</v>
      </c>
      <c r="DF91" s="381" t="str">
        <f t="shared" si="54"/>
        <v>-</v>
      </c>
      <c r="DG91" s="381">
        <f t="shared" si="54"/>
        <v>1</v>
      </c>
      <c r="DH91" s="381" t="str">
        <f t="shared" si="54"/>
        <v>-</v>
      </c>
      <c r="DI91" s="382">
        <f t="shared" si="54"/>
        <v>1</v>
      </c>
      <c r="DJ91" s="268"/>
    </row>
    <row r="92">
      <c r="J92" s="269"/>
      <c r="K92" s="307" t="s">
        <v>2240</v>
      </c>
      <c r="L92" s="333" t="s">
        <v>2241</v>
      </c>
      <c r="M92" s="333" t="s">
        <v>2242</v>
      </c>
      <c r="N92" s="334" t="s">
        <v>2243</v>
      </c>
      <c r="O92" s="270"/>
      <c r="Q92" s="268"/>
      <c r="R92" s="330" t="s">
        <v>2218</v>
      </c>
      <c r="S92" s="381">
        <f t="shared" ref="S92:AE92" si="55">S44/S$29</f>
        <v>0.001527300496</v>
      </c>
      <c r="T92" s="381">
        <f t="shared" si="55"/>
        <v>0</v>
      </c>
      <c r="U92" s="381">
        <f t="shared" si="55"/>
        <v>0.04958677686</v>
      </c>
      <c r="V92" s="381">
        <f t="shared" si="55"/>
        <v>0.1666666667</v>
      </c>
      <c r="W92" s="381">
        <f t="shared" si="55"/>
        <v>0.000003546740723</v>
      </c>
      <c r="X92" s="381">
        <f t="shared" si="55"/>
        <v>0.3333333333</v>
      </c>
      <c r="Y92" s="381">
        <f t="shared" si="55"/>
        <v>0.002035886249</v>
      </c>
      <c r="Z92" s="381">
        <f t="shared" si="55"/>
        <v>0.01398601399</v>
      </c>
      <c r="AA92" s="381">
        <f t="shared" si="55"/>
        <v>0.5333333333</v>
      </c>
      <c r="AB92" s="381">
        <f t="shared" si="55"/>
        <v>2.571428571</v>
      </c>
      <c r="AC92" s="381">
        <f t="shared" si="55"/>
        <v>0.0002543311092</v>
      </c>
      <c r="AD92" s="381">
        <f t="shared" si="55"/>
        <v>0</v>
      </c>
      <c r="AE92" s="382">
        <f t="shared" si="55"/>
        <v>0.03896103896</v>
      </c>
      <c r="AF92" s="268"/>
      <c r="AG92" s="330" t="s">
        <v>2218</v>
      </c>
      <c r="AH92" s="381">
        <f t="shared" ref="AH92:DI92" si="56">IF(AH$29=0,"-",AH44/AH$29)</f>
        <v>0.001529636711</v>
      </c>
      <c r="AI92" s="381">
        <f t="shared" si="56"/>
        <v>0</v>
      </c>
      <c r="AJ92" s="381">
        <f t="shared" si="56"/>
        <v>0</v>
      </c>
      <c r="AK92" s="381">
        <f t="shared" si="56"/>
        <v>0</v>
      </c>
      <c r="AL92" s="381">
        <f t="shared" si="56"/>
        <v>0</v>
      </c>
      <c r="AM92" s="381" t="str">
        <f t="shared" si="56"/>
        <v>-</v>
      </c>
      <c r="AN92" s="381" t="str">
        <f t="shared" si="56"/>
        <v>-</v>
      </c>
      <c r="AO92" s="381" t="str">
        <f t="shared" si="56"/>
        <v>-</v>
      </c>
      <c r="AP92" s="381">
        <f t="shared" si="56"/>
        <v>0.008928571429</v>
      </c>
      <c r="AQ92" s="381">
        <f t="shared" si="56"/>
        <v>0.25</v>
      </c>
      <c r="AR92" s="381" t="str">
        <f t="shared" si="56"/>
        <v>-</v>
      </c>
      <c r="AS92" s="381">
        <f t="shared" si="56"/>
        <v>1</v>
      </c>
      <c r="AT92" s="381">
        <f t="shared" si="56"/>
        <v>0.5</v>
      </c>
      <c r="AU92" s="381">
        <f t="shared" si="56"/>
        <v>1</v>
      </c>
      <c r="AV92" s="381" t="str">
        <f t="shared" si="56"/>
        <v>-</v>
      </c>
      <c r="AW92" s="381">
        <f t="shared" si="56"/>
        <v>0.2222222222</v>
      </c>
      <c r="AX92" s="381" t="str">
        <f t="shared" si="56"/>
        <v>-</v>
      </c>
      <c r="AY92" s="381">
        <f t="shared" si="56"/>
        <v>0</v>
      </c>
      <c r="AZ92" s="381">
        <f t="shared" si="56"/>
        <v>0</v>
      </c>
      <c r="BA92" s="381" t="str">
        <f t="shared" si="56"/>
        <v>-</v>
      </c>
      <c r="BB92" s="381">
        <f t="shared" si="56"/>
        <v>0.000003546791041</v>
      </c>
      <c r="BC92" s="381" t="str">
        <f t="shared" si="56"/>
        <v>-</v>
      </c>
      <c r="BD92" s="381">
        <f t="shared" si="56"/>
        <v>0</v>
      </c>
      <c r="BE92" s="381">
        <f t="shared" si="56"/>
        <v>0</v>
      </c>
      <c r="BF92" s="381">
        <f t="shared" si="56"/>
        <v>0</v>
      </c>
      <c r="BG92" s="381">
        <f t="shared" si="56"/>
        <v>1</v>
      </c>
      <c r="BH92" s="381">
        <f t="shared" si="56"/>
        <v>0</v>
      </c>
      <c r="BI92" s="381" t="str">
        <f t="shared" si="56"/>
        <v>-</v>
      </c>
      <c r="BJ92" s="381" t="str">
        <f t="shared" si="56"/>
        <v>-</v>
      </c>
      <c r="BK92" s="381">
        <f t="shared" si="56"/>
        <v>0</v>
      </c>
      <c r="BL92" s="381">
        <f t="shared" si="56"/>
        <v>0.006526662109</v>
      </c>
      <c r="BM92" s="381">
        <f t="shared" si="56"/>
        <v>0.001301464628</v>
      </c>
      <c r="BN92" s="381" t="str">
        <f t="shared" si="56"/>
        <v>-</v>
      </c>
      <c r="BO92" s="381" t="str">
        <f t="shared" si="56"/>
        <v>-</v>
      </c>
      <c r="BP92" s="381">
        <f t="shared" si="56"/>
        <v>0</v>
      </c>
      <c r="BQ92" s="381" t="str">
        <f t="shared" si="56"/>
        <v>-</v>
      </c>
      <c r="BR92" s="381">
        <f t="shared" si="56"/>
        <v>0</v>
      </c>
      <c r="BS92" s="381" t="str">
        <f t="shared" si="56"/>
        <v>-</v>
      </c>
      <c r="BT92" s="381" t="str">
        <f t="shared" si="56"/>
        <v>-</v>
      </c>
      <c r="BU92" s="381">
        <f t="shared" si="56"/>
        <v>0</v>
      </c>
      <c r="BV92" s="381">
        <f t="shared" si="56"/>
        <v>0</v>
      </c>
      <c r="BW92" s="381" t="str">
        <f t="shared" si="56"/>
        <v>-</v>
      </c>
      <c r="BX92" s="381">
        <f t="shared" si="56"/>
        <v>1</v>
      </c>
      <c r="BY92" s="381">
        <f t="shared" si="56"/>
        <v>0</v>
      </c>
      <c r="BZ92" s="381" t="str">
        <f t="shared" si="56"/>
        <v>-</v>
      </c>
      <c r="CA92" s="381">
        <f t="shared" si="56"/>
        <v>0</v>
      </c>
      <c r="CB92" s="381" t="str">
        <f t="shared" si="56"/>
        <v>-</v>
      </c>
      <c r="CC92" s="381">
        <f t="shared" si="56"/>
        <v>0</v>
      </c>
      <c r="CD92" s="381" t="str">
        <f t="shared" si="56"/>
        <v>-</v>
      </c>
      <c r="CE92" s="381">
        <f t="shared" si="56"/>
        <v>0</v>
      </c>
      <c r="CF92" s="381" t="str">
        <f t="shared" si="56"/>
        <v>-</v>
      </c>
      <c r="CG92" s="381">
        <f t="shared" si="56"/>
        <v>1</v>
      </c>
      <c r="CH92" s="381">
        <f t="shared" si="56"/>
        <v>0</v>
      </c>
      <c r="CI92" s="381">
        <f t="shared" si="56"/>
        <v>0</v>
      </c>
      <c r="CJ92" s="381">
        <f t="shared" si="56"/>
        <v>2</v>
      </c>
      <c r="CK92" s="381" t="str">
        <f t="shared" si="56"/>
        <v>-</v>
      </c>
      <c r="CL92" s="381">
        <f t="shared" si="56"/>
        <v>1.5</v>
      </c>
      <c r="CM92" s="381">
        <f t="shared" si="56"/>
        <v>0</v>
      </c>
      <c r="CN92" s="381">
        <f t="shared" si="56"/>
        <v>0</v>
      </c>
      <c r="CO92" s="381">
        <f t="shared" si="56"/>
        <v>9</v>
      </c>
      <c r="CP92" s="381">
        <f t="shared" si="56"/>
        <v>0</v>
      </c>
      <c r="CQ92" s="381" t="str">
        <f t="shared" si="56"/>
        <v>-</v>
      </c>
      <c r="CR92" s="381">
        <f t="shared" si="56"/>
        <v>0.0002278319512</v>
      </c>
      <c r="CS92" s="381">
        <f t="shared" si="56"/>
        <v>0.001996007984</v>
      </c>
      <c r="CT92" s="381" t="str">
        <f t="shared" si="56"/>
        <v>-</v>
      </c>
      <c r="CU92" s="381">
        <f t="shared" si="56"/>
        <v>0</v>
      </c>
      <c r="CV92" s="381" t="str">
        <f t="shared" si="56"/>
        <v>-</v>
      </c>
      <c r="CW92" s="381">
        <f t="shared" si="56"/>
        <v>0</v>
      </c>
      <c r="CX92" s="381">
        <f t="shared" si="56"/>
        <v>0</v>
      </c>
      <c r="CY92" s="381" t="str">
        <f t="shared" si="56"/>
        <v>-</v>
      </c>
      <c r="CZ92" s="381" t="str">
        <f t="shared" si="56"/>
        <v>-</v>
      </c>
      <c r="DA92" s="381" t="str">
        <f t="shared" si="56"/>
        <v>-</v>
      </c>
      <c r="DB92" s="381" t="str">
        <f t="shared" si="56"/>
        <v>-</v>
      </c>
      <c r="DC92" s="381" t="str">
        <f t="shared" si="56"/>
        <v>-</v>
      </c>
      <c r="DD92" s="381" t="str">
        <f t="shared" si="56"/>
        <v>-</v>
      </c>
      <c r="DE92" s="381" t="str">
        <f t="shared" si="56"/>
        <v>-</v>
      </c>
      <c r="DF92" s="381" t="str">
        <f t="shared" si="56"/>
        <v>-</v>
      </c>
      <c r="DG92" s="381">
        <f t="shared" si="56"/>
        <v>0.04</v>
      </c>
      <c r="DH92" s="381" t="str">
        <f t="shared" si="56"/>
        <v>-</v>
      </c>
      <c r="DI92" s="382">
        <f t="shared" si="56"/>
        <v>0</v>
      </c>
      <c r="DJ92" s="268"/>
    </row>
    <row r="93">
      <c r="J93" s="269"/>
      <c r="K93" s="380">
        <f t="shared" ref="K93:N93" si="57">K58/$N$34</f>
        <v>0.000006437742503</v>
      </c>
      <c r="L93" s="381">
        <f t="shared" si="57"/>
        <v>0.00001785312096</v>
      </c>
      <c r="M93" s="381">
        <f t="shared" si="57"/>
        <v>0.01725720787</v>
      </c>
      <c r="N93" s="382">
        <f t="shared" si="57"/>
        <v>0.01725745438</v>
      </c>
      <c r="O93" s="270"/>
      <c r="Q93" s="268"/>
      <c r="R93" s="330" t="s">
        <v>2219</v>
      </c>
      <c r="S93" s="381">
        <f t="shared" ref="S93:AE93" si="58">S45/S$29</f>
        <v>0.01603665521</v>
      </c>
      <c r="T93" s="381">
        <f t="shared" si="58"/>
        <v>0.1802618328</v>
      </c>
      <c r="U93" s="381">
        <f t="shared" si="58"/>
        <v>0.9338842975</v>
      </c>
      <c r="V93" s="381">
        <f t="shared" si="58"/>
        <v>1.083333333</v>
      </c>
      <c r="W93" s="381">
        <f t="shared" si="58"/>
        <v>0.000003546740723</v>
      </c>
      <c r="X93" s="381">
        <f t="shared" si="58"/>
        <v>0.3333333333</v>
      </c>
      <c r="Y93" s="381">
        <f t="shared" si="58"/>
        <v>0.02686438986</v>
      </c>
      <c r="Z93" s="381">
        <f t="shared" si="58"/>
        <v>0.1048951049</v>
      </c>
      <c r="AA93" s="381">
        <f t="shared" si="58"/>
        <v>2.266666667</v>
      </c>
      <c r="AB93" s="381">
        <f t="shared" si="58"/>
        <v>3.285714286</v>
      </c>
      <c r="AC93" s="381">
        <f t="shared" si="58"/>
        <v>0.001914963646</v>
      </c>
      <c r="AD93" s="381">
        <f t="shared" si="58"/>
        <v>0</v>
      </c>
      <c r="AE93" s="382">
        <f t="shared" si="58"/>
        <v>1</v>
      </c>
      <c r="AF93" s="268"/>
      <c r="AG93" s="330" t="s">
        <v>2219</v>
      </c>
      <c r="AH93" s="381">
        <f t="shared" ref="AH93:DI93" si="59">IF(AH$29=0,"-",AH45/AH$29)</f>
        <v>0.01414913958</v>
      </c>
      <c r="AI93" s="381">
        <f t="shared" si="59"/>
        <v>0</v>
      </c>
      <c r="AJ93" s="381">
        <f t="shared" si="59"/>
        <v>2.5</v>
      </c>
      <c r="AK93" s="381">
        <f t="shared" si="59"/>
        <v>0</v>
      </c>
      <c r="AL93" s="381">
        <f t="shared" si="59"/>
        <v>0.1802618328</v>
      </c>
      <c r="AM93" s="381" t="str">
        <f t="shared" si="59"/>
        <v>-</v>
      </c>
      <c r="AN93" s="381" t="str">
        <f t="shared" si="59"/>
        <v>-</v>
      </c>
      <c r="AO93" s="381" t="str">
        <f t="shared" si="59"/>
        <v>-</v>
      </c>
      <c r="AP93" s="381">
        <f t="shared" si="59"/>
        <v>0.9196428571</v>
      </c>
      <c r="AQ93" s="381">
        <f t="shared" si="59"/>
        <v>0.5</v>
      </c>
      <c r="AR93" s="381" t="str">
        <f t="shared" si="59"/>
        <v>-</v>
      </c>
      <c r="AS93" s="381">
        <f t="shared" si="59"/>
        <v>1</v>
      </c>
      <c r="AT93" s="381">
        <f t="shared" si="59"/>
        <v>1.5</v>
      </c>
      <c r="AU93" s="381">
        <f t="shared" si="59"/>
        <v>2</v>
      </c>
      <c r="AV93" s="381" t="str">
        <f t="shared" si="59"/>
        <v>-</v>
      </c>
      <c r="AW93" s="381">
        <f t="shared" si="59"/>
        <v>1.333333333</v>
      </c>
      <c r="AX93" s="381" t="str">
        <f t="shared" si="59"/>
        <v>-</v>
      </c>
      <c r="AY93" s="381">
        <f t="shared" si="59"/>
        <v>0.5</v>
      </c>
      <c r="AZ93" s="381">
        <f t="shared" si="59"/>
        <v>0</v>
      </c>
      <c r="BA93" s="381" t="str">
        <f t="shared" si="59"/>
        <v>-</v>
      </c>
      <c r="BB93" s="381">
        <f t="shared" si="59"/>
        <v>0.000003546791041</v>
      </c>
      <c r="BC93" s="381" t="str">
        <f t="shared" si="59"/>
        <v>-</v>
      </c>
      <c r="BD93" s="381">
        <f t="shared" si="59"/>
        <v>0</v>
      </c>
      <c r="BE93" s="381">
        <f t="shared" si="59"/>
        <v>0</v>
      </c>
      <c r="BF93" s="381">
        <f t="shared" si="59"/>
        <v>0</v>
      </c>
      <c r="BG93" s="381">
        <f t="shared" si="59"/>
        <v>1</v>
      </c>
      <c r="BH93" s="381">
        <f t="shared" si="59"/>
        <v>0</v>
      </c>
      <c r="BI93" s="381" t="str">
        <f t="shared" si="59"/>
        <v>-</v>
      </c>
      <c r="BJ93" s="381" t="str">
        <f t="shared" si="59"/>
        <v>-</v>
      </c>
      <c r="BK93" s="381">
        <f t="shared" si="59"/>
        <v>1</v>
      </c>
      <c r="BL93" s="381">
        <f t="shared" si="59"/>
        <v>0.1579217228</v>
      </c>
      <c r="BM93" s="381">
        <f t="shared" si="59"/>
        <v>0.005429465858</v>
      </c>
      <c r="BN93" s="381" t="str">
        <f t="shared" si="59"/>
        <v>-</v>
      </c>
      <c r="BO93" s="381" t="str">
        <f t="shared" si="59"/>
        <v>-</v>
      </c>
      <c r="BP93" s="381">
        <f t="shared" si="59"/>
        <v>0</v>
      </c>
      <c r="BQ93" s="381" t="str">
        <f t="shared" si="59"/>
        <v>-</v>
      </c>
      <c r="BR93" s="381">
        <f t="shared" si="59"/>
        <v>2</v>
      </c>
      <c r="BS93" s="381" t="str">
        <f t="shared" si="59"/>
        <v>-</v>
      </c>
      <c r="BT93" s="381" t="str">
        <f t="shared" si="59"/>
        <v>-</v>
      </c>
      <c r="BU93" s="381">
        <f t="shared" si="59"/>
        <v>0</v>
      </c>
      <c r="BV93" s="381">
        <f t="shared" si="59"/>
        <v>4</v>
      </c>
      <c r="BW93" s="381" t="str">
        <f t="shared" si="59"/>
        <v>-</v>
      </c>
      <c r="BX93" s="381">
        <f t="shared" si="59"/>
        <v>1</v>
      </c>
      <c r="BY93" s="381">
        <f t="shared" si="59"/>
        <v>0</v>
      </c>
      <c r="BZ93" s="381" t="str">
        <f t="shared" si="59"/>
        <v>-</v>
      </c>
      <c r="CA93" s="381">
        <f t="shared" si="59"/>
        <v>1</v>
      </c>
      <c r="CB93" s="381" t="str">
        <f t="shared" si="59"/>
        <v>-</v>
      </c>
      <c r="CC93" s="381">
        <f t="shared" si="59"/>
        <v>0</v>
      </c>
      <c r="CD93" s="381" t="str">
        <f t="shared" si="59"/>
        <v>-</v>
      </c>
      <c r="CE93" s="381">
        <f t="shared" si="59"/>
        <v>2</v>
      </c>
      <c r="CF93" s="381" t="str">
        <f t="shared" si="59"/>
        <v>-</v>
      </c>
      <c r="CG93" s="381">
        <f t="shared" si="59"/>
        <v>1</v>
      </c>
      <c r="CH93" s="381">
        <f t="shared" si="59"/>
        <v>0</v>
      </c>
      <c r="CI93" s="381">
        <f t="shared" si="59"/>
        <v>0</v>
      </c>
      <c r="CJ93" s="381">
        <f t="shared" si="59"/>
        <v>6</v>
      </c>
      <c r="CK93" s="381" t="str">
        <f t="shared" si="59"/>
        <v>-</v>
      </c>
      <c r="CL93" s="381">
        <f t="shared" si="59"/>
        <v>7.5</v>
      </c>
      <c r="CM93" s="381">
        <f t="shared" si="59"/>
        <v>0</v>
      </c>
      <c r="CN93" s="381">
        <f t="shared" si="59"/>
        <v>1</v>
      </c>
      <c r="CO93" s="381">
        <f t="shared" si="59"/>
        <v>9</v>
      </c>
      <c r="CP93" s="381">
        <f t="shared" si="59"/>
        <v>2</v>
      </c>
      <c r="CQ93" s="381" t="str">
        <f t="shared" si="59"/>
        <v>-</v>
      </c>
      <c r="CR93" s="381">
        <f t="shared" si="59"/>
        <v>0.001853033203</v>
      </c>
      <c r="CS93" s="381">
        <f t="shared" si="59"/>
        <v>0.003992015968</v>
      </c>
      <c r="CT93" s="381" t="str">
        <f t="shared" si="59"/>
        <v>-</v>
      </c>
      <c r="CU93" s="381">
        <f t="shared" si="59"/>
        <v>0</v>
      </c>
      <c r="CV93" s="381" t="str">
        <f t="shared" si="59"/>
        <v>-</v>
      </c>
      <c r="CW93" s="381">
        <f t="shared" si="59"/>
        <v>2</v>
      </c>
      <c r="CX93" s="381">
        <f t="shared" si="59"/>
        <v>0</v>
      </c>
      <c r="CY93" s="381" t="str">
        <f t="shared" si="59"/>
        <v>-</v>
      </c>
      <c r="CZ93" s="381" t="str">
        <f t="shared" si="59"/>
        <v>-</v>
      </c>
      <c r="DA93" s="381" t="str">
        <f t="shared" si="59"/>
        <v>-</v>
      </c>
      <c r="DB93" s="381" t="str">
        <f t="shared" si="59"/>
        <v>-</v>
      </c>
      <c r="DC93" s="381" t="str">
        <f t="shared" si="59"/>
        <v>-</v>
      </c>
      <c r="DD93" s="381" t="str">
        <f t="shared" si="59"/>
        <v>-</v>
      </c>
      <c r="DE93" s="381" t="str">
        <f t="shared" si="59"/>
        <v>-</v>
      </c>
      <c r="DF93" s="381" t="str">
        <f t="shared" si="59"/>
        <v>-</v>
      </c>
      <c r="DG93" s="381">
        <f t="shared" si="59"/>
        <v>1</v>
      </c>
      <c r="DH93" s="381" t="str">
        <f t="shared" si="59"/>
        <v>-</v>
      </c>
      <c r="DI93" s="382">
        <f t="shared" si="59"/>
        <v>1.090909091</v>
      </c>
      <c r="DJ93" s="268"/>
    </row>
    <row r="94">
      <c r="J94" s="269"/>
      <c r="K94" s="345"/>
      <c r="L94" s="308"/>
      <c r="M94" s="308"/>
      <c r="N94" s="309"/>
      <c r="O94" s="270"/>
      <c r="Q94" s="268"/>
      <c r="R94" s="330" t="s">
        <v>2220</v>
      </c>
      <c r="S94" s="381">
        <f t="shared" ref="S94:AE94" si="60">S46/S$29</f>
        <v>0.01718213058</v>
      </c>
      <c r="T94" s="381">
        <f t="shared" si="60"/>
        <v>0.1802618328</v>
      </c>
      <c r="U94" s="381">
        <f t="shared" si="60"/>
        <v>0.9669421488</v>
      </c>
      <c r="V94" s="381">
        <f t="shared" si="60"/>
        <v>1.083333333</v>
      </c>
      <c r="W94" s="381">
        <f t="shared" si="60"/>
        <v>0.050079979</v>
      </c>
      <c r="X94" s="381">
        <f t="shared" si="60"/>
        <v>0.6666666667</v>
      </c>
      <c r="Y94" s="381">
        <f t="shared" si="60"/>
        <v>0.03410559884</v>
      </c>
      <c r="Z94" s="381">
        <f t="shared" si="60"/>
        <v>1.27972028</v>
      </c>
      <c r="AA94" s="381">
        <f t="shared" si="60"/>
        <v>4.333333333</v>
      </c>
      <c r="AB94" s="381">
        <f t="shared" si="60"/>
        <v>3.857142857</v>
      </c>
      <c r="AC94" s="381">
        <f t="shared" si="60"/>
        <v>0.001944884953</v>
      </c>
      <c r="AD94" s="381">
        <f t="shared" si="60"/>
        <v>0</v>
      </c>
      <c r="AE94" s="382">
        <f t="shared" si="60"/>
        <v>1.002164502</v>
      </c>
      <c r="AF94" s="268"/>
      <c r="AG94" s="330" t="s">
        <v>2220</v>
      </c>
      <c r="AH94" s="381">
        <f t="shared" ref="AH94:DI94" si="61">IF(AH$29=0,"-",AH46/AH$29)</f>
        <v>0.01491395793</v>
      </c>
      <c r="AI94" s="381">
        <f t="shared" si="61"/>
        <v>0</v>
      </c>
      <c r="AJ94" s="381">
        <f t="shared" si="61"/>
        <v>3</v>
      </c>
      <c r="AK94" s="381">
        <f t="shared" si="61"/>
        <v>0</v>
      </c>
      <c r="AL94" s="381">
        <f t="shared" si="61"/>
        <v>0.1802618328</v>
      </c>
      <c r="AM94" s="381" t="str">
        <f t="shared" si="61"/>
        <v>-</v>
      </c>
      <c r="AN94" s="381" t="str">
        <f t="shared" si="61"/>
        <v>-</v>
      </c>
      <c r="AO94" s="381" t="str">
        <f t="shared" si="61"/>
        <v>-</v>
      </c>
      <c r="AP94" s="381">
        <f t="shared" si="61"/>
        <v>0.9196428571</v>
      </c>
      <c r="AQ94" s="381">
        <f t="shared" si="61"/>
        <v>0.5</v>
      </c>
      <c r="AR94" s="381" t="str">
        <f t="shared" si="61"/>
        <v>-</v>
      </c>
      <c r="AS94" s="381">
        <f t="shared" si="61"/>
        <v>1</v>
      </c>
      <c r="AT94" s="381">
        <f t="shared" si="61"/>
        <v>3.5</v>
      </c>
      <c r="AU94" s="381">
        <f t="shared" si="61"/>
        <v>2</v>
      </c>
      <c r="AV94" s="381" t="str">
        <f t="shared" si="61"/>
        <v>-</v>
      </c>
      <c r="AW94" s="381">
        <f t="shared" si="61"/>
        <v>1.333333333</v>
      </c>
      <c r="AX94" s="381" t="str">
        <f t="shared" si="61"/>
        <v>-</v>
      </c>
      <c r="AY94" s="381">
        <f t="shared" si="61"/>
        <v>0.5</v>
      </c>
      <c r="AZ94" s="381">
        <f t="shared" si="61"/>
        <v>0</v>
      </c>
      <c r="BA94" s="381" t="str">
        <f t="shared" si="61"/>
        <v>-</v>
      </c>
      <c r="BB94" s="381">
        <f t="shared" si="61"/>
        <v>0.05006650233</v>
      </c>
      <c r="BC94" s="381" t="str">
        <f t="shared" si="61"/>
        <v>-</v>
      </c>
      <c r="BD94" s="381">
        <f t="shared" si="61"/>
        <v>1</v>
      </c>
      <c r="BE94" s="381">
        <f t="shared" si="61"/>
        <v>1.5</v>
      </c>
      <c r="BF94" s="381">
        <f t="shared" si="61"/>
        <v>0</v>
      </c>
      <c r="BG94" s="381">
        <f t="shared" si="61"/>
        <v>1</v>
      </c>
      <c r="BH94" s="381">
        <f t="shared" si="61"/>
        <v>0</v>
      </c>
      <c r="BI94" s="381" t="str">
        <f t="shared" si="61"/>
        <v>-</v>
      </c>
      <c r="BJ94" s="381" t="str">
        <f t="shared" si="61"/>
        <v>-</v>
      </c>
      <c r="BK94" s="381">
        <f t="shared" si="61"/>
        <v>1</v>
      </c>
      <c r="BL94" s="381">
        <f t="shared" si="61"/>
        <v>0.2094406939</v>
      </c>
      <c r="BM94" s="381">
        <f t="shared" si="61"/>
        <v>0.005429465858</v>
      </c>
      <c r="BN94" s="381" t="str">
        <f t="shared" si="61"/>
        <v>-</v>
      </c>
      <c r="BO94" s="381" t="str">
        <f t="shared" si="61"/>
        <v>-</v>
      </c>
      <c r="BP94" s="381">
        <f t="shared" si="61"/>
        <v>1.1</v>
      </c>
      <c r="BQ94" s="381" t="str">
        <f t="shared" si="61"/>
        <v>-</v>
      </c>
      <c r="BR94" s="381">
        <f t="shared" si="61"/>
        <v>2.5</v>
      </c>
      <c r="BS94" s="381" t="str">
        <f t="shared" si="61"/>
        <v>-</v>
      </c>
      <c r="BT94" s="381" t="str">
        <f t="shared" si="61"/>
        <v>-</v>
      </c>
      <c r="BU94" s="381">
        <f t="shared" si="61"/>
        <v>0</v>
      </c>
      <c r="BV94" s="381">
        <f t="shared" si="61"/>
        <v>4</v>
      </c>
      <c r="BW94" s="381" t="str">
        <f t="shared" si="61"/>
        <v>-</v>
      </c>
      <c r="BX94" s="381">
        <f t="shared" si="61"/>
        <v>30</v>
      </c>
      <c r="BY94" s="381">
        <f t="shared" si="61"/>
        <v>1</v>
      </c>
      <c r="BZ94" s="381" t="str">
        <f t="shared" si="61"/>
        <v>-</v>
      </c>
      <c r="CA94" s="381">
        <f t="shared" si="61"/>
        <v>1</v>
      </c>
      <c r="CB94" s="381" t="str">
        <f t="shared" si="61"/>
        <v>-</v>
      </c>
      <c r="CC94" s="381">
        <f t="shared" si="61"/>
        <v>0</v>
      </c>
      <c r="CD94" s="381" t="str">
        <f t="shared" si="61"/>
        <v>-</v>
      </c>
      <c r="CE94" s="381">
        <f t="shared" si="61"/>
        <v>2</v>
      </c>
      <c r="CF94" s="381" t="str">
        <f t="shared" si="61"/>
        <v>-</v>
      </c>
      <c r="CG94" s="381">
        <f t="shared" si="61"/>
        <v>2</v>
      </c>
      <c r="CH94" s="381">
        <f t="shared" si="61"/>
        <v>22</v>
      </c>
      <c r="CI94" s="381">
        <f t="shared" si="61"/>
        <v>0</v>
      </c>
      <c r="CJ94" s="381">
        <f t="shared" si="61"/>
        <v>6</v>
      </c>
      <c r="CK94" s="381" t="str">
        <f t="shared" si="61"/>
        <v>-</v>
      </c>
      <c r="CL94" s="381">
        <f t="shared" si="61"/>
        <v>11.5</v>
      </c>
      <c r="CM94" s="381">
        <f t="shared" si="61"/>
        <v>0</v>
      </c>
      <c r="CN94" s="381">
        <f t="shared" si="61"/>
        <v>1.666666667</v>
      </c>
      <c r="CO94" s="381">
        <f t="shared" si="61"/>
        <v>10</v>
      </c>
      <c r="CP94" s="381">
        <f t="shared" si="61"/>
        <v>2</v>
      </c>
      <c r="CQ94" s="381" t="str">
        <f t="shared" si="61"/>
        <v>-</v>
      </c>
      <c r="CR94" s="381">
        <f t="shared" si="61"/>
        <v>0.001868221999</v>
      </c>
      <c r="CS94" s="381">
        <f t="shared" si="61"/>
        <v>0.003992015968</v>
      </c>
      <c r="CT94" s="381" t="str">
        <f t="shared" si="61"/>
        <v>-</v>
      </c>
      <c r="CU94" s="381">
        <f t="shared" si="61"/>
        <v>1</v>
      </c>
      <c r="CV94" s="381" t="str">
        <f t="shared" si="61"/>
        <v>-</v>
      </c>
      <c r="CW94" s="381">
        <f t="shared" si="61"/>
        <v>2</v>
      </c>
      <c r="CX94" s="381">
        <f t="shared" si="61"/>
        <v>0</v>
      </c>
      <c r="CY94" s="381" t="str">
        <f t="shared" si="61"/>
        <v>-</v>
      </c>
      <c r="CZ94" s="381" t="str">
        <f t="shared" si="61"/>
        <v>-</v>
      </c>
      <c r="DA94" s="381" t="str">
        <f t="shared" si="61"/>
        <v>-</v>
      </c>
      <c r="DB94" s="381" t="str">
        <f t="shared" si="61"/>
        <v>-</v>
      </c>
      <c r="DC94" s="381" t="str">
        <f t="shared" si="61"/>
        <v>-</v>
      </c>
      <c r="DD94" s="381" t="str">
        <f t="shared" si="61"/>
        <v>-</v>
      </c>
      <c r="DE94" s="381" t="str">
        <f t="shared" si="61"/>
        <v>-</v>
      </c>
      <c r="DF94" s="381" t="str">
        <f t="shared" si="61"/>
        <v>-</v>
      </c>
      <c r="DG94" s="381">
        <f t="shared" si="61"/>
        <v>1</v>
      </c>
      <c r="DH94" s="381" t="str">
        <f t="shared" si="61"/>
        <v>-</v>
      </c>
      <c r="DI94" s="382">
        <f t="shared" si="61"/>
        <v>1.181818182</v>
      </c>
      <c r="DJ94" s="268"/>
    </row>
    <row r="95">
      <c r="J95" s="269"/>
      <c r="K95" s="307" t="s">
        <v>2244</v>
      </c>
      <c r="L95" s="333" t="s">
        <v>2245</v>
      </c>
      <c r="M95" s="333" t="s">
        <v>2246</v>
      </c>
      <c r="N95" s="334" t="s">
        <v>2247</v>
      </c>
      <c r="O95" s="270"/>
      <c r="Q95" s="268"/>
      <c r="R95" s="330" t="s">
        <v>2221</v>
      </c>
      <c r="S95" s="381">
        <f t="shared" ref="S95:AE95" si="62">S47/S$29</f>
        <v>0.06987399771</v>
      </c>
      <c r="T95" s="381">
        <f t="shared" si="62"/>
        <v>0.9998561358</v>
      </c>
      <c r="U95" s="381">
        <f t="shared" si="62"/>
        <v>0.9917355372</v>
      </c>
      <c r="V95" s="381">
        <f t="shared" si="62"/>
        <v>1.166666667</v>
      </c>
      <c r="W95" s="381">
        <f t="shared" si="62"/>
        <v>0.050079979</v>
      </c>
      <c r="X95" s="381">
        <f t="shared" si="62"/>
        <v>0.6666666667</v>
      </c>
      <c r="Y95" s="381">
        <f t="shared" si="62"/>
        <v>0.2095266264</v>
      </c>
      <c r="Z95" s="381">
        <f t="shared" si="62"/>
        <v>1.286713287</v>
      </c>
      <c r="AA95" s="381">
        <f t="shared" si="62"/>
        <v>4.933333333</v>
      </c>
      <c r="AB95" s="381">
        <f t="shared" si="62"/>
        <v>4</v>
      </c>
      <c r="AC95" s="381">
        <f t="shared" si="62"/>
        <v>0.00231890129</v>
      </c>
      <c r="AD95" s="381">
        <f t="shared" si="62"/>
        <v>0.5</v>
      </c>
      <c r="AE95" s="382">
        <f t="shared" si="62"/>
        <v>1.932900433</v>
      </c>
      <c r="AF95" s="268"/>
      <c r="AG95" s="330" t="s">
        <v>2221</v>
      </c>
      <c r="AH95" s="381">
        <f t="shared" ref="AH95:DI95" si="63">IF(AH$29=0,"-",AH47/AH$29)</f>
        <v>0.06653919694</v>
      </c>
      <c r="AI95" s="381">
        <f t="shared" si="63"/>
        <v>1</v>
      </c>
      <c r="AJ95" s="381">
        <f t="shared" si="63"/>
        <v>4</v>
      </c>
      <c r="AK95" s="381">
        <f t="shared" si="63"/>
        <v>0</v>
      </c>
      <c r="AL95" s="381">
        <f t="shared" si="63"/>
        <v>0.9998561358</v>
      </c>
      <c r="AM95" s="381" t="str">
        <f t="shared" si="63"/>
        <v>-</v>
      </c>
      <c r="AN95" s="381" t="str">
        <f t="shared" si="63"/>
        <v>-</v>
      </c>
      <c r="AO95" s="381" t="str">
        <f t="shared" si="63"/>
        <v>-</v>
      </c>
      <c r="AP95" s="381">
        <f t="shared" si="63"/>
        <v>0.9375</v>
      </c>
      <c r="AQ95" s="381">
        <f t="shared" si="63"/>
        <v>0.75</v>
      </c>
      <c r="AR95" s="381" t="str">
        <f t="shared" si="63"/>
        <v>-</v>
      </c>
      <c r="AS95" s="381">
        <f t="shared" si="63"/>
        <v>1</v>
      </c>
      <c r="AT95" s="381">
        <f t="shared" si="63"/>
        <v>3.5</v>
      </c>
      <c r="AU95" s="381">
        <f t="shared" si="63"/>
        <v>2</v>
      </c>
      <c r="AV95" s="381" t="str">
        <f t="shared" si="63"/>
        <v>-</v>
      </c>
      <c r="AW95" s="381">
        <f t="shared" si="63"/>
        <v>1.333333333</v>
      </c>
      <c r="AX95" s="381" t="str">
        <f t="shared" si="63"/>
        <v>-</v>
      </c>
      <c r="AY95" s="381">
        <f t="shared" si="63"/>
        <v>1</v>
      </c>
      <c r="AZ95" s="381">
        <f t="shared" si="63"/>
        <v>0</v>
      </c>
      <c r="BA95" s="381" t="str">
        <f t="shared" si="63"/>
        <v>-</v>
      </c>
      <c r="BB95" s="381">
        <f t="shared" si="63"/>
        <v>0.05006650233</v>
      </c>
      <c r="BC95" s="381" t="str">
        <f t="shared" si="63"/>
        <v>-</v>
      </c>
      <c r="BD95" s="381">
        <f t="shared" si="63"/>
        <v>1</v>
      </c>
      <c r="BE95" s="381">
        <f t="shared" si="63"/>
        <v>1.5</v>
      </c>
      <c r="BF95" s="381">
        <f t="shared" si="63"/>
        <v>0</v>
      </c>
      <c r="BG95" s="381">
        <f t="shared" si="63"/>
        <v>1</v>
      </c>
      <c r="BH95" s="381">
        <f t="shared" si="63"/>
        <v>0</v>
      </c>
      <c r="BI95" s="381" t="str">
        <f t="shared" si="63"/>
        <v>-</v>
      </c>
      <c r="BJ95" s="381" t="str">
        <f t="shared" si="63"/>
        <v>-</v>
      </c>
      <c r="BK95" s="381">
        <f t="shared" si="63"/>
        <v>1</v>
      </c>
      <c r="BL95" s="381">
        <f t="shared" si="63"/>
        <v>0.2095154674</v>
      </c>
      <c r="BM95" s="381">
        <f t="shared" si="63"/>
        <v>0.2095270705</v>
      </c>
      <c r="BN95" s="381" t="str">
        <f t="shared" si="63"/>
        <v>-</v>
      </c>
      <c r="BO95" s="381" t="str">
        <f t="shared" si="63"/>
        <v>-</v>
      </c>
      <c r="BP95" s="381">
        <f t="shared" si="63"/>
        <v>1.1</v>
      </c>
      <c r="BQ95" s="381" t="str">
        <f t="shared" si="63"/>
        <v>-</v>
      </c>
      <c r="BR95" s="381">
        <f t="shared" si="63"/>
        <v>3</v>
      </c>
      <c r="BS95" s="381" t="str">
        <f t="shared" si="63"/>
        <v>-</v>
      </c>
      <c r="BT95" s="381" t="str">
        <f t="shared" si="63"/>
        <v>-</v>
      </c>
      <c r="BU95" s="381">
        <f t="shared" si="63"/>
        <v>0</v>
      </c>
      <c r="BV95" s="381">
        <f t="shared" si="63"/>
        <v>4</v>
      </c>
      <c r="BW95" s="381" t="str">
        <f t="shared" si="63"/>
        <v>-</v>
      </c>
      <c r="BX95" s="381">
        <f t="shared" si="63"/>
        <v>30</v>
      </c>
      <c r="BY95" s="381">
        <f t="shared" si="63"/>
        <v>1</v>
      </c>
      <c r="BZ95" s="381" t="str">
        <f t="shared" si="63"/>
        <v>-</v>
      </c>
      <c r="CA95" s="381">
        <f t="shared" si="63"/>
        <v>1</v>
      </c>
      <c r="CB95" s="381" t="str">
        <f t="shared" si="63"/>
        <v>-</v>
      </c>
      <c r="CC95" s="381">
        <f t="shared" si="63"/>
        <v>0</v>
      </c>
      <c r="CD95" s="381" t="str">
        <f t="shared" si="63"/>
        <v>-</v>
      </c>
      <c r="CE95" s="381">
        <f t="shared" si="63"/>
        <v>2</v>
      </c>
      <c r="CF95" s="381" t="str">
        <f t="shared" si="63"/>
        <v>-</v>
      </c>
      <c r="CG95" s="381">
        <f t="shared" si="63"/>
        <v>7</v>
      </c>
      <c r="CH95" s="381">
        <f t="shared" si="63"/>
        <v>22</v>
      </c>
      <c r="CI95" s="381">
        <f t="shared" si="63"/>
        <v>0</v>
      </c>
      <c r="CJ95" s="381">
        <f t="shared" si="63"/>
        <v>6</v>
      </c>
      <c r="CK95" s="381" t="str">
        <f t="shared" si="63"/>
        <v>-</v>
      </c>
      <c r="CL95" s="381">
        <f t="shared" si="63"/>
        <v>13.5</v>
      </c>
      <c r="CM95" s="381">
        <f t="shared" si="63"/>
        <v>0</v>
      </c>
      <c r="CN95" s="381">
        <f t="shared" si="63"/>
        <v>2</v>
      </c>
      <c r="CO95" s="381">
        <f t="shared" si="63"/>
        <v>10</v>
      </c>
      <c r="CP95" s="381">
        <f t="shared" si="63"/>
        <v>2</v>
      </c>
      <c r="CQ95" s="381" t="str">
        <f t="shared" si="63"/>
        <v>-</v>
      </c>
      <c r="CR95" s="381">
        <f t="shared" si="63"/>
        <v>0.002171997934</v>
      </c>
      <c r="CS95" s="381">
        <f t="shared" si="63"/>
        <v>0.003992015968</v>
      </c>
      <c r="CT95" s="381" t="str">
        <f t="shared" si="63"/>
        <v>-</v>
      </c>
      <c r="CU95" s="381">
        <f t="shared" si="63"/>
        <v>6</v>
      </c>
      <c r="CV95" s="381" t="str">
        <f t="shared" si="63"/>
        <v>-</v>
      </c>
      <c r="CW95" s="381">
        <f t="shared" si="63"/>
        <v>2</v>
      </c>
      <c r="CX95" s="381">
        <f t="shared" si="63"/>
        <v>0.5</v>
      </c>
      <c r="CY95" s="381" t="str">
        <f t="shared" si="63"/>
        <v>-</v>
      </c>
      <c r="CZ95" s="381" t="str">
        <f t="shared" si="63"/>
        <v>-</v>
      </c>
      <c r="DA95" s="381" t="str">
        <f t="shared" si="63"/>
        <v>-</v>
      </c>
      <c r="DB95" s="381" t="str">
        <f t="shared" si="63"/>
        <v>-</v>
      </c>
      <c r="DC95" s="381" t="str">
        <f t="shared" si="63"/>
        <v>-</v>
      </c>
      <c r="DD95" s="381" t="str">
        <f t="shared" si="63"/>
        <v>-</v>
      </c>
      <c r="DE95" s="381" t="str">
        <f t="shared" si="63"/>
        <v>-</v>
      </c>
      <c r="DF95" s="381" t="str">
        <f t="shared" si="63"/>
        <v>-</v>
      </c>
      <c r="DG95" s="381">
        <f t="shared" si="63"/>
        <v>1.951111111</v>
      </c>
      <c r="DH95" s="381" t="str">
        <f t="shared" si="63"/>
        <v>-</v>
      </c>
      <c r="DI95" s="382">
        <f t="shared" si="63"/>
        <v>1.363636364</v>
      </c>
      <c r="DJ95" s="268"/>
    </row>
    <row r="96">
      <c r="J96" s="269"/>
      <c r="K96" s="380">
        <f>K61/$N$31</f>
        <v>0.0001936370292</v>
      </c>
      <c r="L96" s="381">
        <f t="shared" ref="L96:N96" si="64">L61/$N$34</f>
        <v>0.001533870371</v>
      </c>
      <c r="M96" s="381">
        <f t="shared" si="64"/>
        <v>0.04550289317</v>
      </c>
      <c r="N96" s="382">
        <f t="shared" si="64"/>
        <v>0.04776786923</v>
      </c>
      <c r="O96" s="270"/>
      <c r="Q96" s="268"/>
      <c r="R96" s="307" t="s">
        <v>2223</v>
      </c>
      <c r="S96" s="381">
        <f t="shared" ref="S96:AE96" si="65">S48/S$30</f>
        <v>0.0007286505392</v>
      </c>
      <c r="T96" s="381">
        <f t="shared" si="65"/>
        <v>0.000001424625217</v>
      </c>
      <c r="U96" s="381">
        <f t="shared" si="65"/>
        <v>0.1209677419</v>
      </c>
      <c r="V96" s="381">
        <f t="shared" si="65"/>
        <v>0.4210526316</v>
      </c>
      <c r="W96" s="381">
        <f t="shared" si="65"/>
        <v>0.000003534580569</v>
      </c>
      <c r="X96" s="381">
        <f t="shared" si="65"/>
        <v>132</v>
      </c>
      <c r="Y96" s="381">
        <f t="shared" si="65"/>
        <v>0.00007100849431</v>
      </c>
      <c r="Z96" s="381">
        <f t="shared" si="65"/>
        <v>0.04360465116</v>
      </c>
      <c r="AA96" s="381">
        <f t="shared" si="65"/>
        <v>0.9090909091</v>
      </c>
      <c r="AB96" s="381">
        <f t="shared" si="65"/>
        <v>2.4</v>
      </c>
      <c r="AC96" s="381">
        <f t="shared" si="65"/>
        <v>0.0003149175053</v>
      </c>
      <c r="AD96" s="381">
        <f t="shared" si="65"/>
        <v>16</v>
      </c>
      <c r="AE96" s="382">
        <f t="shared" si="65"/>
        <v>0.04112554113</v>
      </c>
      <c r="AF96" s="268"/>
      <c r="AG96" s="307" t="s">
        <v>2223</v>
      </c>
      <c r="AH96" s="395">
        <f t="shared" ref="AH96:DI96" si="66">IF(AH$30=0,"-",AH48/AH$30)</f>
        <v>0.0005834305718</v>
      </c>
      <c r="AI96" s="395">
        <f t="shared" si="66"/>
        <v>0</v>
      </c>
      <c r="AJ96" s="395">
        <f t="shared" si="66"/>
        <v>0.25</v>
      </c>
      <c r="AK96" s="395">
        <f t="shared" si="66"/>
        <v>0</v>
      </c>
      <c r="AL96" s="395">
        <f t="shared" si="66"/>
        <v>0.000001424625217</v>
      </c>
      <c r="AM96" s="395" t="str">
        <f t="shared" si="66"/>
        <v>-</v>
      </c>
      <c r="AN96" s="395" t="str">
        <f t="shared" si="66"/>
        <v>-</v>
      </c>
      <c r="AO96" s="395" t="str">
        <f t="shared" si="66"/>
        <v>-</v>
      </c>
      <c r="AP96" s="395">
        <f t="shared" si="66"/>
        <v>0.01739130435</v>
      </c>
      <c r="AQ96" s="395">
        <f t="shared" si="66"/>
        <v>1</v>
      </c>
      <c r="AR96" s="395" t="str">
        <f t="shared" si="66"/>
        <v>-</v>
      </c>
      <c r="AS96" s="395">
        <f t="shared" si="66"/>
        <v>3</v>
      </c>
      <c r="AT96" s="395">
        <f t="shared" si="66"/>
        <v>2</v>
      </c>
      <c r="AU96" s="395">
        <f t="shared" si="66"/>
        <v>1</v>
      </c>
      <c r="AV96" s="395" t="str">
        <f t="shared" si="66"/>
        <v>-</v>
      </c>
      <c r="AW96" s="395">
        <f t="shared" si="66"/>
        <v>0.5</v>
      </c>
      <c r="AX96" s="395" t="str">
        <f t="shared" si="66"/>
        <v>-</v>
      </c>
      <c r="AY96" s="395">
        <f t="shared" si="66"/>
        <v>0</v>
      </c>
      <c r="AZ96" s="395">
        <f t="shared" si="66"/>
        <v>0</v>
      </c>
      <c r="BA96" s="395" t="str">
        <f t="shared" si="66"/>
        <v>-</v>
      </c>
      <c r="BB96" s="395">
        <f t="shared" si="66"/>
        <v>0.000003534630543</v>
      </c>
      <c r="BC96" s="395" t="str">
        <f t="shared" si="66"/>
        <v>-</v>
      </c>
      <c r="BD96" s="395">
        <f t="shared" si="66"/>
        <v>0</v>
      </c>
      <c r="BE96" s="395">
        <f t="shared" si="66"/>
        <v>0</v>
      </c>
      <c r="BF96" s="395">
        <f t="shared" si="66"/>
        <v>0</v>
      </c>
      <c r="BG96" s="395">
        <f t="shared" si="66"/>
        <v>396</v>
      </c>
      <c r="BH96" s="395">
        <f t="shared" si="66"/>
        <v>0</v>
      </c>
      <c r="BI96" s="395" t="str">
        <f t="shared" si="66"/>
        <v>-</v>
      </c>
      <c r="BJ96" s="395" t="str">
        <f t="shared" si="66"/>
        <v>-</v>
      </c>
      <c r="BK96" s="395">
        <f t="shared" si="66"/>
        <v>0</v>
      </c>
      <c r="BL96" s="395">
        <f t="shared" si="66"/>
        <v>0.0003573771633</v>
      </c>
      <c r="BM96" s="395">
        <f t="shared" si="66"/>
        <v>0.00006566952737</v>
      </c>
      <c r="BN96" s="395" t="str">
        <f t="shared" si="66"/>
        <v>-</v>
      </c>
      <c r="BO96" s="395" t="str">
        <f t="shared" si="66"/>
        <v>-</v>
      </c>
      <c r="BP96" s="395">
        <f t="shared" si="66"/>
        <v>0</v>
      </c>
      <c r="BQ96" s="395" t="str">
        <f t="shared" si="66"/>
        <v>-</v>
      </c>
      <c r="BR96" s="395">
        <f t="shared" si="66"/>
        <v>0</v>
      </c>
      <c r="BS96" s="395" t="str">
        <f t="shared" si="66"/>
        <v>-</v>
      </c>
      <c r="BT96" s="395" t="str">
        <f t="shared" si="66"/>
        <v>-</v>
      </c>
      <c r="BU96" s="395">
        <f t="shared" si="66"/>
        <v>0</v>
      </c>
      <c r="BV96" s="395">
        <f t="shared" si="66"/>
        <v>0</v>
      </c>
      <c r="BW96" s="395" t="str">
        <f t="shared" si="66"/>
        <v>-</v>
      </c>
      <c r="BX96" s="395">
        <f t="shared" si="66"/>
        <v>0.125</v>
      </c>
      <c r="BY96" s="395">
        <f t="shared" si="66"/>
        <v>0.08130081301</v>
      </c>
      <c r="BZ96" s="395" t="str">
        <f t="shared" si="66"/>
        <v>-</v>
      </c>
      <c r="CA96" s="395">
        <f t="shared" si="66"/>
        <v>0</v>
      </c>
      <c r="CB96" s="395" t="str">
        <f t="shared" si="66"/>
        <v>-</v>
      </c>
      <c r="CC96" s="395">
        <f t="shared" si="66"/>
        <v>0</v>
      </c>
      <c r="CD96" s="395" t="str">
        <f t="shared" si="66"/>
        <v>-</v>
      </c>
      <c r="CE96" s="395">
        <f t="shared" si="66"/>
        <v>0</v>
      </c>
      <c r="CF96" s="395" t="str">
        <f t="shared" si="66"/>
        <v>-</v>
      </c>
      <c r="CG96" s="395">
        <f t="shared" si="66"/>
        <v>1</v>
      </c>
      <c r="CH96" s="395">
        <f t="shared" si="66"/>
        <v>0</v>
      </c>
      <c r="CI96" s="395">
        <f t="shared" si="66"/>
        <v>0</v>
      </c>
      <c r="CJ96" s="395">
        <f t="shared" si="66"/>
        <v>8</v>
      </c>
      <c r="CK96" s="395" t="str">
        <f t="shared" si="66"/>
        <v>-</v>
      </c>
      <c r="CL96" s="395">
        <f t="shared" si="66"/>
        <v>1.5</v>
      </c>
      <c r="CM96" s="395">
        <f t="shared" si="66"/>
        <v>0</v>
      </c>
      <c r="CN96" s="395">
        <f t="shared" si="66"/>
        <v>0.1666666667</v>
      </c>
      <c r="CO96" s="395">
        <f t="shared" si="66"/>
        <v>11.5</v>
      </c>
      <c r="CP96" s="395">
        <f t="shared" si="66"/>
        <v>0</v>
      </c>
      <c r="CQ96" s="395" t="str">
        <f t="shared" si="66"/>
        <v>-</v>
      </c>
      <c r="CR96" s="395">
        <f t="shared" si="66"/>
        <v>0.0002915451895</v>
      </c>
      <c r="CS96" s="395">
        <f t="shared" si="66"/>
        <v>0.001996007984</v>
      </c>
      <c r="CT96" s="395" t="str">
        <f t="shared" si="66"/>
        <v>-</v>
      </c>
      <c r="CU96" s="395">
        <f t="shared" si="66"/>
        <v>0</v>
      </c>
      <c r="CV96" s="395" t="str">
        <f t="shared" si="66"/>
        <v>-</v>
      </c>
      <c r="CW96" s="395">
        <f t="shared" si="66"/>
        <v>0</v>
      </c>
      <c r="CX96" s="395">
        <f t="shared" si="66"/>
        <v>16</v>
      </c>
      <c r="CY96" s="395" t="str">
        <f t="shared" si="66"/>
        <v>-</v>
      </c>
      <c r="CZ96" s="395" t="str">
        <f t="shared" si="66"/>
        <v>-</v>
      </c>
      <c r="DA96" s="395" t="str">
        <f t="shared" si="66"/>
        <v>-</v>
      </c>
      <c r="DB96" s="395" t="str">
        <f t="shared" si="66"/>
        <v>-</v>
      </c>
      <c r="DC96" s="395" t="str">
        <f t="shared" si="66"/>
        <v>-</v>
      </c>
      <c r="DD96" s="395" t="str">
        <f t="shared" si="66"/>
        <v>-</v>
      </c>
      <c r="DE96" s="395" t="str">
        <f t="shared" si="66"/>
        <v>-</v>
      </c>
      <c r="DF96" s="395" t="str">
        <f t="shared" si="66"/>
        <v>-</v>
      </c>
      <c r="DG96" s="395">
        <f t="shared" si="66"/>
        <v>0.04</v>
      </c>
      <c r="DH96" s="395" t="str">
        <f t="shared" si="66"/>
        <v>-</v>
      </c>
      <c r="DI96" s="396">
        <f t="shared" si="66"/>
        <v>0.09090909091</v>
      </c>
      <c r="DJ96" s="268"/>
    </row>
    <row r="97">
      <c r="J97" s="269"/>
      <c r="K97" s="345"/>
      <c r="L97" s="308"/>
      <c r="M97" s="308"/>
      <c r="N97" s="309"/>
      <c r="O97" s="270"/>
      <c r="Q97" s="268"/>
      <c r="R97" s="307" t="s">
        <v>2224</v>
      </c>
      <c r="S97" s="381">
        <f t="shared" ref="S97:AE97" si="67">S49/S$30</f>
        <v>0.008160886039</v>
      </c>
      <c r="T97" s="381">
        <f t="shared" si="67"/>
        <v>0.004526034314</v>
      </c>
      <c r="U97" s="381">
        <f t="shared" si="67"/>
        <v>1.016129032</v>
      </c>
      <c r="V97" s="381">
        <f t="shared" si="67"/>
        <v>2.105263158</v>
      </c>
      <c r="W97" s="381">
        <f t="shared" si="67"/>
        <v>0.1888738473</v>
      </c>
      <c r="X97" s="381">
        <f t="shared" si="67"/>
        <v>132</v>
      </c>
      <c r="Y97" s="381">
        <f t="shared" si="67"/>
        <v>0.001516952116</v>
      </c>
      <c r="Z97" s="381">
        <f t="shared" si="67"/>
        <v>0.101744186</v>
      </c>
      <c r="AA97" s="381">
        <f t="shared" si="67"/>
        <v>9.181818182</v>
      </c>
      <c r="AB97" s="381">
        <f t="shared" si="67"/>
        <v>5.1</v>
      </c>
      <c r="AC97" s="381">
        <f t="shared" si="67"/>
        <v>0.01122749367</v>
      </c>
      <c r="AD97" s="381">
        <f t="shared" si="67"/>
        <v>16</v>
      </c>
      <c r="AE97" s="382">
        <f t="shared" si="67"/>
        <v>1.082251082</v>
      </c>
      <c r="AF97" s="268"/>
      <c r="AG97" s="307" t="s">
        <v>2224</v>
      </c>
      <c r="AH97" s="395">
        <f t="shared" ref="AH97:DI97" si="68">IF(AH$30=0,"-",AH49/AH$30)</f>
        <v>0.007292882147</v>
      </c>
      <c r="AI97" s="395">
        <f t="shared" si="68"/>
        <v>0</v>
      </c>
      <c r="AJ97" s="395">
        <f t="shared" si="68"/>
        <v>1.5</v>
      </c>
      <c r="AK97" s="395">
        <f t="shared" si="68"/>
        <v>0</v>
      </c>
      <c r="AL97" s="395">
        <f t="shared" si="68"/>
        <v>0.004526034314</v>
      </c>
      <c r="AM97" s="395" t="str">
        <f t="shared" si="68"/>
        <v>-</v>
      </c>
      <c r="AN97" s="395" t="str">
        <f t="shared" si="68"/>
        <v>-</v>
      </c>
      <c r="AO97" s="395" t="str">
        <f t="shared" si="68"/>
        <v>-</v>
      </c>
      <c r="AP97" s="395">
        <f t="shared" si="68"/>
        <v>0.9391304348</v>
      </c>
      <c r="AQ97" s="395">
        <f t="shared" si="68"/>
        <v>1.25</v>
      </c>
      <c r="AR97" s="395" t="str">
        <f t="shared" si="68"/>
        <v>-</v>
      </c>
      <c r="AS97" s="395">
        <f t="shared" si="68"/>
        <v>2</v>
      </c>
      <c r="AT97" s="395">
        <f t="shared" si="68"/>
        <v>3.5</v>
      </c>
      <c r="AU97" s="395">
        <f t="shared" si="68"/>
        <v>2</v>
      </c>
      <c r="AV97" s="395" t="str">
        <f t="shared" si="68"/>
        <v>-</v>
      </c>
      <c r="AW97" s="395">
        <f t="shared" si="68"/>
        <v>1.625</v>
      </c>
      <c r="AX97" s="395" t="str">
        <f t="shared" si="68"/>
        <v>-</v>
      </c>
      <c r="AY97" s="395">
        <f t="shared" si="68"/>
        <v>0.5</v>
      </c>
      <c r="AZ97" s="395">
        <f t="shared" si="68"/>
        <v>13</v>
      </c>
      <c r="BA97" s="395" t="str">
        <f t="shared" si="68"/>
        <v>-</v>
      </c>
      <c r="BB97" s="395">
        <f t="shared" si="68"/>
        <v>0.1888765177</v>
      </c>
      <c r="BC97" s="395" t="str">
        <f t="shared" si="68"/>
        <v>-</v>
      </c>
      <c r="BD97" s="395">
        <f t="shared" si="68"/>
        <v>0</v>
      </c>
      <c r="BE97" s="395">
        <f t="shared" si="68"/>
        <v>0</v>
      </c>
      <c r="BF97" s="395">
        <f t="shared" si="68"/>
        <v>0</v>
      </c>
      <c r="BG97" s="395">
        <f t="shared" si="68"/>
        <v>396</v>
      </c>
      <c r="BH97" s="395">
        <f t="shared" si="68"/>
        <v>0</v>
      </c>
      <c r="BI97" s="395" t="str">
        <f t="shared" si="68"/>
        <v>-</v>
      </c>
      <c r="BJ97" s="395" t="str">
        <f t="shared" si="68"/>
        <v>-</v>
      </c>
      <c r="BK97" s="395">
        <f t="shared" si="68"/>
        <v>1</v>
      </c>
      <c r="BL97" s="395">
        <f t="shared" si="68"/>
        <v>0.07812794622</v>
      </c>
      <c r="BM97" s="395">
        <f t="shared" si="68"/>
        <v>0.00008863110374</v>
      </c>
      <c r="BN97" s="395" t="str">
        <f t="shared" si="68"/>
        <v>-</v>
      </c>
      <c r="BO97" s="395" t="str">
        <f t="shared" si="68"/>
        <v>-</v>
      </c>
      <c r="BP97" s="395">
        <f t="shared" si="68"/>
        <v>0</v>
      </c>
      <c r="BQ97" s="395" t="str">
        <f t="shared" si="68"/>
        <v>-</v>
      </c>
      <c r="BR97" s="395">
        <f t="shared" si="68"/>
        <v>4.5</v>
      </c>
      <c r="BS97" s="395" t="str">
        <f t="shared" si="68"/>
        <v>-</v>
      </c>
      <c r="BT97" s="395" t="str">
        <f t="shared" si="68"/>
        <v>-</v>
      </c>
      <c r="BU97" s="395">
        <f t="shared" si="68"/>
        <v>0</v>
      </c>
      <c r="BV97" s="395">
        <f t="shared" si="68"/>
        <v>4</v>
      </c>
      <c r="BW97" s="395" t="str">
        <f t="shared" si="68"/>
        <v>-</v>
      </c>
      <c r="BX97" s="395">
        <f t="shared" si="68"/>
        <v>0.125</v>
      </c>
      <c r="BY97" s="395">
        <f t="shared" si="68"/>
        <v>0.08130081301</v>
      </c>
      <c r="BZ97" s="395" t="str">
        <f t="shared" si="68"/>
        <v>-</v>
      </c>
      <c r="CA97" s="395">
        <f t="shared" si="68"/>
        <v>1</v>
      </c>
      <c r="CB97" s="395" t="str">
        <f t="shared" si="68"/>
        <v>-</v>
      </c>
      <c r="CC97" s="395">
        <f t="shared" si="68"/>
        <v>0</v>
      </c>
      <c r="CD97" s="395" t="str">
        <f t="shared" si="68"/>
        <v>-</v>
      </c>
      <c r="CE97" s="395">
        <f t="shared" si="68"/>
        <v>3</v>
      </c>
      <c r="CF97" s="395" t="str">
        <f t="shared" si="68"/>
        <v>-</v>
      </c>
      <c r="CG97" s="395">
        <f t="shared" si="68"/>
        <v>1</v>
      </c>
      <c r="CH97" s="395">
        <f t="shared" si="68"/>
        <v>0</v>
      </c>
      <c r="CI97" s="395">
        <f t="shared" si="68"/>
        <v>0</v>
      </c>
      <c r="CJ97" s="395">
        <f t="shared" si="68"/>
        <v>13</v>
      </c>
      <c r="CK97" s="395" t="str">
        <f t="shared" si="68"/>
        <v>-</v>
      </c>
      <c r="CL97" s="395">
        <f t="shared" si="68"/>
        <v>81</v>
      </c>
      <c r="CM97" s="395">
        <f t="shared" si="68"/>
        <v>0</v>
      </c>
      <c r="CN97" s="395">
        <f t="shared" si="68"/>
        <v>1.333333333</v>
      </c>
      <c r="CO97" s="395">
        <f t="shared" si="68"/>
        <v>20</v>
      </c>
      <c r="CP97" s="395">
        <f t="shared" si="68"/>
        <v>3</v>
      </c>
      <c r="CQ97" s="395" t="str">
        <f t="shared" si="68"/>
        <v>-</v>
      </c>
      <c r="CR97" s="395">
        <f t="shared" si="68"/>
        <v>0.01114813272</v>
      </c>
      <c r="CS97" s="395">
        <f t="shared" si="68"/>
        <v>0.007984031936</v>
      </c>
      <c r="CT97" s="395" t="str">
        <f t="shared" si="68"/>
        <v>-</v>
      </c>
      <c r="CU97" s="395">
        <f t="shared" si="68"/>
        <v>0</v>
      </c>
      <c r="CV97" s="395" t="str">
        <f t="shared" si="68"/>
        <v>-</v>
      </c>
      <c r="CW97" s="395">
        <f t="shared" si="68"/>
        <v>4.5</v>
      </c>
      <c r="CX97" s="395">
        <f t="shared" si="68"/>
        <v>16</v>
      </c>
      <c r="CY97" s="395" t="str">
        <f t="shared" si="68"/>
        <v>-</v>
      </c>
      <c r="CZ97" s="395" t="str">
        <f t="shared" si="68"/>
        <v>-</v>
      </c>
      <c r="DA97" s="395" t="str">
        <f t="shared" si="68"/>
        <v>-</v>
      </c>
      <c r="DB97" s="395" t="str">
        <f t="shared" si="68"/>
        <v>-</v>
      </c>
      <c r="DC97" s="395" t="str">
        <f t="shared" si="68"/>
        <v>-</v>
      </c>
      <c r="DD97" s="395" t="str">
        <f t="shared" si="68"/>
        <v>-</v>
      </c>
      <c r="DE97" s="395" t="str">
        <f t="shared" si="68"/>
        <v>-</v>
      </c>
      <c r="DF97" s="395" t="str">
        <f t="shared" si="68"/>
        <v>-</v>
      </c>
      <c r="DG97" s="395">
        <f t="shared" si="68"/>
        <v>1.053333333</v>
      </c>
      <c r="DH97" s="395" t="str">
        <f t="shared" si="68"/>
        <v>-</v>
      </c>
      <c r="DI97" s="396">
        <f t="shared" si="68"/>
        <v>1.181818182</v>
      </c>
      <c r="DJ97" s="268"/>
    </row>
    <row r="98">
      <c r="J98" s="269"/>
      <c r="K98" s="330" t="s">
        <v>2248</v>
      </c>
      <c r="L98" s="331" t="s">
        <v>2249</v>
      </c>
      <c r="M98" s="333" t="s">
        <v>2250</v>
      </c>
      <c r="N98" s="332" t="s">
        <v>2251</v>
      </c>
      <c r="O98" s="270"/>
      <c r="Q98" s="268"/>
      <c r="R98" s="307" t="s">
        <v>2225</v>
      </c>
      <c r="S98" s="381">
        <f t="shared" ref="S98:AE98" si="69">S50/S$30</f>
        <v>0.00874380647</v>
      </c>
      <c r="T98" s="381">
        <f t="shared" si="69"/>
        <v>0.004526034314</v>
      </c>
      <c r="U98" s="381">
        <f t="shared" si="69"/>
        <v>1.10483871</v>
      </c>
      <c r="V98" s="381">
        <f t="shared" si="69"/>
        <v>2.315789474</v>
      </c>
      <c r="W98" s="381">
        <f t="shared" si="69"/>
        <v>0.1888950548</v>
      </c>
      <c r="X98" s="381">
        <f t="shared" si="69"/>
        <v>132.6666667</v>
      </c>
      <c r="Y98" s="381">
        <f t="shared" si="69"/>
        <v>0.001563090049</v>
      </c>
      <c r="Z98" s="381">
        <f t="shared" si="69"/>
        <v>1.200581395</v>
      </c>
      <c r="AA98" s="381">
        <f t="shared" si="69"/>
        <v>11.22727273</v>
      </c>
      <c r="AB98" s="381">
        <f t="shared" si="69"/>
        <v>5.9</v>
      </c>
      <c r="AC98" s="381">
        <f t="shared" si="69"/>
        <v>0.01126856986</v>
      </c>
      <c r="AD98" s="381">
        <f t="shared" si="69"/>
        <v>16</v>
      </c>
      <c r="AE98" s="382">
        <f t="shared" si="69"/>
        <v>1.090909091</v>
      </c>
      <c r="AF98" s="268"/>
      <c r="AG98" s="307" t="s">
        <v>2225</v>
      </c>
      <c r="AH98" s="395">
        <f t="shared" ref="AH98:DI98" si="70">IF(AH$30=0,"-",AH50/AH$30)</f>
        <v>0.007730455076</v>
      </c>
      <c r="AI98" s="395">
        <f t="shared" si="70"/>
        <v>0</v>
      </c>
      <c r="AJ98" s="395">
        <f t="shared" si="70"/>
        <v>1.75</v>
      </c>
      <c r="AK98" s="395">
        <f t="shared" si="70"/>
        <v>0</v>
      </c>
      <c r="AL98" s="395">
        <f t="shared" si="70"/>
        <v>0.004526034314</v>
      </c>
      <c r="AM98" s="395" t="str">
        <f t="shared" si="70"/>
        <v>-</v>
      </c>
      <c r="AN98" s="395" t="str">
        <f t="shared" si="70"/>
        <v>-</v>
      </c>
      <c r="AO98" s="395" t="str">
        <f t="shared" si="70"/>
        <v>-</v>
      </c>
      <c r="AP98" s="395">
        <f t="shared" si="70"/>
        <v>0.9565217391</v>
      </c>
      <c r="AQ98" s="395">
        <f t="shared" si="70"/>
        <v>1.75</v>
      </c>
      <c r="AR98" s="395" t="str">
        <f t="shared" si="70"/>
        <v>-</v>
      </c>
      <c r="AS98" s="395">
        <f t="shared" si="70"/>
        <v>4</v>
      </c>
      <c r="AT98" s="395">
        <f t="shared" si="70"/>
        <v>6</v>
      </c>
      <c r="AU98" s="395">
        <f t="shared" si="70"/>
        <v>2</v>
      </c>
      <c r="AV98" s="395" t="str">
        <f t="shared" si="70"/>
        <v>-</v>
      </c>
      <c r="AW98" s="395">
        <f t="shared" si="70"/>
        <v>1.6875</v>
      </c>
      <c r="AX98" s="395" t="str">
        <f t="shared" si="70"/>
        <v>-</v>
      </c>
      <c r="AY98" s="395">
        <f t="shared" si="70"/>
        <v>1.5</v>
      </c>
      <c r="AZ98" s="395">
        <f t="shared" si="70"/>
        <v>14</v>
      </c>
      <c r="BA98" s="395" t="str">
        <f t="shared" si="70"/>
        <v>-</v>
      </c>
      <c r="BB98" s="395">
        <f t="shared" si="70"/>
        <v>0.1888800523</v>
      </c>
      <c r="BC98" s="395" t="str">
        <f t="shared" si="70"/>
        <v>-</v>
      </c>
      <c r="BD98" s="395">
        <f t="shared" si="70"/>
        <v>1</v>
      </c>
      <c r="BE98" s="395">
        <f t="shared" si="70"/>
        <v>1.5</v>
      </c>
      <c r="BF98" s="395">
        <f t="shared" si="70"/>
        <v>1</v>
      </c>
      <c r="BG98" s="395">
        <f t="shared" si="70"/>
        <v>396</v>
      </c>
      <c r="BH98" s="395">
        <f t="shared" si="70"/>
        <v>1</v>
      </c>
      <c r="BI98" s="395" t="str">
        <f t="shared" si="70"/>
        <v>-</v>
      </c>
      <c r="BJ98" s="395" t="str">
        <f t="shared" si="70"/>
        <v>-</v>
      </c>
      <c r="BK98" s="395">
        <f t="shared" si="70"/>
        <v>2</v>
      </c>
      <c r="BL98" s="395">
        <f t="shared" si="70"/>
        <v>0.08063633913</v>
      </c>
      <c r="BM98" s="395">
        <f t="shared" si="70"/>
        <v>0.00008885384362</v>
      </c>
      <c r="BN98" s="395" t="str">
        <f t="shared" si="70"/>
        <v>-</v>
      </c>
      <c r="BO98" s="395" t="str">
        <f t="shared" si="70"/>
        <v>-</v>
      </c>
      <c r="BP98" s="395">
        <f t="shared" si="70"/>
        <v>1.004901961</v>
      </c>
      <c r="BQ98" s="395" t="str">
        <f t="shared" si="70"/>
        <v>-</v>
      </c>
      <c r="BR98" s="395">
        <f t="shared" si="70"/>
        <v>5</v>
      </c>
      <c r="BS98" s="395" t="str">
        <f t="shared" si="70"/>
        <v>-</v>
      </c>
      <c r="BT98" s="395" t="str">
        <f t="shared" si="70"/>
        <v>-</v>
      </c>
      <c r="BU98" s="395">
        <f t="shared" si="70"/>
        <v>0</v>
      </c>
      <c r="BV98" s="395">
        <f t="shared" si="70"/>
        <v>4</v>
      </c>
      <c r="BW98" s="395" t="str">
        <f t="shared" si="70"/>
        <v>-</v>
      </c>
      <c r="BX98" s="395">
        <f t="shared" si="70"/>
        <v>5.375</v>
      </c>
      <c r="BY98" s="395">
        <f t="shared" si="70"/>
        <v>1.081300813</v>
      </c>
      <c r="BZ98" s="395" t="str">
        <f t="shared" si="70"/>
        <v>-</v>
      </c>
      <c r="CA98" s="395">
        <f t="shared" si="70"/>
        <v>1</v>
      </c>
      <c r="CB98" s="395" t="str">
        <f t="shared" si="70"/>
        <v>-</v>
      </c>
      <c r="CC98" s="395">
        <f t="shared" si="70"/>
        <v>1</v>
      </c>
      <c r="CD98" s="395" t="str">
        <f t="shared" si="70"/>
        <v>-</v>
      </c>
      <c r="CE98" s="395">
        <f t="shared" si="70"/>
        <v>4</v>
      </c>
      <c r="CF98" s="395" t="str">
        <f t="shared" si="70"/>
        <v>-</v>
      </c>
      <c r="CG98" s="395">
        <f t="shared" si="70"/>
        <v>3</v>
      </c>
      <c r="CH98" s="395">
        <f t="shared" si="70"/>
        <v>33</v>
      </c>
      <c r="CI98" s="395">
        <f t="shared" si="70"/>
        <v>0</v>
      </c>
      <c r="CJ98" s="395">
        <f t="shared" si="70"/>
        <v>13</v>
      </c>
      <c r="CK98" s="395" t="str">
        <f t="shared" si="70"/>
        <v>-</v>
      </c>
      <c r="CL98" s="395">
        <f t="shared" si="70"/>
        <v>85.5</v>
      </c>
      <c r="CM98" s="395">
        <f t="shared" si="70"/>
        <v>0</v>
      </c>
      <c r="CN98" s="395">
        <f t="shared" si="70"/>
        <v>2.166666667</v>
      </c>
      <c r="CO98" s="395">
        <f t="shared" si="70"/>
        <v>21.5</v>
      </c>
      <c r="CP98" s="395">
        <f t="shared" si="70"/>
        <v>3</v>
      </c>
      <c r="CQ98" s="395" t="str">
        <f t="shared" si="70"/>
        <v>-</v>
      </c>
      <c r="CR98" s="395">
        <f t="shared" si="70"/>
        <v>0.01116201583</v>
      </c>
      <c r="CS98" s="395">
        <f t="shared" si="70"/>
        <v>0.007984031936</v>
      </c>
      <c r="CT98" s="395" t="str">
        <f t="shared" si="70"/>
        <v>-</v>
      </c>
      <c r="CU98" s="395">
        <f t="shared" si="70"/>
        <v>1</v>
      </c>
      <c r="CV98" s="395" t="str">
        <f t="shared" si="70"/>
        <v>-</v>
      </c>
      <c r="CW98" s="395">
        <f t="shared" si="70"/>
        <v>5</v>
      </c>
      <c r="CX98" s="395">
        <f t="shared" si="70"/>
        <v>16</v>
      </c>
      <c r="CY98" s="395" t="str">
        <f t="shared" si="70"/>
        <v>-</v>
      </c>
      <c r="CZ98" s="395" t="str">
        <f t="shared" si="70"/>
        <v>-</v>
      </c>
      <c r="DA98" s="395" t="str">
        <f t="shared" si="70"/>
        <v>-</v>
      </c>
      <c r="DB98" s="395" t="str">
        <f t="shared" si="70"/>
        <v>-</v>
      </c>
      <c r="DC98" s="395" t="str">
        <f t="shared" si="70"/>
        <v>-</v>
      </c>
      <c r="DD98" s="395" t="str">
        <f t="shared" si="70"/>
        <v>-</v>
      </c>
      <c r="DE98" s="395" t="str">
        <f t="shared" si="70"/>
        <v>-</v>
      </c>
      <c r="DF98" s="395" t="str">
        <f t="shared" si="70"/>
        <v>-</v>
      </c>
      <c r="DG98" s="395">
        <f t="shared" si="70"/>
        <v>1.055555556</v>
      </c>
      <c r="DH98" s="395" t="str">
        <f t="shared" si="70"/>
        <v>-</v>
      </c>
      <c r="DI98" s="396">
        <f t="shared" si="70"/>
        <v>1.363636364</v>
      </c>
      <c r="DJ98" s="268"/>
      <c r="EW98" s="397" t="s">
        <v>2252</v>
      </c>
    </row>
    <row r="99">
      <c r="J99" s="269"/>
      <c r="K99" s="380">
        <f t="shared" ref="K99:N99" si="71">K64/$N$31</f>
        <v>0.0001936370292</v>
      </c>
      <c r="L99" s="381">
        <f t="shared" si="71"/>
        <v>0.0001936370292</v>
      </c>
      <c r="M99" s="381">
        <f t="shared" si="71"/>
        <v>0.05064109019</v>
      </c>
      <c r="N99" s="382">
        <f t="shared" si="71"/>
        <v>0.05064109019</v>
      </c>
      <c r="O99" s="270"/>
      <c r="Q99" s="268"/>
      <c r="R99" s="307" t="s">
        <v>2226</v>
      </c>
      <c r="S99" s="381">
        <f t="shared" ref="S99:AE99" si="72">S51/S$30</f>
        <v>0.05464879044</v>
      </c>
      <c r="T99" s="381">
        <f t="shared" si="72"/>
        <v>0.03958321165</v>
      </c>
      <c r="U99" s="381">
        <f t="shared" si="72"/>
        <v>1.709677419</v>
      </c>
      <c r="V99" s="381">
        <f t="shared" si="72"/>
        <v>4.631578947</v>
      </c>
      <c r="W99" s="381">
        <f t="shared" si="72"/>
        <v>0.3903272668</v>
      </c>
      <c r="X99" s="381">
        <f t="shared" si="72"/>
        <v>182.3333333</v>
      </c>
      <c r="Y99" s="381">
        <f t="shared" si="72"/>
        <v>0.003683752219</v>
      </c>
      <c r="Z99" s="381">
        <f t="shared" si="72"/>
        <v>1.418604651</v>
      </c>
      <c r="AA99" s="381">
        <f t="shared" si="72"/>
        <v>18.72727273</v>
      </c>
      <c r="AB99" s="381">
        <f t="shared" si="72"/>
        <v>10.3</v>
      </c>
      <c r="AC99" s="381">
        <f t="shared" si="72"/>
        <v>0.04696378449</v>
      </c>
      <c r="AD99" s="381">
        <f t="shared" si="72"/>
        <v>21.5</v>
      </c>
      <c r="AE99" s="382">
        <f t="shared" si="72"/>
        <v>2.132034632</v>
      </c>
      <c r="AF99" s="268"/>
      <c r="AG99" s="307" t="s">
        <v>2226</v>
      </c>
      <c r="AH99" s="395">
        <f t="shared" ref="AH99:DI99" si="73">IF(AH$30=0,"-",AH51/AH$30)</f>
        <v>0.05075845974</v>
      </c>
      <c r="AI99" s="395">
        <f t="shared" si="73"/>
        <v>3</v>
      </c>
      <c r="AJ99" s="395">
        <f t="shared" si="73"/>
        <v>5.75</v>
      </c>
      <c r="AK99" s="395">
        <f t="shared" si="73"/>
        <v>1</v>
      </c>
      <c r="AL99" s="395">
        <f t="shared" si="73"/>
        <v>0.03958321165</v>
      </c>
      <c r="AM99" s="395" t="str">
        <f t="shared" si="73"/>
        <v>-</v>
      </c>
      <c r="AN99" s="395" t="str">
        <f t="shared" si="73"/>
        <v>-</v>
      </c>
      <c r="AO99" s="395" t="str">
        <f t="shared" si="73"/>
        <v>-</v>
      </c>
      <c r="AP99" s="395">
        <f t="shared" si="73"/>
        <v>1.07826087</v>
      </c>
      <c r="AQ99" s="395">
        <f t="shared" si="73"/>
        <v>3.25</v>
      </c>
      <c r="AR99" s="395" t="str">
        <f t="shared" si="73"/>
        <v>-</v>
      </c>
      <c r="AS99" s="395">
        <f t="shared" si="73"/>
        <v>40</v>
      </c>
      <c r="AT99" s="395">
        <f t="shared" si="73"/>
        <v>14.5</v>
      </c>
      <c r="AU99" s="395">
        <f t="shared" si="73"/>
        <v>3</v>
      </c>
      <c r="AV99" s="395" t="str">
        <f t="shared" si="73"/>
        <v>-</v>
      </c>
      <c r="AW99" s="395">
        <f t="shared" si="73"/>
        <v>2.5625</v>
      </c>
      <c r="AX99" s="395" t="str">
        <f t="shared" si="73"/>
        <v>-</v>
      </c>
      <c r="AY99" s="395">
        <f t="shared" si="73"/>
        <v>6</v>
      </c>
      <c r="AZ99" s="395">
        <f t="shared" si="73"/>
        <v>35</v>
      </c>
      <c r="BA99" s="395" t="str">
        <f t="shared" si="73"/>
        <v>-</v>
      </c>
      <c r="BB99" s="395">
        <f t="shared" si="73"/>
        <v>0.3897849177</v>
      </c>
      <c r="BC99" s="395" t="str">
        <f t="shared" si="73"/>
        <v>-</v>
      </c>
      <c r="BD99" s="395">
        <f t="shared" si="73"/>
        <v>147</v>
      </c>
      <c r="BE99" s="395">
        <f t="shared" si="73"/>
        <v>2.5</v>
      </c>
      <c r="BF99" s="395">
        <f t="shared" si="73"/>
        <v>3</v>
      </c>
      <c r="BG99" s="395">
        <f t="shared" si="73"/>
        <v>397</v>
      </c>
      <c r="BH99" s="395">
        <f t="shared" si="73"/>
        <v>3</v>
      </c>
      <c r="BI99" s="395" t="str">
        <f t="shared" si="73"/>
        <v>-</v>
      </c>
      <c r="BJ99" s="395" t="str">
        <f t="shared" si="73"/>
        <v>-</v>
      </c>
      <c r="BK99" s="395">
        <f t="shared" si="73"/>
        <v>4</v>
      </c>
      <c r="BL99" s="395">
        <f t="shared" si="73"/>
        <v>0.1410585325</v>
      </c>
      <c r="BM99" s="395">
        <f t="shared" si="73"/>
        <v>0.001122541207</v>
      </c>
      <c r="BN99" s="395" t="str">
        <f t="shared" si="73"/>
        <v>-</v>
      </c>
      <c r="BO99" s="395" t="str">
        <f t="shared" si="73"/>
        <v>-</v>
      </c>
      <c r="BP99" s="395">
        <f t="shared" si="73"/>
        <v>1.019607843</v>
      </c>
      <c r="BQ99" s="395" t="str">
        <f t="shared" si="73"/>
        <v>-</v>
      </c>
      <c r="BR99" s="395">
        <f t="shared" si="73"/>
        <v>7</v>
      </c>
      <c r="BS99" s="395" t="str">
        <f t="shared" si="73"/>
        <v>-</v>
      </c>
      <c r="BT99" s="395" t="str">
        <f t="shared" si="73"/>
        <v>-</v>
      </c>
      <c r="BU99" s="395">
        <f t="shared" si="73"/>
        <v>1</v>
      </c>
      <c r="BV99" s="395">
        <f t="shared" si="73"/>
        <v>12</v>
      </c>
      <c r="BW99" s="395" t="str">
        <f t="shared" si="73"/>
        <v>-</v>
      </c>
      <c r="BX99" s="395">
        <f t="shared" si="73"/>
        <v>8.75</v>
      </c>
      <c r="BY99" s="395">
        <f t="shared" si="73"/>
        <v>1.105691057</v>
      </c>
      <c r="BZ99" s="395" t="str">
        <f t="shared" si="73"/>
        <v>-</v>
      </c>
      <c r="CA99" s="395">
        <f t="shared" si="73"/>
        <v>6</v>
      </c>
      <c r="CB99" s="395" t="str">
        <f t="shared" si="73"/>
        <v>-</v>
      </c>
      <c r="CC99" s="395">
        <f t="shared" si="73"/>
        <v>3</v>
      </c>
      <c r="CD99" s="395" t="str">
        <f t="shared" si="73"/>
        <v>-</v>
      </c>
      <c r="CE99" s="395">
        <f t="shared" si="73"/>
        <v>9</v>
      </c>
      <c r="CF99" s="395" t="str">
        <f t="shared" si="73"/>
        <v>-</v>
      </c>
      <c r="CG99" s="395">
        <f t="shared" si="73"/>
        <v>10</v>
      </c>
      <c r="CH99" s="395">
        <f t="shared" si="73"/>
        <v>35</v>
      </c>
      <c r="CI99" s="395">
        <f t="shared" si="73"/>
        <v>3</v>
      </c>
      <c r="CJ99" s="395">
        <f t="shared" si="73"/>
        <v>19</v>
      </c>
      <c r="CK99" s="395" t="str">
        <f t="shared" si="73"/>
        <v>-</v>
      </c>
      <c r="CL99" s="395">
        <f t="shared" si="73"/>
        <v>152</v>
      </c>
      <c r="CM99" s="395">
        <f t="shared" si="73"/>
        <v>1</v>
      </c>
      <c r="CN99" s="395">
        <f t="shared" si="73"/>
        <v>4</v>
      </c>
      <c r="CO99" s="395">
        <f t="shared" si="73"/>
        <v>32.5</v>
      </c>
      <c r="CP99" s="395">
        <f t="shared" si="73"/>
        <v>13</v>
      </c>
      <c r="CQ99" s="395" t="str">
        <f t="shared" si="73"/>
        <v>-</v>
      </c>
      <c r="CR99" s="395">
        <f t="shared" si="73"/>
        <v>0.04702207414</v>
      </c>
      <c r="CS99" s="395">
        <f t="shared" si="73"/>
        <v>0.01097804391</v>
      </c>
      <c r="CT99" s="395" t="str">
        <f t="shared" si="73"/>
        <v>-</v>
      </c>
      <c r="CU99" s="395">
        <f t="shared" si="73"/>
        <v>7</v>
      </c>
      <c r="CV99" s="395" t="str">
        <f t="shared" si="73"/>
        <v>-</v>
      </c>
      <c r="CW99" s="395">
        <f t="shared" si="73"/>
        <v>12.5</v>
      </c>
      <c r="CX99" s="395">
        <f t="shared" si="73"/>
        <v>21.5</v>
      </c>
      <c r="CY99" s="395" t="str">
        <f t="shared" si="73"/>
        <v>-</v>
      </c>
      <c r="CZ99" s="395" t="str">
        <f t="shared" si="73"/>
        <v>-</v>
      </c>
      <c r="DA99" s="395" t="str">
        <f t="shared" si="73"/>
        <v>-</v>
      </c>
      <c r="DB99" s="395" t="str">
        <f t="shared" si="73"/>
        <v>-</v>
      </c>
      <c r="DC99" s="395" t="str">
        <f t="shared" si="73"/>
        <v>-</v>
      </c>
      <c r="DD99" s="395" t="str">
        <f t="shared" si="73"/>
        <v>-</v>
      </c>
      <c r="DE99" s="395" t="str">
        <f t="shared" si="73"/>
        <v>-</v>
      </c>
      <c r="DF99" s="395" t="str">
        <f t="shared" si="73"/>
        <v>-</v>
      </c>
      <c r="DG99" s="395">
        <f t="shared" si="73"/>
        <v>2.071111111</v>
      </c>
      <c r="DH99" s="395" t="str">
        <f t="shared" si="73"/>
        <v>-</v>
      </c>
      <c r="DI99" s="396">
        <f t="shared" si="73"/>
        <v>1.636363636</v>
      </c>
      <c r="DJ99" s="268"/>
    </row>
    <row r="100">
      <c r="J100" s="269"/>
      <c r="K100" s="307" t="s">
        <v>2204</v>
      </c>
      <c r="L100" s="333" t="s">
        <v>2205</v>
      </c>
      <c r="M100" s="333" t="s">
        <v>2206</v>
      </c>
      <c r="N100" s="334" t="s">
        <v>2207</v>
      </c>
      <c r="O100" s="270"/>
      <c r="Q100" s="268"/>
      <c r="R100" s="307" t="s">
        <v>2228</v>
      </c>
      <c r="S100" s="381">
        <f t="shared" ref="S100:AE100" si="74">IF(S$34=0,"-",S52/S$34)</f>
        <v>0.0004450378282</v>
      </c>
      <c r="T100" s="381" t="str">
        <f t="shared" si="74"/>
        <v>-</v>
      </c>
      <c r="U100" s="381">
        <f t="shared" si="74"/>
        <v>0.008064516129</v>
      </c>
      <c r="V100" s="381">
        <f t="shared" si="74"/>
        <v>0</v>
      </c>
      <c r="W100" s="381">
        <f t="shared" si="74"/>
        <v>0</v>
      </c>
      <c r="X100" s="381">
        <f t="shared" si="74"/>
        <v>0</v>
      </c>
      <c r="Y100" s="381">
        <f t="shared" si="74"/>
        <v>0.000005808835189</v>
      </c>
      <c r="Z100" s="381">
        <f t="shared" si="74"/>
        <v>0</v>
      </c>
      <c r="AA100" s="381">
        <f t="shared" si="74"/>
        <v>0.04545454545</v>
      </c>
      <c r="AB100" s="381">
        <f t="shared" si="74"/>
        <v>0.1</v>
      </c>
      <c r="AC100" s="381">
        <f t="shared" si="74"/>
        <v>0</v>
      </c>
      <c r="AD100" s="381">
        <f t="shared" si="74"/>
        <v>0</v>
      </c>
      <c r="AE100" s="382">
        <f t="shared" si="74"/>
        <v>0.03896103896</v>
      </c>
      <c r="AF100" s="268"/>
      <c r="AG100" s="307" t="s">
        <v>2228</v>
      </c>
      <c r="AH100" s="395">
        <f t="shared" ref="AH100:DI100" si="75">IF(AH$30=0,"-",AH52/AH$30)</f>
        <v>0</v>
      </c>
      <c r="AI100" s="395">
        <f t="shared" si="75"/>
        <v>1</v>
      </c>
      <c r="AJ100" s="395">
        <f t="shared" si="75"/>
        <v>0</v>
      </c>
      <c r="AK100" s="395">
        <f t="shared" si="75"/>
        <v>0</v>
      </c>
      <c r="AL100" s="395">
        <f t="shared" si="75"/>
        <v>0</v>
      </c>
      <c r="AM100" s="395" t="str">
        <f t="shared" si="75"/>
        <v>-</v>
      </c>
      <c r="AN100" s="395" t="str">
        <f t="shared" si="75"/>
        <v>-</v>
      </c>
      <c r="AO100" s="395" t="str">
        <f t="shared" si="75"/>
        <v>-</v>
      </c>
      <c r="AP100" s="395">
        <f t="shared" si="75"/>
        <v>0.008695652174</v>
      </c>
      <c r="AQ100" s="395">
        <f t="shared" si="75"/>
        <v>0</v>
      </c>
      <c r="AR100" s="395" t="str">
        <f t="shared" si="75"/>
        <v>-</v>
      </c>
      <c r="AS100" s="395">
        <f t="shared" si="75"/>
        <v>0</v>
      </c>
      <c r="AT100" s="395">
        <f t="shared" si="75"/>
        <v>0</v>
      </c>
      <c r="AU100" s="395">
        <f t="shared" si="75"/>
        <v>0</v>
      </c>
      <c r="AV100" s="395" t="str">
        <f t="shared" si="75"/>
        <v>-</v>
      </c>
      <c r="AW100" s="395">
        <f t="shared" si="75"/>
        <v>0</v>
      </c>
      <c r="AX100" s="395" t="str">
        <f t="shared" si="75"/>
        <v>-</v>
      </c>
      <c r="AY100" s="395">
        <f t="shared" si="75"/>
        <v>0</v>
      </c>
      <c r="AZ100" s="395">
        <f t="shared" si="75"/>
        <v>0</v>
      </c>
      <c r="BA100" s="395" t="str">
        <f t="shared" si="75"/>
        <v>-</v>
      </c>
      <c r="BB100" s="395">
        <f t="shared" si="75"/>
        <v>0</v>
      </c>
      <c r="BC100" s="395" t="str">
        <f t="shared" si="75"/>
        <v>-</v>
      </c>
      <c r="BD100" s="395">
        <f t="shared" si="75"/>
        <v>0</v>
      </c>
      <c r="BE100" s="395">
        <f t="shared" si="75"/>
        <v>0</v>
      </c>
      <c r="BF100" s="395">
        <f t="shared" si="75"/>
        <v>0</v>
      </c>
      <c r="BG100" s="395">
        <f t="shared" si="75"/>
        <v>0</v>
      </c>
      <c r="BH100" s="395">
        <f t="shared" si="75"/>
        <v>0</v>
      </c>
      <c r="BI100" s="395" t="str">
        <f t="shared" si="75"/>
        <v>-</v>
      </c>
      <c r="BJ100" s="395" t="str">
        <f t="shared" si="75"/>
        <v>-</v>
      </c>
      <c r="BK100" s="395">
        <f t="shared" si="75"/>
        <v>0</v>
      </c>
      <c r="BL100" s="395">
        <f t="shared" si="75"/>
        <v>0.0003173800098</v>
      </c>
      <c r="BM100" s="395">
        <f t="shared" si="75"/>
        <v>0</v>
      </c>
      <c r="BN100" s="395" t="str">
        <f t="shared" si="75"/>
        <v>-</v>
      </c>
      <c r="BO100" s="395" t="str">
        <f t="shared" si="75"/>
        <v>-</v>
      </c>
      <c r="BP100" s="395">
        <f t="shared" si="75"/>
        <v>0</v>
      </c>
      <c r="BQ100" s="395" t="str">
        <f t="shared" si="75"/>
        <v>-</v>
      </c>
      <c r="BR100" s="395">
        <f t="shared" si="75"/>
        <v>0</v>
      </c>
      <c r="BS100" s="395" t="str">
        <f t="shared" si="75"/>
        <v>-</v>
      </c>
      <c r="BT100" s="395" t="str">
        <f t="shared" si="75"/>
        <v>-</v>
      </c>
      <c r="BU100" s="395">
        <f t="shared" si="75"/>
        <v>0</v>
      </c>
      <c r="BV100" s="395">
        <f t="shared" si="75"/>
        <v>0</v>
      </c>
      <c r="BW100" s="395" t="str">
        <f t="shared" si="75"/>
        <v>-</v>
      </c>
      <c r="BX100" s="395">
        <f t="shared" si="75"/>
        <v>0</v>
      </c>
      <c r="BY100" s="395">
        <f t="shared" si="75"/>
        <v>0</v>
      </c>
      <c r="BZ100" s="395" t="str">
        <f t="shared" si="75"/>
        <v>-</v>
      </c>
      <c r="CA100" s="395">
        <f t="shared" si="75"/>
        <v>0</v>
      </c>
      <c r="CB100" s="395" t="str">
        <f t="shared" si="75"/>
        <v>-</v>
      </c>
      <c r="CC100" s="395">
        <f t="shared" si="75"/>
        <v>0</v>
      </c>
      <c r="CD100" s="395" t="str">
        <f t="shared" si="75"/>
        <v>-</v>
      </c>
      <c r="CE100" s="395">
        <f t="shared" si="75"/>
        <v>0</v>
      </c>
      <c r="CF100" s="395" t="str">
        <f t="shared" si="75"/>
        <v>-</v>
      </c>
      <c r="CG100" s="395">
        <f t="shared" si="75"/>
        <v>0</v>
      </c>
      <c r="CH100" s="395">
        <f t="shared" si="75"/>
        <v>0</v>
      </c>
      <c r="CI100" s="395">
        <f t="shared" si="75"/>
        <v>0</v>
      </c>
      <c r="CJ100" s="395">
        <f t="shared" si="75"/>
        <v>1</v>
      </c>
      <c r="CK100" s="395" t="str">
        <f t="shared" si="75"/>
        <v>-</v>
      </c>
      <c r="CL100" s="395">
        <f t="shared" si="75"/>
        <v>0</v>
      </c>
      <c r="CM100" s="395">
        <f t="shared" si="75"/>
        <v>0</v>
      </c>
      <c r="CN100" s="395">
        <f t="shared" si="75"/>
        <v>0.1666666667</v>
      </c>
      <c r="CO100" s="395">
        <f t="shared" si="75"/>
        <v>0</v>
      </c>
      <c r="CP100" s="395">
        <f t="shared" si="75"/>
        <v>0</v>
      </c>
      <c r="CQ100" s="395" t="str">
        <f t="shared" si="75"/>
        <v>-</v>
      </c>
      <c r="CR100" s="395">
        <f t="shared" si="75"/>
        <v>0</v>
      </c>
      <c r="CS100" s="395">
        <f t="shared" si="75"/>
        <v>0</v>
      </c>
      <c r="CT100" s="395" t="str">
        <f t="shared" si="75"/>
        <v>-</v>
      </c>
      <c r="CU100" s="395">
        <f t="shared" si="75"/>
        <v>0</v>
      </c>
      <c r="CV100" s="395" t="str">
        <f t="shared" si="75"/>
        <v>-</v>
      </c>
      <c r="CW100" s="395">
        <f t="shared" si="75"/>
        <v>0</v>
      </c>
      <c r="CX100" s="395">
        <f t="shared" si="75"/>
        <v>0</v>
      </c>
      <c r="CY100" s="395" t="str">
        <f t="shared" si="75"/>
        <v>-</v>
      </c>
      <c r="CZ100" s="395" t="str">
        <f t="shared" si="75"/>
        <v>-</v>
      </c>
      <c r="DA100" s="395" t="str">
        <f t="shared" si="75"/>
        <v>-</v>
      </c>
      <c r="DB100" s="395" t="str">
        <f t="shared" si="75"/>
        <v>-</v>
      </c>
      <c r="DC100" s="395" t="str">
        <f t="shared" si="75"/>
        <v>-</v>
      </c>
      <c r="DD100" s="395" t="str">
        <f t="shared" si="75"/>
        <v>-</v>
      </c>
      <c r="DE100" s="395" t="str">
        <f t="shared" si="75"/>
        <v>-</v>
      </c>
      <c r="DF100" s="395" t="str">
        <f t="shared" si="75"/>
        <v>-</v>
      </c>
      <c r="DG100" s="395">
        <f t="shared" si="75"/>
        <v>0.04</v>
      </c>
      <c r="DH100" s="395" t="str">
        <f t="shared" si="75"/>
        <v>-</v>
      </c>
      <c r="DI100" s="396">
        <f t="shared" si="75"/>
        <v>0</v>
      </c>
      <c r="DJ100" s="268"/>
    </row>
    <row r="101">
      <c r="J101" s="269"/>
      <c r="K101" s="398">
        <f t="shared" ref="K101:N101" si="76">K67/$N$31</f>
        <v>0.001657660593</v>
      </c>
      <c r="L101" s="399">
        <f t="shared" si="76"/>
        <v>0.001478592929</v>
      </c>
      <c r="M101" s="399">
        <f t="shared" si="76"/>
        <v>0.006215782521</v>
      </c>
      <c r="N101" s="400">
        <f t="shared" si="76"/>
        <v>0.005325517126</v>
      </c>
      <c r="O101" s="270"/>
      <c r="Q101" s="268"/>
      <c r="R101" s="307" t="s">
        <v>2229</v>
      </c>
      <c r="S101" s="381">
        <f t="shared" ref="S101:AE101" si="77">IF(S$34=0,"-",S53/S$34)</f>
        <v>0.01068090788</v>
      </c>
      <c r="T101" s="381" t="str">
        <f t="shared" si="77"/>
        <v>-</v>
      </c>
      <c r="U101" s="381">
        <f t="shared" si="77"/>
        <v>0.8548387097</v>
      </c>
      <c r="V101" s="381">
        <f t="shared" si="77"/>
        <v>0.8947368421</v>
      </c>
      <c r="W101" s="381">
        <f t="shared" si="77"/>
        <v>0</v>
      </c>
      <c r="X101" s="381">
        <f t="shared" si="77"/>
        <v>0</v>
      </c>
      <c r="Y101" s="381">
        <f t="shared" si="77"/>
        <v>0.00001155112071</v>
      </c>
      <c r="Z101" s="381">
        <f t="shared" si="77"/>
        <v>0.01453488372</v>
      </c>
      <c r="AA101" s="381">
        <f t="shared" si="77"/>
        <v>0.7727272727</v>
      </c>
      <c r="AB101" s="381">
        <f t="shared" si="77"/>
        <v>0.3</v>
      </c>
      <c r="AC101" s="381">
        <f t="shared" si="77"/>
        <v>0.005970149254</v>
      </c>
      <c r="AD101" s="381">
        <f t="shared" si="77"/>
        <v>0</v>
      </c>
      <c r="AE101" s="382">
        <f t="shared" si="77"/>
        <v>0.9978354978</v>
      </c>
      <c r="AF101" s="268"/>
      <c r="AG101" s="307" t="s">
        <v>2229</v>
      </c>
      <c r="AH101" s="395">
        <f t="shared" ref="AH101:DI101" si="78">IF(AH$30=0,"-",AH53/AH$30)</f>
        <v>0.003354725788</v>
      </c>
      <c r="AI101" s="395">
        <f t="shared" si="78"/>
        <v>1</v>
      </c>
      <c r="AJ101" s="395">
        <f t="shared" si="78"/>
        <v>0</v>
      </c>
      <c r="AK101" s="395">
        <f t="shared" si="78"/>
        <v>0</v>
      </c>
      <c r="AL101" s="395">
        <f t="shared" si="78"/>
        <v>0</v>
      </c>
      <c r="AM101" s="395" t="str">
        <f t="shared" si="78"/>
        <v>-</v>
      </c>
      <c r="AN101" s="395" t="str">
        <f t="shared" si="78"/>
        <v>-</v>
      </c>
      <c r="AO101" s="395" t="str">
        <f t="shared" si="78"/>
        <v>-</v>
      </c>
      <c r="AP101" s="395">
        <f t="shared" si="78"/>
        <v>0.8956521739</v>
      </c>
      <c r="AQ101" s="395">
        <f t="shared" si="78"/>
        <v>0.25</v>
      </c>
      <c r="AR101" s="395" t="str">
        <f t="shared" si="78"/>
        <v>-</v>
      </c>
      <c r="AS101" s="395">
        <f t="shared" si="78"/>
        <v>0</v>
      </c>
      <c r="AT101" s="395">
        <f t="shared" si="78"/>
        <v>1</v>
      </c>
      <c r="AU101" s="395">
        <f t="shared" si="78"/>
        <v>0</v>
      </c>
      <c r="AV101" s="395" t="str">
        <f t="shared" si="78"/>
        <v>-</v>
      </c>
      <c r="AW101" s="395">
        <f t="shared" si="78"/>
        <v>1</v>
      </c>
      <c r="AX101" s="395" t="str">
        <f t="shared" si="78"/>
        <v>-</v>
      </c>
      <c r="AY101" s="395">
        <f t="shared" si="78"/>
        <v>0.5</v>
      </c>
      <c r="AZ101" s="395">
        <f t="shared" si="78"/>
        <v>0</v>
      </c>
      <c r="BA101" s="395" t="str">
        <f t="shared" si="78"/>
        <v>-</v>
      </c>
      <c r="BB101" s="395">
        <f t="shared" si="78"/>
        <v>0</v>
      </c>
      <c r="BC101" s="395" t="str">
        <f t="shared" si="78"/>
        <v>-</v>
      </c>
      <c r="BD101" s="395">
        <f t="shared" si="78"/>
        <v>0</v>
      </c>
      <c r="BE101" s="395">
        <f t="shared" si="78"/>
        <v>0</v>
      </c>
      <c r="BF101" s="395">
        <f t="shared" si="78"/>
        <v>0</v>
      </c>
      <c r="BG101" s="395">
        <f t="shared" si="78"/>
        <v>0</v>
      </c>
      <c r="BH101" s="395">
        <f t="shared" si="78"/>
        <v>0</v>
      </c>
      <c r="BI101" s="395" t="str">
        <f t="shared" si="78"/>
        <v>-</v>
      </c>
      <c r="BJ101" s="395" t="str">
        <f t="shared" si="78"/>
        <v>-</v>
      </c>
      <c r="BK101" s="395">
        <f t="shared" si="78"/>
        <v>1</v>
      </c>
      <c r="BL101" s="395">
        <f t="shared" si="78"/>
        <v>0.0003173800098</v>
      </c>
      <c r="BM101" s="395">
        <f t="shared" si="78"/>
        <v>0.000005839658605</v>
      </c>
      <c r="BN101" s="395" t="str">
        <f t="shared" si="78"/>
        <v>-</v>
      </c>
      <c r="BO101" s="395" t="str">
        <f t="shared" si="78"/>
        <v>-</v>
      </c>
      <c r="BP101" s="395">
        <f t="shared" si="78"/>
        <v>0</v>
      </c>
      <c r="BQ101" s="395" t="str">
        <f t="shared" si="78"/>
        <v>-</v>
      </c>
      <c r="BR101" s="395">
        <f t="shared" si="78"/>
        <v>1</v>
      </c>
      <c r="BS101" s="395" t="str">
        <f t="shared" si="78"/>
        <v>-</v>
      </c>
      <c r="BT101" s="395" t="str">
        <f t="shared" si="78"/>
        <v>-</v>
      </c>
      <c r="BU101" s="395">
        <f t="shared" si="78"/>
        <v>0</v>
      </c>
      <c r="BV101" s="395">
        <f t="shared" si="78"/>
        <v>0</v>
      </c>
      <c r="BW101" s="395" t="str">
        <f t="shared" si="78"/>
        <v>-</v>
      </c>
      <c r="BX101" s="395">
        <f t="shared" si="78"/>
        <v>0</v>
      </c>
      <c r="BY101" s="395">
        <f t="shared" si="78"/>
        <v>0</v>
      </c>
      <c r="BZ101" s="395" t="str">
        <f t="shared" si="78"/>
        <v>-</v>
      </c>
      <c r="CA101" s="395">
        <f t="shared" si="78"/>
        <v>0</v>
      </c>
      <c r="CB101" s="395" t="str">
        <f t="shared" si="78"/>
        <v>-</v>
      </c>
      <c r="CC101" s="395">
        <f t="shared" si="78"/>
        <v>0</v>
      </c>
      <c r="CD101" s="395" t="str">
        <f t="shared" si="78"/>
        <v>-</v>
      </c>
      <c r="CE101" s="395">
        <f t="shared" si="78"/>
        <v>1</v>
      </c>
      <c r="CF101" s="395" t="str">
        <f t="shared" si="78"/>
        <v>-</v>
      </c>
      <c r="CG101" s="395">
        <f t="shared" si="78"/>
        <v>0</v>
      </c>
      <c r="CH101" s="395">
        <f t="shared" si="78"/>
        <v>0</v>
      </c>
      <c r="CI101" s="395">
        <f t="shared" si="78"/>
        <v>0</v>
      </c>
      <c r="CJ101" s="395">
        <f t="shared" si="78"/>
        <v>1</v>
      </c>
      <c r="CK101" s="395" t="str">
        <f t="shared" si="78"/>
        <v>-</v>
      </c>
      <c r="CL101" s="395">
        <f t="shared" si="78"/>
        <v>0</v>
      </c>
      <c r="CM101" s="395">
        <f t="shared" si="78"/>
        <v>0</v>
      </c>
      <c r="CN101" s="395">
        <f t="shared" si="78"/>
        <v>0.3333333333</v>
      </c>
      <c r="CO101" s="395">
        <f t="shared" si="78"/>
        <v>0.5</v>
      </c>
      <c r="CP101" s="395">
        <f t="shared" si="78"/>
        <v>0</v>
      </c>
      <c r="CQ101" s="395" t="str">
        <f t="shared" si="78"/>
        <v>-</v>
      </c>
      <c r="CR101" s="395">
        <f t="shared" si="78"/>
        <v>0</v>
      </c>
      <c r="CS101" s="395">
        <f t="shared" si="78"/>
        <v>0.005988023952</v>
      </c>
      <c r="CT101" s="395" t="str">
        <f t="shared" si="78"/>
        <v>-</v>
      </c>
      <c r="CU101" s="395">
        <f t="shared" si="78"/>
        <v>0</v>
      </c>
      <c r="CV101" s="395" t="str">
        <f t="shared" si="78"/>
        <v>-</v>
      </c>
      <c r="CW101" s="395">
        <f t="shared" si="78"/>
        <v>0</v>
      </c>
      <c r="CX101" s="395">
        <f t="shared" si="78"/>
        <v>0</v>
      </c>
      <c r="CY101" s="395" t="str">
        <f t="shared" si="78"/>
        <v>-</v>
      </c>
      <c r="CZ101" s="395" t="str">
        <f t="shared" si="78"/>
        <v>-</v>
      </c>
      <c r="DA101" s="395" t="str">
        <f t="shared" si="78"/>
        <v>-</v>
      </c>
      <c r="DB101" s="395" t="str">
        <f t="shared" si="78"/>
        <v>-</v>
      </c>
      <c r="DC101" s="395" t="str">
        <f t="shared" si="78"/>
        <v>-</v>
      </c>
      <c r="DD101" s="395" t="str">
        <f t="shared" si="78"/>
        <v>-</v>
      </c>
      <c r="DE101" s="395" t="str">
        <f t="shared" si="78"/>
        <v>-</v>
      </c>
      <c r="DF101" s="395" t="str">
        <f t="shared" si="78"/>
        <v>-</v>
      </c>
      <c r="DG101" s="395">
        <f t="shared" si="78"/>
        <v>1</v>
      </c>
      <c r="DH101" s="395" t="str">
        <f t="shared" si="78"/>
        <v>-</v>
      </c>
      <c r="DI101" s="396">
        <f t="shared" si="78"/>
        <v>1</v>
      </c>
      <c r="DJ101" s="268"/>
    </row>
    <row r="102">
      <c r="J102" s="269"/>
      <c r="K102" s="268"/>
      <c r="L102" s="268"/>
      <c r="M102" s="268"/>
      <c r="N102" s="268"/>
      <c r="O102" s="270"/>
      <c r="Q102" s="268"/>
      <c r="R102" s="307" t="s">
        <v>2230</v>
      </c>
      <c r="S102" s="381">
        <f t="shared" ref="S102:AE102" si="79">IF(S$34=0,"-",S54/S$34)</f>
        <v>0.01068090788</v>
      </c>
      <c r="T102" s="381" t="str">
        <f t="shared" si="79"/>
        <v>-</v>
      </c>
      <c r="U102" s="381">
        <f t="shared" si="79"/>
        <v>0.8709677419</v>
      </c>
      <c r="V102" s="381">
        <f t="shared" si="79"/>
        <v>0.8947368421</v>
      </c>
      <c r="W102" s="381">
        <f t="shared" si="79"/>
        <v>0.3239407746</v>
      </c>
      <c r="X102" s="381">
        <f t="shared" si="79"/>
        <v>0.3333333333</v>
      </c>
      <c r="Y102" s="381">
        <f t="shared" si="79"/>
        <v>0.01642344047</v>
      </c>
      <c r="Z102" s="381">
        <f t="shared" si="79"/>
        <v>0.9709302326</v>
      </c>
      <c r="AA102" s="381">
        <f t="shared" si="79"/>
        <v>0.8636363636</v>
      </c>
      <c r="AB102" s="381">
        <f t="shared" si="79"/>
        <v>0.7</v>
      </c>
      <c r="AC102" s="381">
        <f t="shared" si="79"/>
        <v>0.005970149254</v>
      </c>
      <c r="AD102" s="381">
        <f t="shared" si="79"/>
        <v>0</v>
      </c>
      <c r="AE102" s="382">
        <f t="shared" si="79"/>
        <v>0.9978354978</v>
      </c>
      <c r="AF102" s="268"/>
      <c r="AG102" s="307" t="s">
        <v>2230</v>
      </c>
      <c r="AH102" s="395">
        <f t="shared" ref="AH102:DI102" si="80">IF(AH$30=0,"-",AH54/AH$30)</f>
        <v>0.003354725788</v>
      </c>
      <c r="AI102" s="395">
        <f t="shared" si="80"/>
        <v>1</v>
      </c>
      <c r="AJ102" s="395">
        <f t="shared" si="80"/>
        <v>0</v>
      </c>
      <c r="AK102" s="395">
        <f t="shared" si="80"/>
        <v>0</v>
      </c>
      <c r="AL102" s="395">
        <f t="shared" si="80"/>
        <v>0</v>
      </c>
      <c r="AM102" s="395" t="str">
        <f t="shared" si="80"/>
        <v>-</v>
      </c>
      <c r="AN102" s="395" t="str">
        <f t="shared" si="80"/>
        <v>-</v>
      </c>
      <c r="AO102" s="395" t="str">
        <f t="shared" si="80"/>
        <v>-</v>
      </c>
      <c r="AP102" s="395">
        <f t="shared" si="80"/>
        <v>0.9130434783</v>
      </c>
      <c r="AQ102" s="395">
        <f t="shared" si="80"/>
        <v>0.25</v>
      </c>
      <c r="AR102" s="395" t="str">
        <f t="shared" si="80"/>
        <v>-</v>
      </c>
      <c r="AS102" s="395">
        <f t="shared" si="80"/>
        <v>0</v>
      </c>
      <c r="AT102" s="395">
        <f t="shared" si="80"/>
        <v>1</v>
      </c>
      <c r="AU102" s="395">
        <f t="shared" si="80"/>
        <v>0</v>
      </c>
      <c r="AV102" s="395" t="str">
        <f t="shared" si="80"/>
        <v>-</v>
      </c>
      <c r="AW102" s="395">
        <f t="shared" si="80"/>
        <v>1</v>
      </c>
      <c r="AX102" s="395" t="str">
        <f t="shared" si="80"/>
        <v>-</v>
      </c>
      <c r="AY102" s="395">
        <f t="shared" si="80"/>
        <v>0.5</v>
      </c>
      <c r="AZ102" s="395">
        <f t="shared" si="80"/>
        <v>0</v>
      </c>
      <c r="BA102" s="395" t="str">
        <f t="shared" si="80"/>
        <v>-</v>
      </c>
      <c r="BB102" s="395">
        <f t="shared" si="80"/>
        <v>0.3239382854</v>
      </c>
      <c r="BC102" s="395" t="str">
        <f t="shared" si="80"/>
        <v>-</v>
      </c>
      <c r="BD102" s="395">
        <f t="shared" si="80"/>
        <v>1</v>
      </c>
      <c r="BE102" s="395">
        <f t="shared" si="80"/>
        <v>0</v>
      </c>
      <c r="BF102" s="395">
        <f t="shared" si="80"/>
        <v>1</v>
      </c>
      <c r="BG102" s="395">
        <f t="shared" si="80"/>
        <v>0</v>
      </c>
      <c r="BH102" s="395">
        <f t="shared" si="80"/>
        <v>0</v>
      </c>
      <c r="BI102" s="395" t="str">
        <f t="shared" si="80"/>
        <v>-</v>
      </c>
      <c r="BJ102" s="395" t="str">
        <f t="shared" si="80"/>
        <v>-</v>
      </c>
      <c r="BK102" s="395">
        <f t="shared" si="80"/>
        <v>1</v>
      </c>
      <c r="BL102" s="395">
        <f t="shared" si="80"/>
        <v>0.8970213548</v>
      </c>
      <c r="BM102" s="395">
        <f t="shared" si="80"/>
        <v>0.000005839658605</v>
      </c>
      <c r="BN102" s="395" t="str">
        <f t="shared" si="80"/>
        <v>-</v>
      </c>
      <c r="BO102" s="395" t="str">
        <f t="shared" si="80"/>
        <v>-</v>
      </c>
      <c r="BP102" s="395">
        <f t="shared" si="80"/>
        <v>1</v>
      </c>
      <c r="BQ102" s="395" t="str">
        <f t="shared" si="80"/>
        <v>-</v>
      </c>
      <c r="BR102" s="395">
        <f t="shared" si="80"/>
        <v>1</v>
      </c>
      <c r="BS102" s="395" t="str">
        <f t="shared" si="80"/>
        <v>-</v>
      </c>
      <c r="BT102" s="395" t="str">
        <f t="shared" si="80"/>
        <v>-</v>
      </c>
      <c r="BU102" s="395">
        <f t="shared" si="80"/>
        <v>0</v>
      </c>
      <c r="BV102" s="395">
        <f t="shared" si="80"/>
        <v>0</v>
      </c>
      <c r="BW102" s="395" t="str">
        <f t="shared" si="80"/>
        <v>-</v>
      </c>
      <c r="BX102" s="395">
        <f t="shared" si="80"/>
        <v>0.125</v>
      </c>
      <c r="BY102" s="395">
        <f t="shared" si="80"/>
        <v>1</v>
      </c>
      <c r="BZ102" s="395" t="str">
        <f t="shared" si="80"/>
        <v>-</v>
      </c>
      <c r="CA102" s="395">
        <f t="shared" si="80"/>
        <v>0</v>
      </c>
      <c r="CB102" s="395" t="str">
        <f t="shared" si="80"/>
        <v>-</v>
      </c>
      <c r="CC102" s="395">
        <f t="shared" si="80"/>
        <v>1</v>
      </c>
      <c r="CD102" s="395" t="str">
        <f t="shared" si="80"/>
        <v>-</v>
      </c>
      <c r="CE102" s="395">
        <f t="shared" si="80"/>
        <v>1</v>
      </c>
      <c r="CF102" s="395" t="str">
        <f t="shared" si="80"/>
        <v>-</v>
      </c>
      <c r="CG102" s="395">
        <f t="shared" si="80"/>
        <v>1</v>
      </c>
      <c r="CH102" s="395">
        <f t="shared" si="80"/>
        <v>1</v>
      </c>
      <c r="CI102" s="395">
        <f t="shared" si="80"/>
        <v>0</v>
      </c>
      <c r="CJ102" s="395">
        <f t="shared" si="80"/>
        <v>1</v>
      </c>
      <c r="CK102" s="395" t="str">
        <f t="shared" si="80"/>
        <v>-</v>
      </c>
      <c r="CL102" s="395">
        <f t="shared" si="80"/>
        <v>0</v>
      </c>
      <c r="CM102" s="395">
        <f t="shared" si="80"/>
        <v>0</v>
      </c>
      <c r="CN102" s="395">
        <f t="shared" si="80"/>
        <v>1</v>
      </c>
      <c r="CO102" s="395">
        <f t="shared" si="80"/>
        <v>0.5</v>
      </c>
      <c r="CP102" s="395">
        <f t="shared" si="80"/>
        <v>0</v>
      </c>
      <c r="CQ102" s="395" t="str">
        <f t="shared" si="80"/>
        <v>-</v>
      </c>
      <c r="CR102" s="395">
        <f t="shared" si="80"/>
        <v>0</v>
      </c>
      <c r="CS102" s="395">
        <f t="shared" si="80"/>
        <v>0.005988023952</v>
      </c>
      <c r="CT102" s="395" t="str">
        <f t="shared" si="80"/>
        <v>-</v>
      </c>
      <c r="CU102" s="395">
        <f t="shared" si="80"/>
        <v>0</v>
      </c>
      <c r="CV102" s="395" t="str">
        <f t="shared" si="80"/>
        <v>-</v>
      </c>
      <c r="CW102" s="395">
        <f t="shared" si="80"/>
        <v>0</v>
      </c>
      <c r="CX102" s="395">
        <f t="shared" si="80"/>
        <v>0</v>
      </c>
      <c r="CY102" s="395" t="str">
        <f t="shared" si="80"/>
        <v>-</v>
      </c>
      <c r="CZ102" s="395" t="str">
        <f t="shared" si="80"/>
        <v>-</v>
      </c>
      <c r="DA102" s="395" t="str">
        <f t="shared" si="80"/>
        <v>-</v>
      </c>
      <c r="DB102" s="395" t="str">
        <f t="shared" si="80"/>
        <v>-</v>
      </c>
      <c r="DC102" s="395" t="str">
        <f t="shared" si="80"/>
        <v>-</v>
      </c>
      <c r="DD102" s="395" t="str">
        <f t="shared" si="80"/>
        <v>-</v>
      </c>
      <c r="DE102" s="395" t="str">
        <f t="shared" si="80"/>
        <v>-</v>
      </c>
      <c r="DF102" s="395" t="str">
        <f t="shared" si="80"/>
        <v>-</v>
      </c>
      <c r="DG102" s="395">
        <f t="shared" si="80"/>
        <v>1</v>
      </c>
      <c r="DH102" s="395" t="str">
        <f t="shared" si="80"/>
        <v>-</v>
      </c>
      <c r="DI102" s="396">
        <f t="shared" si="80"/>
        <v>1</v>
      </c>
      <c r="DJ102" s="268"/>
    </row>
    <row r="103">
      <c r="J103" s="269"/>
      <c r="K103" s="268"/>
      <c r="L103" s="268"/>
      <c r="M103" s="268"/>
      <c r="N103" s="268"/>
      <c r="O103" s="270"/>
      <c r="Q103" s="268"/>
      <c r="R103" s="307" t="s">
        <v>2231</v>
      </c>
      <c r="S103" s="381">
        <f t="shared" ref="S103:AE103" si="81">IF(S$34=0,"-",S55/S$34)</f>
        <v>0.01246105919</v>
      </c>
      <c r="T103" s="381" t="str">
        <f t="shared" si="81"/>
        <v>-</v>
      </c>
      <c r="U103" s="381">
        <f t="shared" si="81"/>
        <v>0.9032258065</v>
      </c>
      <c r="V103" s="381">
        <f t="shared" si="81"/>
        <v>0.8947368421</v>
      </c>
      <c r="W103" s="381">
        <f t="shared" si="81"/>
        <v>0.3239407746</v>
      </c>
      <c r="X103" s="381">
        <f t="shared" si="81"/>
        <v>0.3333333333</v>
      </c>
      <c r="Y103" s="381">
        <f t="shared" si="81"/>
        <v>0.01642351653</v>
      </c>
      <c r="Z103" s="381">
        <f t="shared" si="81"/>
        <v>0.9941860465</v>
      </c>
      <c r="AA103" s="381">
        <f t="shared" si="81"/>
        <v>0.8636363636</v>
      </c>
      <c r="AB103" s="381">
        <f t="shared" si="81"/>
        <v>0.8</v>
      </c>
      <c r="AC103" s="381">
        <f t="shared" si="81"/>
        <v>0.005970149254</v>
      </c>
      <c r="AD103" s="381">
        <f t="shared" si="81"/>
        <v>0.5</v>
      </c>
      <c r="AE103" s="382">
        <f t="shared" si="81"/>
        <v>0.9978354978</v>
      </c>
      <c r="AF103" s="268"/>
      <c r="AG103" s="307" t="s">
        <v>2231</v>
      </c>
      <c r="AH103" s="395">
        <f t="shared" ref="AH103:DI103" si="82">IF(AH$30=0,"-",AH55/AH$30)</f>
        <v>0.003354725788</v>
      </c>
      <c r="AI103" s="395">
        <f t="shared" si="82"/>
        <v>1</v>
      </c>
      <c r="AJ103" s="395">
        <f t="shared" si="82"/>
        <v>1</v>
      </c>
      <c r="AK103" s="395">
        <f t="shared" si="82"/>
        <v>0</v>
      </c>
      <c r="AL103" s="395">
        <f t="shared" si="82"/>
        <v>0</v>
      </c>
      <c r="AM103" s="395" t="str">
        <f t="shared" si="82"/>
        <v>-</v>
      </c>
      <c r="AN103" s="395" t="str">
        <f t="shared" si="82"/>
        <v>-</v>
      </c>
      <c r="AO103" s="395" t="str">
        <f t="shared" si="82"/>
        <v>-</v>
      </c>
      <c r="AP103" s="395">
        <f t="shared" si="82"/>
        <v>0.9304347826</v>
      </c>
      <c r="AQ103" s="395">
        <f t="shared" si="82"/>
        <v>0.25</v>
      </c>
      <c r="AR103" s="395" t="str">
        <f t="shared" si="82"/>
        <v>-</v>
      </c>
      <c r="AS103" s="395">
        <f t="shared" si="82"/>
        <v>0</v>
      </c>
      <c r="AT103" s="395">
        <f t="shared" si="82"/>
        <v>1</v>
      </c>
      <c r="AU103" s="395">
        <f t="shared" si="82"/>
        <v>1</v>
      </c>
      <c r="AV103" s="395" t="str">
        <f t="shared" si="82"/>
        <v>-</v>
      </c>
      <c r="AW103" s="395">
        <f t="shared" si="82"/>
        <v>1</v>
      </c>
      <c r="AX103" s="395" t="str">
        <f t="shared" si="82"/>
        <v>-</v>
      </c>
      <c r="AY103" s="395">
        <f t="shared" si="82"/>
        <v>0.5</v>
      </c>
      <c r="AZ103" s="395">
        <f t="shared" si="82"/>
        <v>0</v>
      </c>
      <c r="BA103" s="395" t="str">
        <f t="shared" si="82"/>
        <v>-</v>
      </c>
      <c r="BB103" s="395">
        <f t="shared" si="82"/>
        <v>0.3239382854</v>
      </c>
      <c r="BC103" s="395" t="str">
        <f t="shared" si="82"/>
        <v>-</v>
      </c>
      <c r="BD103" s="395">
        <f t="shared" si="82"/>
        <v>1</v>
      </c>
      <c r="BE103" s="395">
        <f t="shared" si="82"/>
        <v>0</v>
      </c>
      <c r="BF103" s="395">
        <f t="shared" si="82"/>
        <v>1</v>
      </c>
      <c r="BG103" s="395">
        <f t="shared" si="82"/>
        <v>0</v>
      </c>
      <c r="BH103" s="395">
        <f t="shared" si="82"/>
        <v>0</v>
      </c>
      <c r="BI103" s="395" t="str">
        <f t="shared" si="82"/>
        <v>-</v>
      </c>
      <c r="BJ103" s="395" t="str">
        <f t="shared" si="82"/>
        <v>-</v>
      </c>
      <c r="BK103" s="395">
        <f t="shared" si="82"/>
        <v>1</v>
      </c>
      <c r="BL103" s="395">
        <f t="shared" si="82"/>
        <v>0.8970213548</v>
      </c>
      <c r="BM103" s="395">
        <f t="shared" si="82"/>
        <v>0.000005917133346</v>
      </c>
      <c r="BN103" s="395" t="str">
        <f t="shared" si="82"/>
        <v>-</v>
      </c>
      <c r="BO103" s="395" t="str">
        <f t="shared" si="82"/>
        <v>-</v>
      </c>
      <c r="BP103" s="395">
        <f t="shared" si="82"/>
        <v>1</v>
      </c>
      <c r="BQ103" s="395" t="str">
        <f t="shared" si="82"/>
        <v>-</v>
      </c>
      <c r="BR103" s="395">
        <f t="shared" si="82"/>
        <v>1</v>
      </c>
      <c r="BS103" s="395" t="str">
        <f t="shared" si="82"/>
        <v>-</v>
      </c>
      <c r="BT103" s="395" t="str">
        <f t="shared" si="82"/>
        <v>-</v>
      </c>
      <c r="BU103" s="395">
        <f t="shared" si="82"/>
        <v>0</v>
      </c>
      <c r="BV103" s="395">
        <f t="shared" si="82"/>
        <v>1</v>
      </c>
      <c r="BW103" s="395" t="str">
        <f t="shared" si="82"/>
        <v>-</v>
      </c>
      <c r="BX103" s="395">
        <f t="shared" si="82"/>
        <v>1</v>
      </c>
      <c r="BY103" s="395">
        <f t="shared" si="82"/>
        <v>1</v>
      </c>
      <c r="BZ103" s="395" t="str">
        <f t="shared" si="82"/>
        <v>-</v>
      </c>
      <c r="CA103" s="395">
        <f t="shared" si="82"/>
        <v>0</v>
      </c>
      <c r="CB103" s="395" t="str">
        <f t="shared" si="82"/>
        <v>-</v>
      </c>
      <c r="CC103" s="395">
        <f t="shared" si="82"/>
        <v>1</v>
      </c>
      <c r="CD103" s="395" t="str">
        <f t="shared" si="82"/>
        <v>-</v>
      </c>
      <c r="CE103" s="395">
        <f t="shared" si="82"/>
        <v>1</v>
      </c>
      <c r="CF103" s="395" t="str">
        <f t="shared" si="82"/>
        <v>-</v>
      </c>
      <c r="CG103" s="395">
        <f t="shared" si="82"/>
        <v>1</v>
      </c>
      <c r="CH103" s="395">
        <f t="shared" si="82"/>
        <v>1</v>
      </c>
      <c r="CI103" s="395">
        <f t="shared" si="82"/>
        <v>0</v>
      </c>
      <c r="CJ103" s="395">
        <f t="shared" si="82"/>
        <v>1</v>
      </c>
      <c r="CK103" s="395" t="str">
        <f t="shared" si="82"/>
        <v>-</v>
      </c>
      <c r="CL103" s="395">
        <f t="shared" si="82"/>
        <v>0</v>
      </c>
      <c r="CM103" s="395">
        <f t="shared" si="82"/>
        <v>0</v>
      </c>
      <c r="CN103" s="395">
        <f t="shared" si="82"/>
        <v>1</v>
      </c>
      <c r="CO103" s="395">
        <f t="shared" si="82"/>
        <v>1</v>
      </c>
      <c r="CP103" s="395">
        <f t="shared" si="82"/>
        <v>0</v>
      </c>
      <c r="CQ103" s="395" t="str">
        <f t="shared" si="82"/>
        <v>-</v>
      </c>
      <c r="CR103" s="395">
        <f t="shared" si="82"/>
        <v>0</v>
      </c>
      <c r="CS103" s="395">
        <f t="shared" si="82"/>
        <v>0.005988023952</v>
      </c>
      <c r="CT103" s="395" t="str">
        <f t="shared" si="82"/>
        <v>-</v>
      </c>
      <c r="CU103" s="395">
        <f t="shared" si="82"/>
        <v>0</v>
      </c>
      <c r="CV103" s="395" t="str">
        <f t="shared" si="82"/>
        <v>-</v>
      </c>
      <c r="CW103" s="395">
        <f t="shared" si="82"/>
        <v>0</v>
      </c>
      <c r="CX103" s="395">
        <f t="shared" si="82"/>
        <v>0.5</v>
      </c>
      <c r="CY103" s="395" t="str">
        <f t="shared" si="82"/>
        <v>-</v>
      </c>
      <c r="CZ103" s="395" t="str">
        <f t="shared" si="82"/>
        <v>-</v>
      </c>
      <c r="DA103" s="395" t="str">
        <f t="shared" si="82"/>
        <v>-</v>
      </c>
      <c r="DB103" s="395" t="str">
        <f t="shared" si="82"/>
        <v>-</v>
      </c>
      <c r="DC103" s="395" t="str">
        <f t="shared" si="82"/>
        <v>-</v>
      </c>
      <c r="DD103" s="395" t="str">
        <f t="shared" si="82"/>
        <v>-</v>
      </c>
      <c r="DE103" s="395" t="str">
        <f t="shared" si="82"/>
        <v>-</v>
      </c>
      <c r="DF103" s="395" t="str">
        <f t="shared" si="82"/>
        <v>-</v>
      </c>
      <c r="DG103" s="395">
        <f t="shared" si="82"/>
        <v>1</v>
      </c>
      <c r="DH103" s="395" t="str">
        <f t="shared" si="82"/>
        <v>-</v>
      </c>
      <c r="DI103" s="396">
        <f t="shared" si="82"/>
        <v>1</v>
      </c>
      <c r="DJ103" s="268"/>
    </row>
    <row r="104">
      <c r="J104" s="269"/>
      <c r="K104" s="401" t="s">
        <v>2253</v>
      </c>
      <c r="L104" s="276"/>
      <c r="M104" s="276"/>
      <c r="N104" s="277"/>
      <c r="O104" s="270"/>
      <c r="Q104" s="268"/>
      <c r="R104" s="307" t="s">
        <v>2232</v>
      </c>
      <c r="S104" s="381">
        <f t="shared" ref="S104:AE104" si="83">S56/S$30</f>
        <v>0.0007286505392</v>
      </c>
      <c r="T104" s="381">
        <f t="shared" si="83"/>
        <v>0.000001424625217</v>
      </c>
      <c r="U104" s="381">
        <f t="shared" si="83"/>
        <v>0.1209677419</v>
      </c>
      <c r="V104" s="381">
        <f t="shared" si="83"/>
        <v>0.4210526316</v>
      </c>
      <c r="W104" s="381">
        <f t="shared" si="83"/>
        <v>0.000003534580569</v>
      </c>
      <c r="X104" s="381">
        <f t="shared" si="83"/>
        <v>132</v>
      </c>
      <c r="Y104" s="381">
        <f t="shared" si="83"/>
        <v>0.00007100849431</v>
      </c>
      <c r="Z104" s="381">
        <f t="shared" si="83"/>
        <v>0.04360465116</v>
      </c>
      <c r="AA104" s="381">
        <f t="shared" si="83"/>
        <v>0.9090909091</v>
      </c>
      <c r="AB104" s="381">
        <f t="shared" si="83"/>
        <v>2.4</v>
      </c>
      <c r="AC104" s="381">
        <f t="shared" si="83"/>
        <v>0.0003149175053</v>
      </c>
      <c r="AD104" s="381">
        <f t="shared" si="83"/>
        <v>16</v>
      </c>
      <c r="AE104" s="382">
        <f t="shared" si="83"/>
        <v>0.04112554113</v>
      </c>
      <c r="AF104" s="268"/>
      <c r="AG104" s="307" t="s">
        <v>2232</v>
      </c>
      <c r="AH104" s="395">
        <f t="shared" ref="AH104:DI104" si="84">IF(AH$30=0,"-",AH56/AH$30)</f>
        <v>0.0005834305718</v>
      </c>
      <c r="AI104" s="395">
        <f t="shared" si="84"/>
        <v>0</v>
      </c>
      <c r="AJ104" s="395">
        <f t="shared" si="84"/>
        <v>0.25</v>
      </c>
      <c r="AK104" s="395">
        <f t="shared" si="84"/>
        <v>0</v>
      </c>
      <c r="AL104" s="395">
        <f t="shared" si="84"/>
        <v>0.000001424625217</v>
      </c>
      <c r="AM104" s="395" t="str">
        <f t="shared" si="84"/>
        <v>-</v>
      </c>
      <c r="AN104" s="395" t="str">
        <f t="shared" si="84"/>
        <v>-</v>
      </c>
      <c r="AO104" s="395" t="str">
        <f t="shared" si="84"/>
        <v>-</v>
      </c>
      <c r="AP104" s="395">
        <f t="shared" si="84"/>
        <v>0.01739130435</v>
      </c>
      <c r="AQ104" s="395">
        <f t="shared" si="84"/>
        <v>1</v>
      </c>
      <c r="AR104" s="395" t="str">
        <f t="shared" si="84"/>
        <v>-</v>
      </c>
      <c r="AS104" s="395">
        <f t="shared" si="84"/>
        <v>3</v>
      </c>
      <c r="AT104" s="395">
        <f t="shared" si="84"/>
        <v>2</v>
      </c>
      <c r="AU104" s="395">
        <f t="shared" si="84"/>
        <v>1</v>
      </c>
      <c r="AV104" s="395" t="str">
        <f t="shared" si="84"/>
        <v>-</v>
      </c>
      <c r="AW104" s="395">
        <f t="shared" si="84"/>
        <v>0.5</v>
      </c>
      <c r="AX104" s="395" t="str">
        <f t="shared" si="84"/>
        <v>-</v>
      </c>
      <c r="AY104" s="395">
        <f t="shared" si="84"/>
        <v>0</v>
      </c>
      <c r="AZ104" s="395">
        <f t="shared" si="84"/>
        <v>0</v>
      </c>
      <c r="BA104" s="395" t="str">
        <f t="shared" si="84"/>
        <v>-</v>
      </c>
      <c r="BB104" s="395">
        <f t="shared" si="84"/>
        <v>0.000003534630543</v>
      </c>
      <c r="BC104" s="395" t="str">
        <f t="shared" si="84"/>
        <v>-</v>
      </c>
      <c r="BD104" s="395">
        <f t="shared" si="84"/>
        <v>0</v>
      </c>
      <c r="BE104" s="395">
        <f t="shared" si="84"/>
        <v>0</v>
      </c>
      <c r="BF104" s="395">
        <f t="shared" si="84"/>
        <v>0</v>
      </c>
      <c r="BG104" s="395">
        <f t="shared" si="84"/>
        <v>396</v>
      </c>
      <c r="BH104" s="395">
        <f t="shared" si="84"/>
        <v>0</v>
      </c>
      <c r="BI104" s="395" t="str">
        <f t="shared" si="84"/>
        <v>-</v>
      </c>
      <c r="BJ104" s="395" t="str">
        <f t="shared" si="84"/>
        <v>-</v>
      </c>
      <c r="BK104" s="395">
        <f t="shared" si="84"/>
        <v>0</v>
      </c>
      <c r="BL104" s="395">
        <f t="shared" si="84"/>
        <v>0.0003573771633</v>
      </c>
      <c r="BM104" s="395">
        <f t="shared" si="84"/>
        <v>0.00006566952737</v>
      </c>
      <c r="BN104" s="395" t="str">
        <f t="shared" si="84"/>
        <v>-</v>
      </c>
      <c r="BO104" s="395" t="str">
        <f t="shared" si="84"/>
        <v>-</v>
      </c>
      <c r="BP104" s="395">
        <f t="shared" si="84"/>
        <v>0</v>
      </c>
      <c r="BQ104" s="395" t="str">
        <f t="shared" si="84"/>
        <v>-</v>
      </c>
      <c r="BR104" s="395">
        <f t="shared" si="84"/>
        <v>0</v>
      </c>
      <c r="BS104" s="395" t="str">
        <f t="shared" si="84"/>
        <v>-</v>
      </c>
      <c r="BT104" s="395" t="str">
        <f t="shared" si="84"/>
        <v>-</v>
      </c>
      <c r="BU104" s="395">
        <f t="shared" si="84"/>
        <v>0</v>
      </c>
      <c r="BV104" s="395">
        <f t="shared" si="84"/>
        <v>0</v>
      </c>
      <c r="BW104" s="395" t="str">
        <f t="shared" si="84"/>
        <v>-</v>
      </c>
      <c r="BX104" s="395">
        <f t="shared" si="84"/>
        <v>0.125</v>
      </c>
      <c r="BY104" s="395">
        <f t="shared" si="84"/>
        <v>0.08130081301</v>
      </c>
      <c r="BZ104" s="395" t="str">
        <f t="shared" si="84"/>
        <v>-</v>
      </c>
      <c r="CA104" s="395">
        <f t="shared" si="84"/>
        <v>0</v>
      </c>
      <c r="CB104" s="395" t="str">
        <f t="shared" si="84"/>
        <v>-</v>
      </c>
      <c r="CC104" s="395">
        <f t="shared" si="84"/>
        <v>0</v>
      </c>
      <c r="CD104" s="395" t="str">
        <f t="shared" si="84"/>
        <v>-</v>
      </c>
      <c r="CE104" s="395">
        <f t="shared" si="84"/>
        <v>0</v>
      </c>
      <c r="CF104" s="395" t="str">
        <f t="shared" si="84"/>
        <v>-</v>
      </c>
      <c r="CG104" s="395">
        <f t="shared" si="84"/>
        <v>1</v>
      </c>
      <c r="CH104" s="395">
        <f t="shared" si="84"/>
        <v>0</v>
      </c>
      <c r="CI104" s="395">
        <f t="shared" si="84"/>
        <v>0</v>
      </c>
      <c r="CJ104" s="395">
        <f t="shared" si="84"/>
        <v>8</v>
      </c>
      <c r="CK104" s="395" t="str">
        <f t="shared" si="84"/>
        <v>-</v>
      </c>
      <c r="CL104" s="395">
        <f t="shared" si="84"/>
        <v>1.5</v>
      </c>
      <c r="CM104" s="395">
        <f t="shared" si="84"/>
        <v>0</v>
      </c>
      <c r="CN104" s="395">
        <f t="shared" si="84"/>
        <v>0.1666666667</v>
      </c>
      <c r="CO104" s="395">
        <f t="shared" si="84"/>
        <v>11.5</v>
      </c>
      <c r="CP104" s="395">
        <f t="shared" si="84"/>
        <v>0</v>
      </c>
      <c r="CQ104" s="395" t="str">
        <f t="shared" si="84"/>
        <v>-</v>
      </c>
      <c r="CR104" s="395">
        <f t="shared" si="84"/>
        <v>0.0002915451895</v>
      </c>
      <c r="CS104" s="395">
        <f t="shared" si="84"/>
        <v>0.001996007984</v>
      </c>
      <c r="CT104" s="395" t="str">
        <f t="shared" si="84"/>
        <v>-</v>
      </c>
      <c r="CU104" s="395">
        <f t="shared" si="84"/>
        <v>0</v>
      </c>
      <c r="CV104" s="395" t="str">
        <f t="shared" si="84"/>
        <v>-</v>
      </c>
      <c r="CW104" s="395">
        <f t="shared" si="84"/>
        <v>0</v>
      </c>
      <c r="CX104" s="395">
        <f t="shared" si="84"/>
        <v>16</v>
      </c>
      <c r="CY104" s="395" t="str">
        <f t="shared" si="84"/>
        <v>-</v>
      </c>
      <c r="CZ104" s="395" t="str">
        <f t="shared" si="84"/>
        <v>-</v>
      </c>
      <c r="DA104" s="395" t="str">
        <f t="shared" si="84"/>
        <v>-</v>
      </c>
      <c r="DB104" s="395" t="str">
        <f t="shared" si="84"/>
        <v>-</v>
      </c>
      <c r="DC104" s="395" t="str">
        <f t="shared" si="84"/>
        <v>-</v>
      </c>
      <c r="DD104" s="395" t="str">
        <f t="shared" si="84"/>
        <v>-</v>
      </c>
      <c r="DE104" s="395" t="str">
        <f t="shared" si="84"/>
        <v>-</v>
      </c>
      <c r="DF104" s="395" t="str">
        <f t="shared" si="84"/>
        <v>-</v>
      </c>
      <c r="DG104" s="395">
        <f t="shared" si="84"/>
        <v>0.04</v>
      </c>
      <c r="DH104" s="395" t="str">
        <f t="shared" si="84"/>
        <v>-</v>
      </c>
      <c r="DI104" s="396">
        <f t="shared" si="84"/>
        <v>0.09090909091</v>
      </c>
      <c r="DJ104" s="268"/>
    </row>
    <row r="105">
      <c r="J105" s="269"/>
      <c r="K105" s="377" t="s">
        <v>2254</v>
      </c>
      <c r="L105" s="378" t="s">
        <v>2255</v>
      </c>
      <c r="M105" s="378" t="s">
        <v>2256</v>
      </c>
      <c r="N105" s="379" t="s">
        <v>2257</v>
      </c>
      <c r="O105" s="270"/>
      <c r="Q105" s="268"/>
      <c r="R105" s="307" t="s">
        <v>2233</v>
      </c>
      <c r="S105" s="381">
        <f t="shared" ref="S105:AE105" si="85">S57/S$30</f>
        <v>0.007140775284</v>
      </c>
      <c r="T105" s="381">
        <f t="shared" si="85"/>
        <v>0.004526034314</v>
      </c>
      <c r="U105" s="381">
        <f t="shared" si="85"/>
        <v>1.024193548</v>
      </c>
      <c r="V105" s="381">
        <f t="shared" si="85"/>
        <v>2.105263158</v>
      </c>
      <c r="W105" s="381">
        <f t="shared" si="85"/>
        <v>0.000003534580569</v>
      </c>
      <c r="X105" s="381">
        <f t="shared" si="85"/>
        <v>132</v>
      </c>
      <c r="Y105" s="381">
        <f t="shared" si="85"/>
        <v>0.001516990144</v>
      </c>
      <c r="Z105" s="381">
        <f t="shared" si="85"/>
        <v>0.101744186</v>
      </c>
      <c r="AA105" s="381">
        <f t="shared" si="85"/>
        <v>9.181818182</v>
      </c>
      <c r="AB105" s="381">
        <f t="shared" si="85"/>
        <v>5.1</v>
      </c>
      <c r="AC105" s="381">
        <f t="shared" si="85"/>
        <v>0.01111795714</v>
      </c>
      <c r="AD105" s="381">
        <f t="shared" si="85"/>
        <v>16</v>
      </c>
      <c r="AE105" s="382">
        <f t="shared" si="85"/>
        <v>1.082251082</v>
      </c>
      <c r="AF105" s="268"/>
      <c r="AG105" s="307" t="s">
        <v>2233</v>
      </c>
      <c r="AH105" s="395">
        <f t="shared" ref="AH105:DI105" si="86">IF(AH$30=0,"-",AH57/AH$30)</f>
        <v>0.006271878646</v>
      </c>
      <c r="AI105" s="395">
        <f t="shared" si="86"/>
        <v>0</v>
      </c>
      <c r="AJ105" s="395">
        <f t="shared" si="86"/>
        <v>1.5</v>
      </c>
      <c r="AK105" s="395">
        <f t="shared" si="86"/>
        <v>0</v>
      </c>
      <c r="AL105" s="395">
        <f t="shared" si="86"/>
        <v>0.004526034314</v>
      </c>
      <c r="AM105" s="395" t="str">
        <f t="shared" si="86"/>
        <v>-</v>
      </c>
      <c r="AN105" s="395" t="str">
        <f t="shared" si="86"/>
        <v>-</v>
      </c>
      <c r="AO105" s="395" t="str">
        <f t="shared" si="86"/>
        <v>-</v>
      </c>
      <c r="AP105" s="395">
        <f t="shared" si="86"/>
        <v>0.9391304348</v>
      </c>
      <c r="AQ105" s="395">
        <f t="shared" si="86"/>
        <v>1.25</v>
      </c>
      <c r="AR105" s="395" t="str">
        <f t="shared" si="86"/>
        <v>-</v>
      </c>
      <c r="AS105" s="395">
        <f t="shared" si="86"/>
        <v>3</v>
      </c>
      <c r="AT105" s="395">
        <f t="shared" si="86"/>
        <v>3.5</v>
      </c>
      <c r="AU105" s="395">
        <f t="shared" si="86"/>
        <v>2</v>
      </c>
      <c r="AV105" s="395" t="str">
        <f t="shared" si="86"/>
        <v>-</v>
      </c>
      <c r="AW105" s="395">
        <f t="shared" si="86"/>
        <v>1.625</v>
      </c>
      <c r="AX105" s="395" t="str">
        <f t="shared" si="86"/>
        <v>-</v>
      </c>
      <c r="AY105" s="395">
        <f t="shared" si="86"/>
        <v>0.5</v>
      </c>
      <c r="AZ105" s="395">
        <f t="shared" si="86"/>
        <v>13</v>
      </c>
      <c r="BA105" s="395" t="str">
        <f t="shared" si="86"/>
        <v>-</v>
      </c>
      <c r="BB105" s="395">
        <f t="shared" si="86"/>
        <v>0.000003534630543</v>
      </c>
      <c r="BC105" s="395" t="str">
        <f t="shared" si="86"/>
        <v>-</v>
      </c>
      <c r="BD105" s="395">
        <f t="shared" si="86"/>
        <v>0</v>
      </c>
      <c r="BE105" s="395">
        <f t="shared" si="86"/>
        <v>0</v>
      </c>
      <c r="BF105" s="395">
        <f t="shared" si="86"/>
        <v>0</v>
      </c>
      <c r="BG105" s="395">
        <f t="shared" si="86"/>
        <v>396</v>
      </c>
      <c r="BH105" s="395">
        <f t="shared" si="86"/>
        <v>0</v>
      </c>
      <c r="BI105" s="395" t="str">
        <f t="shared" si="86"/>
        <v>-</v>
      </c>
      <c r="BJ105" s="395" t="str">
        <f t="shared" si="86"/>
        <v>-</v>
      </c>
      <c r="BK105" s="395">
        <f t="shared" si="86"/>
        <v>1</v>
      </c>
      <c r="BL105" s="395">
        <f t="shared" si="86"/>
        <v>0.07813002399</v>
      </c>
      <c r="BM105" s="395">
        <f t="shared" si="86"/>
        <v>0.00008863110374</v>
      </c>
      <c r="BN105" s="395" t="str">
        <f t="shared" si="86"/>
        <v>-</v>
      </c>
      <c r="BO105" s="395" t="str">
        <f t="shared" si="86"/>
        <v>-</v>
      </c>
      <c r="BP105" s="395">
        <f t="shared" si="86"/>
        <v>0</v>
      </c>
      <c r="BQ105" s="395" t="str">
        <f t="shared" si="86"/>
        <v>-</v>
      </c>
      <c r="BR105" s="395">
        <f t="shared" si="86"/>
        <v>4.5</v>
      </c>
      <c r="BS105" s="395" t="str">
        <f t="shared" si="86"/>
        <v>-</v>
      </c>
      <c r="BT105" s="395" t="str">
        <f t="shared" si="86"/>
        <v>-</v>
      </c>
      <c r="BU105" s="395">
        <f t="shared" si="86"/>
        <v>0</v>
      </c>
      <c r="BV105" s="395">
        <f t="shared" si="86"/>
        <v>4</v>
      </c>
      <c r="BW105" s="395" t="str">
        <f t="shared" si="86"/>
        <v>-</v>
      </c>
      <c r="BX105" s="395">
        <f t="shared" si="86"/>
        <v>0.125</v>
      </c>
      <c r="BY105" s="395">
        <f t="shared" si="86"/>
        <v>0.08130081301</v>
      </c>
      <c r="BZ105" s="395" t="str">
        <f t="shared" si="86"/>
        <v>-</v>
      </c>
      <c r="CA105" s="395">
        <f t="shared" si="86"/>
        <v>1</v>
      </c>
      <c r="CB105" s="395" t="str">
        <f t="shared" si="86"/>
        <v>-</v>
      </c>
      <c r="CC105" s="395">
        <f t="shared" si="86"/>
        <v>0</v>
      </c>
      <c r="CD105" s="395" t="str">
        <f t="shared" si="86"/>
        <v>-</v>
      </c>
      <c r="CE105" s="395">
        <f t="shared" si="86"/>
        <v>3</v>
      </c>
      <c r="CF105" s="395" t="str">
        <f t="shared" si="86"/>
        <v>-</v>
      </c>
      <c r="CG105" s="395">
        <f t="shared" si="86"/>
        <v>1</v>
      </c>
      <c r="CH105" s="395">
        <f t="shared" si="86"/>
        <v>0</v>
      </c>
      <c r="CI105" s="395">
        <f t="shared" si="86"/>
        <v>0</v>
      </c>
      <c r="CJ105" s="395">
        <f t="shared" si="86"/>
        <v>13</v>
      </c>
      <c r="CK105" s="395" t="str">
        <f t="shared" si="86"/>
        <v>-</v>
      </c>
      <c r="CL105" s="395">
        <f t="shared" si="86"/>
        <v>81</v>
      </c>
      <c r="CM105" s="395">
        <f t="shared" si="86"/>
        <v>0</v>
      </c>
      <c r="CN105" s="395">
        <f t="shared" si="86"/>
        <v>1.333333333</v>
      </c>
      <c r="CO105" s="395">
        <f t="shared" si="86"/>
        <v>20</v>
      </c>
      <c r="CP105" s="395">
        <f t="shared" si="86"/>
        <v>3</v>
      </c>
      <c r="CQ105" s="395" t="str">
        <f t="shared" si="86"/>
        <v>-</v>
      </c>
      <c r="CR105" s="395">
        <f t="shared" si="86"/>
        <v>0.01109260031</v>
      </c>
      <c r="CS105" s="395">
        <f t="shared" si="86"/>
        <v>0.003992015968</v>
      </c>
      <c r="CT105" s="395" t="str">
        <f t="shared" si="86"/>
        <v>-</v>
      </c>
      <c r="CU105" s="395">
        <f t="shared" si="86"/>
        <v>0</v>
      </c>
      <c r="CV105" s="395" t="str">
        <f t="shared" si="86"/>
        <v>-</v>
      </c>
      <c r="CW105" s="395">
        <f t="shared" si="86"/>
        <v>4.5</v>
      </c>
      <c r="CX105" s="395">
        <f t="shared" si="86"/>
        <v>16</v>
      </c>
      <c r="CY105" s="395" t="str">
        <f t="shared" si="86"/>
        <v>-</v>
      </c>
      <c r="CZ105" s="395" t="str">
        <f t="shared" si="86"/>
        <v>-</v>
      </c>
      <c r="DA105" s="395" t="str">
        <f t="shared" si="86"/>
        <v>-</v>
      </c>
      <c r="DB105" s="395" t="str">
        <f t="shared" si="86"/>
        <v>-</v>
      </c>
      <c r="DC105" s="395" t="str">
        <f t="shared" si="86"/>
        <v>-</v>
      </c>
      <c r="DD105" s="395" t="str">
        <f t="shared" si="86"/>
        <v>-</v>
      </c>
      <c r="DE105" s="395" t="str">
        <f t="shared" si="86"/>
        <v>-</v>
      </c>
      <c r="DF105" s="395" t="str">
        <f t="shared" si="86"/>
        <v>-</v>
      </c>
      <c r="DG105" s="395">
        <f t="shared" si="86"/>
        <v>1.053333333</v>
      </c>
      <c r="DH105" s="395" t="str">
        <f t="shared" si="86"/>
        <v>-</v>
      </c>
      <c r="DI105" s="396">
        <f t="shared" si="86"/>
        <v>1.181818182</v>
      </c>
      <c r="DJ105" s="268"/>
    </row>
    <row r="106">
      <c r="J106" s="269"/>
      <c r="K106" s="380">
        <f>AVERAGEIF('(B) - Detecciones - Ataques'!GR3:GR137,"✔",'(B) - Detecciones - Ataques'!AZ3:AZ137)</f>
        <v>0.6462813028</v>
      </c>
      <c r="L106" s="381">
        <f>AVERAGEIF('(B) - Detecciones - Ataques'!GR3:GR137,"✔",'(B) - Detecciones - Ataques'!CI3:CI137)</f>
        <v>1.242404029</v>
      </c>
      <c r="M106" s="381">
        <f>AVERAGEIF('(B) - Detecciones - Ataques'!GR3:GR137,"✔",'(B) - Detecciones - Ataques'!DR3:DR137)</f>
        <v>2.2145484</v>
      </c>
      <c r="N106" s="382">
        <f>AVERAGEIF('(B) - Detecciones - Ataques'!GR3:GR137,"✔",'(B) - Detecciones - Ataques'!FA3:FA137)</f>
        <v>795.7677012</v>
      </c>
      <c r="O106" s="270"/>
      <c r="Q106" s="268"/>
      <c r="R106" s="307" t="s">
        <v>2234</v>
      </c>
      <c r="S106" s="381">
        <f t="shared" ref="S106:AE106" si="87">S58/S$30</f>
        <v>0.007723695716</v>
      </c>
      <c r="T106" s="381">
        <f t="shared" si="87"/>
        <v>0.004526034314</v>
      </c>
      <c r="U106" s="381">
        <f t="shared" si="87"/>
        <v>1.10483871</v>
      </c>
      <c r="V106" s="381">
        <f t="shared" si="87"/>
        <v>2.315789474</v>
      </c>
      <c r="W106" s="381">
        <f t="shared" si="87"/>
        <v>0.1748132858</v>
      </c>
      <c r="X106" s="381">
        <f t="shared" si="87"/>
        <v>132.6666667</v>
      </c>
      <c r="Y106" s="381">
        <f t="shared" si="87"/>
        <v>0.001563090049</v>
      </c>
      <c r="Z106" s="381">
        <f t="shared" si="87"/>
        <v>1.200581395</v>
      </c>
      <c r="AA106" s="381">
        <f t="shared" si="87"/>
        <v>11.22727273</v>
      </c>
      <c r="AB106" s="381">
        <f t="shared" si="87"/>
        <v>5.9</v>
      </c>
      <c r="AC106" s="381">
        <f t="shared" si="87"/>
        <v>0.01115903334</v>
      </c>
      <c r="AD106" s="381">
        <f t="shared" si="87"/>
        <v>16</v>
      </c>
      <c r="AE106" s="382">
        <f t="shared" si="87"/>
        <v>1.090909091</v>
      </c>
      <c r="AF106" s="268"/>
      <c r="AG106" s="307" t="s">
        <v>2234</v>
      </c>
      <c r="AH106" s="395">
        <f t="shared" ref="AH106:DI106" si="88">IF(AH$30=0,"-",AH58/AH$30)</f>
        <v>0.006709451575</v>
      </c>
      <c r="AI106" s="395">
        <f t="shared" si="88"/>
        <v>0</v>
      </c>
      <c r="AJ106" s="395">
        <f t="shared" si="88"/>
        <v>1.75</v>
      </c>
      <c r="AK106" s="395">
        <f t="shared" si="88"/>
        <v>0</v>
      </c>
      <c r="AL106" s="395">
        <f t="shared" si="88"/>
        <v>0.004526034314</v>
      </c>
      <c r="AM106" s="395" t="str">
        <f t="shared" si="88"/>
        <v>-</v>
      </c>
      <c r="AN106" s="395" t="str">
        <f t="shared" si="88"/>
        <v>-</v>
      </c>
      <c r="AO106" s="395" t="str">
        <f t="shared" si="88"/>
        <v>-</v>
      </c>
      <c r="AP106" s="395">
        <f t="shared" si="88"/>
        <v>0.9565217391</v>
      </c>
      <c r="AQ106" s="395">
        <f t="shared" si="88"/>
        <v>1.75</v>
      </c>
      <c r="AR106" s="395" t="str">
        <f t="shared" si="88"/>
        <v>-</v>
      </c>
      <c r="AS106" s="395">
        <f t="shared" si="88"/>
        <v>4</v>
      </c>
      <c r="AT106" s="395">
        <f t="shared" si="88"/>
        <v>6</v>
      </c>
      <c r="AU106" s="395">
        <f t="shared" si="88"/>
        <v>2</v>
      </c>
      <c r="AV106" s="395" t="str">
        <f t="shared" si="88"/>
        <v>-</v>
      </c>
      <c r="AW106" s="395">
        <f t="shared" si="88"/>
        <v>1.6875</v>
      </c>
      <c r="AX106" s="395" t="str">
        <f t="shared" si="88"/>
        <v>-</v>
      </c>
      <c r="AY106" s="395">
        <f t="shared" si="88"/>
        <v>1.5</v>
      </c>
      <c r="AZ106" s="395">
        <f t="shared" si="88"/>
        <v>14</v>
      </c>
      <c r="BA106" s="395" t="str">
        <f t="shared" si="88"/>
        <v>-</v>
      </c>
      <c r="BB106" s="395">
        <f t="shared" si="88"/>
        <v>0.1747980842</v>
      </c>
      <c r="BC106" s="395" t="str">
        <f t="shared" si="88"/>
        <v>-</v>
      </c>
      <c r="BD106" s="395">
        <f t="shared" si="88"/>
        <v>1</v>
      </c>
      <c r="BE106" s="395">
        <f t="shared" si="88"/>
        <v>1.5</v>
      </c>
      <c r="BF106" s="395">
        <f t="shared" si="88"/>
        <v>1</v>
      </c>
      <c r="BG106" s="395">
        <f t="shared" si="88"/>
        <v>396</v>
      </c>
      <c r="BH106" s="395">
        <f t="shared" si="88"/>
        <v>1</v>
      </c>
      <c r="BI106" s="395" t="str">
        <f t="shared" si="88"/>
        <v>-</v>
      </c>
      <c r="BJ106" s="395" t="str">
        <f t="shared" si="88"/>
        <v>-</v>
      </c>
      <c r="BK106" s="395">
        <f t="shared" si="88"/>
        <v>2</v>
      </c>
      <c r="BL106" s="395">
        <f t="shared" si="88"/>
        <v>0.08063633913</v>
      </c>
      <c r="BM106" s="395">
        <f t="shared" si="88"/>
        <v>0.00008885384362</v>
      </c>
      <c r="BN106" s="395" t="str">
        <f t="shared" si="88"/>
        <v>-</v>
      </c>
      <c r="BO106" s="395" t="str">
        <f t="shared" si="88"/>
        <v>-</v>
      </c>
      <c r="BP106" s="395">
        <f t="shared" si="88"/>
        <v>1.004901961</v>
      </c>
      <c r="BQ106" s="395" t="str">
        <f t="shared" si="88"/>
        <v>-</v>
      </c>
      <c r="BR106" s="395">
        <f t="shared" si="88"/>
        <v>5</v>
      </c>
      <c r="BS106" s="395" t="str">
        <f t="shared" si="88"/>
        <v>-</v>
      </c>
      <c r="BT106" s="395" t="str">
        <f t="shared" si="88"/>
        <v>-</v>
      </c>
      <c r="BU106" s="395">
        <f t="shared" si="88"/>
        <v>0</v>
      </c>
      <c r="BV106" s="395">
        <f t="shared" si="88"/>
        <v>4</v>
      </c>
      <c r="BW106" s="395" t="str">
        <f t="shared" si="88"/>
        <v>-</v>
      </c>
      <c r="BX106" s="395">
        <f t="shared" si="88"/>
        <v>5.375</v>
      </c>
      <c r="BY106" s="395">
        <f t="shared" si="88"/>
        <v>1.081300813</v>
      </c>
      <c r="BZ106" s="395" t="str">
        <f t="shared" si="88"/>
        <v>-</v>
      </c>
      <c r="CA106" s="395">
        <f t="shared" si="88"/>
        <v>1</v>
      </c>
      <c r="CB106" s="395" t="str">
        <f t="shared" si="88"/>
        <v>-</v>
      </c>
      <c r="CC106" s="395">
        <f t="shared" si="88"/>
        <v>1</v>
      </c>
      <c r="CD106" s="395" t="str">
        <f t="shared" si="88"/>
        <v>-</v>
      </c>
      <c r="CE106" s="395">
        <f t="shared" si="88"/>
        <v>4</v>
      </c>
      <c r="CF106" s="395" t="str">
        <f t="shared" si="88"/>
        <v>-</v>
      </c>
      <c r="CG106" s="395">
        <f t="shared" si="88"/>
        <v>3</v>
      </c>
      <c r="CH106" s="395">
        <f t="shared" si="88"/>
        <v>33</v>
      </c>
      <c r="CI106" s="395">
        <f t="shared" si="88"/>
        <v>0</v>
      </c>
      <c r="CJ106" s="395">
        <f t="shared" si="88"/>
        <v>13</v>
      </c>
      <c r="CK106" s="395" t="str">
        <f t="shared" si="88"/>
        <v>-</v>
      </c>
      <c r="CL106" s="395">
        <f t="shared" si="88"/>
        <v>85.5</v>
      </c>
      <c r="CM106" s="395">
        <f t="shared" si="88"/>
        <v>0</v>
      </c>
      <c r="CN106" s="395">
        <f t="shared" si="88"/>
        <v>2.166666667</v>
      </c>
      <c r="CO106" s="395">
        <f t="shared" si="88"/>
        <v>21.5</v>
      </c>
      <c r="CP106" s="395">
        <f t="shared" si="88"/>
        <v>3</v>
      </c>
      <c r="CQ106" s="395" t="str">
        <f t="shared" si="88"/>
        <v>-</v>
      </c>
      <c r="CR106" s="395">
        <f t="shared" si="88"/>
        <v>0.01110648341</v>
      </c>
      <c r="CS106" s="395">
        <f t="shared" si="88"/>
        <v>0.003992015968</v>
      </c>
      <c r="CT106" s="395" t="str">
        <f t="shared" si="88"/>
        <v>-</v>
      </c>
      <c r="CU106" s="395">
        <f t="shared" si="88"/>
        <v>1</v>
      </c>
      <c r="CV106" s="395" t="str">
        <f t="shared" si="88"/>
        <v>-</v>
      </c>
      <c r="CW106" s="395">
        <f t="shared" si="88"/>
        <v>5</v>
      </c>
      <c r="CX106" s="395">
        <f t="shared" si="88"/>
        <v>16</v>
      </c>
      <c r="CY106" s="395" t="str">
        <f t="shared" si="88"/>
        <v>-</v>
      </c>
      <c r="CZ106" s="395" t="str">
        <f t="shared" si="88"/>
        <v>-</v>
      </c>
      <c r="DA106" s="395" t="str">
        <f t="shared" si="88"/>
        <v>-</v>
      </c>
      <c r="DB106" s="395" t="str">
        <f t="shared" si="88"/>
        <v>-</v>
      </c>
      <c r="DC106" s="395" t="str">
        <f t="shared" si="88"/>
        <v>-</v>
      </c>
      <c r="DD106" s="395" t="str">
        <f t="shared" si="88"/>
        <v>-</v>
      </c>
      <c r="DE106" s="395" t="str">
        <f t="shared" si="88"/>
        <v>-</v>
      </c>
      <c r="DF106" s="395" t="str">
        <f t="shared" si="88"/>
        <v>-</v>
      </c>
      <c r="DG106" s="395">
        <f t="shared" si="88"/>
        <v>1.055555556</v>
      </c>
      <c r="DH106" s="395" t="str">
        <f t="shared" si="88"/>
        <v>-</v>
      </c>
      <c r="DI106" s="396">
        <f t="shared" si="88"/>
        <v>1.363636364</v>
      </c>
      <c r="DJ106" s="268"/>
      <c r="DY106" s="366" t="s">
        <v>2258</v>
      </c>
      <c r="EF106" s="366" t="s">
        <v>2259</v>
      </c>
    </row>
    <row r="107">
      <c r="J107" s="269"/>
      <c r="K107" s="345"/>
      <c r="L107" s="308"/>
      <c r="M107" s="308"/>
      <c r="N107" s="309"/>
      <c r="O107" s="270"/>
      <c r="Q107" s="268"/>
      <c r="R107" s="307" t="s">
        <v>2235</v>
      </c>
      <c r="S107" s="381">
        <f t="shared" ref="S107:AE107" si="89">S59/S$30</f>
        <v>0.04954823667</v>
      </c>
      <c r="T107" s="381">
        <f t="shared" si="89"/>
        <v>0.03957039002</v>
      </c>
      <c r="U107" s="381">
        <f t="shared" si="89"/>
        <v>1.153225806</v>
      </c>
      <c r="V107" s="381">
        <f t="shared" si="89"/>
        <v>3.684210526</v>
      </c>
      <c r="W107" s="381">
        <f t="shared" si="89"/>
        <v>0.1748203549</v>
      </c>
      <c r="X107" s="381">
        <f t="shared" si="89"/>
        <v>132.6666667</v>
      </c>
      <c r="Y107" s="381">
        <f t="shared" si="89"/>
        <v>0.002576365766</v>
      </c>
      <c r="Z107" s="381">
        <f t="shared" si="89"/>
        <v>1.244186047</v>
      </c>
      <c r="AA107" s="381">
        <f t="shared" si="89"/>
        <v>12.45454545</v>
      </c>
      <c r="AB107" s="381">
        <f t="shared" si="89"/>
        <v>7.8</v>
      </c>
      <c r="AC107" s="381">
        <f t="shared" si="89"/>
        <v>0.04668994318</v>
      </c>
      <c r="AD107" s="381">
        <f t="shared" si="89"/>
        <v>17.5</v>
      </c>
      <c r="AE107" s="382">
        <f t="shared" si="89"/>
        <v>2.11038961</v>
      </c>
      <c r="AF107" s="268"/>
      <c r="AG107" s="307" t="s">
        <v>2235</v>
      </c>
      <c r="AH107" s="395">
        <f t="shared" ref="AH107:DI107" si="90">IF(AH$30=0,"-",AH59/AH$30)</f>
        <v>0.04784130688</v>
      </c>
      <c r="AI107" s="395">
        <f t="shared" si="90"/>
        <v>1</v>
      </c>
      <c r="AJ107" s="395">
        <f t="shared" si="90"/>
        <v>2.75</v>
      </c>
      <c r="AK107" s="395">
        <f t="shared" si="90"/>
        <v>0</v>
      </c>
      <c r="AL107" s="395">
        <f t="shared" si="90"/>
        <v>0.03957039002</v>
      </c>
      <c r="AM107" s="395" t="str">
        <f t="shared" si="90"/>
        <v>-</v>
      </c>
      <c r="AN107" s="395" t="str">
        <f t="shared" si="90"/>
        <v>-</v>
      </c>
      <c r="AO107" s="395" t="str">
        <f t="shared" si="90"/>
        <v>-</v>
      </c>
      <c r="AP107" s="395">
        <f t="shared" si="90"/>
        <v>0.9739130435</v>
      </c>
      <c r="AQ107" s="395">
        <f t="shared" si="90"/>
        <v>2.25</v>
      </c>
      <c r="AR107" s="395" t="str">
        <f t="shared" si="90"/>
        <v>-</v>
      </c>
      <c r="AS107" s="395">
        <f t="shared" si="90"/>
        <v>4</v>
      </c>
      <c r="AT107" s="395">
        <f t="shared" si="90"/>
        <v>7</v>
      </c>
      <c r="AU107" s="395">
        <f t="shared" si="90"/>
        <v>2</v>
      </c>
      <c r="AV107" s="395" t="str">
        <f t="shared" si="90"/>
        <v>-</v>
      </c>
      <c r="AW107" s="395">
        <f t="shared" si="90"/>
        <v>2.3125</v>
      </c>
      <c r="AX107" s="395" t="str">
        <f t="shared" si="90"/>
        <v>-</v>
      </c>
      <c r="AY107" s="395">
        <f t="shared" si="90"/>
        <v>2</v>
      </c>
      <c r="AZ107" s="395">
        <f t="shared" si="90"/>
        <v>29</v>
      </c>
      <c r="BA107" s="395" t="str">
        <f t="shared" si="90"/>
        <v>-</v>
      </c>
      <c r="BB107" s="395">
        <f t="shared" si="90"/>
        <v>0.1748051535</v>
      </c>
      <c r="BC107" s="395" t="str">
        <f t="shared" si="90"/>
        <v>-</v>
      </c>
      <c r="BD107" s="395">
        <f t="shared" si="90"/>
        <v>1</v>
      </c>
      <c r="BE107" s="395">
        <f t="shared" si="90"/>
        <v>1.5</v>
      </c>
      <c r="BF107" s="395">
        <f t="shared" si="90"/>
        <v>1</v>
      </c>
      <c r="BG107" s="395">
        <f t="shared" si="90"/>
        <v>396</v>
      </c>
      <c r="BH107" s="395">
        <f t="shared" si="90"/>
        <v>1</v>
      </c>
      <c r="BI107" s="395" t="str">
        <f t="shared" si="90"/>
        <v>-</v>
      </c>
      <c r="BJ107" s="395" t="str">
        <f t="shared" si="90"/>
        <v>-</v>
      </c>
      <c r="BK107" s="395">
        <f t="shared" si="90"/>
        <v>2</v>
      </c>
      <c r="BL107" s="395">
        <f t="shared" si="90"/>
        <v>0.08070854178</v>
      </c>
      <c r="BM107" s="395">
        <f t="shared" si="90"/>
        <v>0.001119674642</v>
      </c>
      <c r="BN107" s="395" t="str">
        <f t="shared" si="90"/>
        <v>-</v>
      </c>
      <c r="BO107" s="395" t="str">
        <f t="shared" si="90"/>
        <v>-</v>
      </c>
      <c r="BP107" s="395">
        <f t="shared" si="90"/>
        <v>1.004901961</v>
      </c>
      <c r="BQ107" s="395" t="str">
        <f t="shared" si="90"/>
        <v>-</v>
      </c>
      <c r="BR107" s="395">
        <f t="shared" si="90"/>
        <v>5.5</v>
      </c>
      <c r="BS107" s="395" t="str">
        <f t="shared" si="90"/>
        <v>-</v>
      </c>
      <c r="BT107" s="395" t="str">
        <f t="shared" si="90"/>
        <v>-</v>
      </c>
      <c r="BU107" s="395">
        <f t="shared" si="90"/>
        <v>0</v>
      </c>
      <c r="BV107" s="395">
        <f t="shared" si="90"/>
        <v>10</v>
      </c>
      <c r="BW107" s="395" t="str">
        <f t="shared" si="90"/>
        <v>-</v>
      </c>
      <c r="BX107" s="395">
        <f t="shared" si="90"/>
        <v>5.375</v>
      </c>
      <c r="BY107" s="395">
        <f t="shared" si="90"/>
        <v>1.081300813</v>
      </c>
      <c r="BZ107" s="395" t="str">
        <f t="shared" si="90"/>
        <v>-</v>
      </c>
      <c r="CA107" s="395">
        <f t="shared" si="90"/>
        <v>4</v>
      </c>
      <c r="CB107" s="395" t="str">
        <f t="shared" si="90"/>
        <v>-</v>
      </c>
      <c r="CC107" s="395">
        <f t="shared" si="90"/>
        <v>1</v>
      </c>
      <c r="CD107" s="395" t="str">
        <f t="shared" si="90"/>
        <v>-</v>
      </c>
      <c r="CE107" s="395">
        <f t="shared" si="90"/>
        <v>7</v>
      </c>
      <c r="CF107" s="395" t="str">
        <f t="shared" si="90"/>
        <v>-</v>
      </c>
      <c r="CG107" s="395">
        <f t="shared" si="90"/>
        <v>8</v>
      </c>
      <c r="CH107" s="395">
        <f t="shared" si="90"/>
        <v>33</v>
      </c>
      <c r="CI107" s="395">
        <f t="shared" si="90"/>
        <v>0</v>
      </c>
      <c r="CJ107" s="395">
        <f t="shared" si="90"/>
        <v>16</v>
      </c>
      <c r="CK107" s="395" t="str">
        <f t="shared" si="90"/>
        <v>-</v>
      </c>
      <c r="CL107" s="395">
        <f t="shared" si="90"/>
        <v>90</v>
      </c>
      <c r="CM107" s="395">
        <f t="shared" si="90"/>
        <v>0</v>
      </c>
      <c r="CN107" s="395">
        <f t="shared" si="90"/>
        <v>3.333333333</v>
      </c>
      <c r="CO107" s="395">
        <f t="shared" si="90"/>
        <v>25.5</v>
      </c>
      <c r="CP107" s="395">
        <f t="shared" si="90"/>
        <v>7</v>
      </c>
      <c r="CQ107" s="395" t="str">
        <f t="shared" si="90"/>
        <v>-</v>
      </c>
      <c r="CR107" s="395">
        <f t="shared" si="90"/>
        <v>0.0469110093</v>
      </c>
      <c r="CS107" s="395">
        <f t="shared" si="90"/>
        <v>0.003992015968</v>
      </c>
      <c r="CT107" s="395" t="str">
        <f t="shared" si="90"/>
        <v>-</v>
      </c>
      <c r="CU107" s="395">
        <f t="shared" si="90"/>
        <v>6</v>
      </c>
      <c r="CV107" s="395" t="str">
        <f t="shared" si="90"/>
        <v>-</v>
      </c>
      <c r="CW107" s="395">
        <f t="shared" si="90"/>
        <v>10.5</v>
      </c>
      <c r="CX107" s="395">
        <f t="shared" si="90"/>
        <v>17.5</v>
      </c>
      <c r="CY107" s="395" t="str">
        <f t="shared" si="90"/>
        <v>-</v>
      </c>
      <c r="CZ107" s="395" t="str">
        <f t="shared" si="90"/>
        <v>-</v>
      </c>
      <c r="DA107" s="395" t="str">
        <f t="shared" si="90"/>
        <v>-</v>
      </c>
      <c r="DB107" s="395" t="str">
        <f t="shared" si="90"/>
        <v>-</v>
      </c>
      <c r="DC107" s="395" t="str">
        <f t="shared" si="90"/>
        <v>-</v>
      </c>
      <c r="DD107" s="395" t="str">
        <f t="shared" si="90"/>
        <v>-</v>
      </c>
      <c r="DE107" s="395" t="str">
        <f t="shared" si="90"/>
        <v>-</v>
      </c>
      <c r="DF107" s="395" t="str">
        <f t="shared" si="90"/>
        <v>-</v>
      </c>
      <c r="DG107" s="395">
        <f t="shared" si="90"/>
        <v>2.064444444</v>
      </c>
      <c r="DH107" s="395" t="str">
        <f t="shared" si="90"/>
        <v>-</v>
      </c>
      <c r="DI107" s="396">
        <f t="shared" si="90"/>
        <v>1.545454545</v>
      </c>
      <c r="DJ107" s="268"/>
    </row>
    <row r="108">
      <c r="J108" s="269"/>
      <c r="K108" s="307" t="s">
        <v>2214</v>
      </c>
      <c r="L108" s="333" t="s">
        <v>2215</v>
      </c>
      <c r="M108" s="333" t="s">
        <v>2216</v>
      </c>
      <c r="N108" s="334" t="s">
        <v>2217</v>
      </c>
      <c r="O108" s="270"/>
      <c r="Q108" s="268"/>
      <c r="R108" s="307" t="s">
        <v>2236</v>
      </c>
      <c r="S108" s="381">
        <f t="shared" ref="S108:AE108" si="91">S60/S$31</f>
        <v>0.009909647333</v>
      </c>
      <c r="T108" s="381">
        <f t="shared" si="91"/>
        <v>0.01424340292</v>
      </c>
      <c r="U108" s="381">
        <f t="shared" si="91"/>
        <v>0.1290322581</v>
      </c>
      <c r="V108" s="381">
        <f t="shared" si="91"/>
        <v>0.4210526316</v>
      </c>
      <c r="W108" s="381">
        <f t="shared" si="91"/>
        <v>0.000003534530597</v>
      </c>
      <c r="X108" s="381">
        <f t="shared" si="91"/>
        <v>264</v>
      </c>
      <c r="Y108" s="381">
        <f t="shared" si="91"/>
        <v>0.00007409830027</v>
      </c>
      <c r="Z108" s="381">
        <f t="shared" si="91"/>
        <v>0.0726744186</v>
      </c>
      <c r="AA108" s="381">
        <f t="shared" si="91"/>
        <v>0.9090909091</v>
      </c>
      <c r="AB108" s="381">
        <f t="shared" si="91"/>
        <v>2.4</v>
      </c>
      <c r="AC108" s="381">
        <f t="shared" si="91"/>
        <v>0.02427603204</v>
      </c>
      <c r="AD108" s="381">
        <f t="shared" si="91"/>
        <v>2.823529412</v>
      </c>
      <c r="AE108" s="382">
        <f t="shared" si="91"/>
        <v>0.04112554113</v>
      </c>
      <c r="AF108" s="268"/>
      <c r="AG108" s="307" t="s">
        <v>2236</v>
      </c>
      <c r="AH108" s="395">
        <f t="shared" ref="AH108:DI108" si="92">IF(AH$30=0,"-",AH60/AH$31)</f>
        <v>0.009626604434</v>
      </c>
      <c r="AI108" s="395">
        <f t="shared" si="92"/>
        <v>1</v>
      </c>
      <c r="AJ108" s="395">
        <f t="shared" si="92"/>
        <v>0.25</v>
      </c>
      <c r="AK108" s="395">
        <f t="shared" si="92"/>
        <v>0</v>
      </c>
      <c r="AL108" s="395">
        <f t="shared" si="92"/>
        <v>0.01424340292</v>
      </c>
      <c r="AM108" s="395" t="str">
        <f t="shared" si="92"/>
        <v>-</v>
      </c>
      <c r="AN108" s="395" t="str">
        <f t="shared" si="92"/>
        <v>-</v>
      </c>
      <c r="AO108" s="395" t="str">
        <f t="shared" si="92"/>
        <v>-</v>
      </c>
      <c r="AP108" s="395">
        <f t="shared" si="92"/>
        <v>0.02608695652</v>
      </c>
      <c r="AQ108" s="395">
        <f t="shared" si="92"/>
        <v>1</v>
      </c>
      <c r="AR108" s="395" t="str">
        <f t="shared" si="92"/>
        <v>-</v>
      </c>
      <c r="AS108" s="395">
        <f t="shared" si="92"/>
        <v>3</v>
      </c>
      <c r="AT108" s="395">
        <f t="shared" si="92"/>
        <v>2</v>
      </c>
      <c r="AU108" s="395">
        <f t="shared" si="92"/>
        <v>1</v>
      </c>
      <c r="AV108" s="395" t="str">
        <f t="shared" si="92"/>
        <v>-</v>
      </c>
      <c r="AW108" s="395">
        <f t="shared" si="92"/>
        <v>0.5</v>
      </c>
      <c r="AX108" s="395" t="str">
        <f t="shared" si="92"/>
        <v>-</v>
      </c>
      <c r="AY108" s="395">
        <f t="shared" si="92"/>
        <v>0</v>
      </c>
      <c r="AZ108" s="395">
        <f t="shared" si="92"/>
        <v>0</v>
      </c>
      <c r="BA108" s="395" t="str">
        <f t="shared" si="92"/>
        <v>-</v>
      </c>
      <c r="BB108" s="395">
        <f t="shared" si="92"/>
        <v>0.000003534630543</v>
      </c>
      <c r="BC108" s="395" t="str">
        <f t="shared" si="92"/>
        <v>-</v>
      </c>
      <c r="BD108" s="395">
        <f t="shared" si="92"/>
        <v>0</v>
      </c>
      <c r="BE108" s="395">
        <f t="shared" si="92"/>
        <v>0</v>
      </c>
      <c r="BF108" s="395">
        <f t="shared" si="92"/>
        <v>0</v>
      </c>
      <c r="BG108" s="395">
        <f t="shared" si="92"/>
        <v>792</v>
      </c>
      <c r="BH108" s="395">
        <f t="shared" si="92"/>
        <v>0</v>
      </c>
      <c r="BI108" s="395" t="str">
        <f t="shared" si="92"/>
        <v>-</v>
      </c>
      <c r="BJ108" s="395" t="str">
        <f t="shared" si="92"/>
        <v>-</v>
      </c>
      <c r="BK108" s="395">
        <f t="shared" si="92"/>
        <v>0</v>
      </c>
      <c r="BL108" s="395">
        <f t="shared" si="92"/>
        <v>0.000424904825</v>
      </c>
      <c r="BM108" s="395">
        <f t="shared" si="92"/>
        <v>0.00006755797418</v>
      </c>
      <c r="BN108" s="395" t="str">
        <f t="shared" si="92"/>
        <v>-</v>
      </c>
      <c r="BO108" s="395" t="str">
        <f t="shared" si="92"/>
        <v>-</v>
      </c>
      <c r="BP108" s="395">
        <f t="shared" si="92"/>
        <v>0</v>
      </c>
      <c r="BQ108" s="395" t="str">
        <f t="shared" si="92"/>
        <v>-</v>
      </c>
      <c r="BR108" s="395">
        <f t="shared" si="92"/>
        <v>0</v>
      </c>
      <c r="BS108" s="395" t="str">
        <f t="shared" si="92"/>
        <v>-</v>
      </c>
      <c r="BT108" s="395" t="str">
        <f t="shared" si="92"/>
        <v>-</v>
      </c>
      <c r="BU108" s="395">
        <f t="shared" si="92"/>
        <v>0</v>
      </c>
      <c r="BV108" s="395">
        <f t="shared" si="92"/>
        <v>0</v>
      </c>
      <c r="BW108" s="395" t="str">
        <f t="shared" si="92"/>
        <v>-</v>
      </c>
      <c r="BX108" s="395">
        <f t="shared" si="92"/>
        <v>0.125</v>
      </c>
      <c r="BY108" s="395">
        <f t="shared" si="92"/>
        <v>0.162601626</v>
      </c>
      <c r="BZ108" s="395" t="str">
        <f t="shared" si="92"/>
        <v>-</v>
      </c>
      <c r="CA108" s="395">
        <f t="shared" si="92"/>
        <v>0</v>
      </c>
      <c r="CB108" s="395" t="str">
        <f t="shared" si="92"/>
        <v>-</v>
      </c>
      <c r="CC108" s="395">
        <f t="shared" si="92"/>
        <v>0</v>
      </c>
      <c r="CD108" s="395" t="str">
        <f t="shared" si="92"/>
        <v>-</v>
      </c>
      <c r="CE108" s="395">
        <f t="shared" si="92"/>
        <v>0</v>
      </c>
      <c r="CF108" s="395" t="str">
        <f t="shared" si="92"/>
        <v>-</v>
      </c>
      <c r="CG108" s="395">
        <f t="shared" si="92"/>
        <v>1</v>
      </c>
      <c r="CH108" s="395">
        <f t="shared" si="92"/>
        <v>0</v>
      </c>
      <c r="CI108" s="395">
        <f t="shared" si="92"/>
        <v>0</v>
      </c>
      <c r="CJ108" s="395">
        <f t="shared" si="92"/>
        <v>8</v>
      </c>
      <c r="CK108" s="395" t="str">
        <f t="shared" si="92"/>
        <v>-</v>
      </c>
      <c r="CL108" s="395">
        <f t="shared" si="92"/>
        <v>1.5</v>
      </c>
      <c r="CM108" s="395">
        <f t="shared" si="92"/>
        <v>0</v>
      </c>
      <c r="CN108" s="395">
        <f t="shared" si="92"/>
        <v>0.1666666667</v>
      </c>
      <c r="CO108" s="395">
        <f t="shared" si="92"/>
        <v>11.5</v>
      </c>
      <c r="CP108" s="395">
        <f t="shared" si="92"/>
        <v>0</v>
      </c>
      <c r="CQ108" s="395" t="str">
        <f t="shared" si="92"/>
        <v>-</v>
      </c>
      <c r="CR108" s="395">
        <f t="shared" si="92"/>
        <v>0.02458697765</v>
      </c>
      <c r="CS108" s="395">
        <f t="shared" si="92"/>
        <v>0.001996007984</v>
      </c>
      <c r="CT108" s="395" t="str">
        <f t="shared" si="92"/>
        <v>-</v>
      </c>
      <c r="CU108" s="395">
        <f t="shared" si="92"/>
        <v>0</v>
      </c>
      <c r="CV108" s="395" t="str">
        <f t="shared" si="92"/>
        <v>-</v>
      </c>
      <c r="CW108" s="395">
        <f t="shared" si="92"/>
        <v>0</v>
      </c>
      <c r="CX108" s="395">
        <f t="shared" si="92"/>
        <v>2.823529412</v>
      </c>
      <c r="CY108" s="395" t="str">
        <f t="shared" si="92"/>
        <v>-</v>
      </c>
      <c r="CZ108" s="395" t="str">
        <f t="shared" si="92"/>
        <v>-</v>
      </c>
      <c r="DA108" s="395" t="str">
        <f t="shared" si="92"/>
        <v>-</v>
      </c>
      <c r="DB108" s="395" t="str">
        <f t="shared" si="92"/>
        <v>-</v>
      </c>
      <c r="DC108" s="395" t="str">
        <f t="shared" si="92"/>
        <v>-</v>
      </c>
      <c r="DD108" s="395" t="str">
        <f t="shared" si="92"/>
        <v>-</v>
      </c>
      <c r="DE108" s="395" t="str">
        <f t="shared" si="92"/>
        <v>-</v>
      </c>
      <c r="DF108" s="395" t="str">
        <f t="shared" si="92"/>
        <v>-</v>
      </c>
      <c r="DG108" s="395">
        <f t="shared" si="92"/>
        <v>0.04</v>
      </c>
      <c r="DH108" s="395" t="str">
        <f t="shared" si="92"/>
        <v>-</v>
      </c>
      <c r="DI108" s="396">
        <f t="shared" si="92"/>
        <v>0.09090909091</v>
      </c>
      <c r="DJ108" s="268"/>
    </row>
    <row r="109">
      <c r="J109" s="269"/>
      <c r="K109" s="380">
        <f>AVERAGEIFS('(B) - Detecciones - Ataques'!BB3:BB137,'(B) - Detecciones - Ataques'!GR3:GR137,"✔")</f>
        <v>0.04796266606</v>
      </c>
      <c r="L109" s="381">
        <f>AVERAGEIF('(B) - Detecciones - Ataques'!GR3:GR137,"✔",'(B) - Detecciones - Ataques'!CK3:CK137)</f>
        <v>0.2108412634</v>
      </c>
      <c r="M109" s="381">
        <f>AVERAGEIF('(B) - Detecciones - Ataques'!GR3:GR137,"✔",'(B) - Detecciones - Ataques'!DT3:DT137)</f>
        <v>0.3522065057</v>
      </c>
      <c r="N109" s="382">
        <f>AVERAGEIF('(B) - Detecciones - Ataques'!GR3:GR137,"✔",'(B) - Detecciones - Ataques'!FC3:FC137)</f>
        <v>0.4155216355</v>
      </c>
      <c r="O109" s="270"/>
      <c r="Q109" s="268"/>
      <c r="R109" s="307" t="s">
        <v>2237</v>
      </c>
      <c r="S109" s="381">
        <f t="shared" ref="S109:AE109" si="93">S61/S$31</f>
        <v>0.005974934421</v>
      </c>
      <c r="T109" s="381">
        <f t="shared" si="93"/>
        <v>0</v>
      </c>
      <c r="U109" s="381">
        <f t="shared" si="93"/>
        <v>1.467741935</v>
      </c>
      <c r="V109" s="381">
        <f t="shared" si="93"/>
        <v>4</v>
      </c>
      <c r="W109" s="381">
        <f t="shared" si="93"/>
        <v>0.06563269865</v>
      </c>
      <c r="X109" s="381">
        <f t="shared" si="93"/>
        <v>264</v>
      </c>
      <c r="Y109" s="381">
        <f t="shared" si="93"/>
        <v>0.00152007995</v>
      </c>
      <c r="Z109" s="381">
        <f t="shared" si="93"/>
        <v>0.1424418605</v>
      </c>
      <c r="AA109" s="381">
        <f t="shared" si="93"/>
        <v>10.09090909</v>
      </c>
      <c r="AB109" s="381">
        <f t="shared" si="93"/>
        <v>4.5</v>
      </c>
      <c r="AC109" s="381">
        <f t="shared" si="93"/>
        <v>0.0002601492435</v>
      </c>
      <c r="AD109" s="381">
        <f t="shared" si="93"/>
        <v>2.823529412</v>
      </c>
      <c r="AE109" s="382">
        <f t="shared" si="93"/>
        <v>1.119047619</v>
      </c>
      <c r="AF109" s="268"/>
      <c r="AG109" s="307" t="s">
        <v>2237</v>
      </c>
      <c r="AH109" s="395">
        <f t="shared" ref="AH109:DI109" si="94">IF(AH$30=0,"-",AH61/AH$31)</f>
        <v>0.004375729288</v>
      </c>
      <c r="AI109" s="395">
        <f t="shared" si="94"/>
        <v>1</v>
      </c>
      <c r="AJ109" s="395">
        <f t="shared" si="94"/>
        <v>2.5</v>
      </c>
      <c r="AK109" s="395">
        <f t="shared" si="94"/>
        <v>0</v>
      </c>
      <c r="AL109" s="395">
        <f t="shared" si="94"/>
        <v>0</v>
      </c>
      <c r="AM109" s="395" t="str">
        <f t="shared" si="94"/>
        <v>-</v>
      </c>
      <c r="AN109" s="395" t="str">
        <f t="shared" si="94"/>
        <v>-</v>
      </c>
      <c r="AO109" s="395" t="str">
        <f t="shared" si="94"/>
        <v>-</v>
      </c>
      <c r="AP109" s="395">
        <f t="shared" si="94"/>
        <v>1.417391304</v>
      </c>
      <c r="AQ109" s="395">
        <f t="shared" si="94"/>
        <v>1.25</v>
      </c>
      <c r="AR109" s="395" t="str">
        <f t="shared" si="94"/>
        <v>-</v>
      </c>
      <c r="AS109" s="395">
        <f t="shared" si="94"/>
        <v>3</v>
      </c>
      <c r="AT109" s="395">
        <f t="shared" si="94"/>
        <v>3.5</v>
      </c>
      <c r="AU109" s="395">
        <f t="shared" si="94"/>
        <v>2</v>
      </c>
      <c r="AV109" s="395" t="str">
        <f t="shared" si="94"/>
        <v>-</v>
      </c>
      <c r="AW109" s="395">
        <f t="shared" si="94"/>
        <v>2.875</v>
      </c>
      <c r="AX109" s="395" t="str">
        <f t="shared" si="94"/>
        <v>-</v>
      </c>
      <c r="AY109" s="395">
        <f t="shared" si="94"/>
        <v>1</v>
      </c>
      <c r="AZ109" s="395">
        <f t="shared" si="94"/>
        <v>28</v>
      </c>
      <c r="BA109" s="395" t="str">
        <f t="shared" si="94"/>
        <v>-</v>
      </c>
      <c r="BB109" s="395">
        <f t="shared" si="94"/>
        <v>0.06563455455</v>
      </c>
      <c r="BC109" s="395" t="str">
        <f t="shared" si="94"/>
        <v>-</v>
      </c>
      <c r="BD109" s="395">
        <f t="shared" si="94"/>
        <v>0</v>
      </c>
      <c r="BE109" s="395">
        <f t="shared" si="94"/>
        <v>0</v>
      </c>
      <c r="BF109" s="395">
        <f t="shared" si="94"/>
        <v>0</v>
      </c>
      <c r="BG109" s="395">
        <f t="shared" si="94"/>
        <v>792</v>
      </c>
      <c r="BH109" s="395">
        <f t="shared" si="94"/>
        <v>0</v>
      </c>
      <c r="BI109" s="395" t="str">
        <f t="shared" si="94"/>
        <v>-</v>
      </c>
      <c r="BJ109" s="395" t="str">
        <f t="shared" si="94"/>
        <v>-</v>
      </c>
      <c r="BK109" s="395">
        <f t="shared" si="94"/>
        <v>1</v>
      </c>
      <c r="BL109" s="395">
        <f t="shared" si="94"/>
        <v>0.07819755165</v>
      </c>
      <c r="BM109" s="395">
        <f t="shared" si="94"/>
        <v>0.00009051955055</v>
      </c>
      <c r="BN109" s="395" t="str">
        <f t="shared" si="94"/>
        <v>-</v>
      </c>
      <c r="BO109" s="395" t="str">
        <f t="shared" si="94"/>
        <v>-</v>
      </c>
      <c r="BP109" s="395">
        <f t="shared" si="94"/>
        <v>0</v>
      </c>
      <c r="BQ109" s="395" t="str">
        <f t="shared" si="94"/>
        <v>-</v>
      </c>
      <c r="BR109" s="395">
        <f t="shared" si="94"/>
        <v>6</v>
      </c>
      <c r="BS109" s="395" t="str">
        <f t="shared" si="94"/>
        <v>-</v>
      </c>
      <c r="BT109" s="395" t="str">
        <f t="shared" si="94"/>
        <v>-</v>
      </c>
      <c r="BU109" s="395">
        <f t="shared" si="94"/>
        <v>0</v>
      </c>
      <c r="BV109" s="395">
        <f t="shared" si="94"/>
        <v>4</v>
      </c>
      <c r="BW109" s="395" t="str">
        <f t="shared" si="94"/>
        <v>-</v>
      </c>
      <c r="BX109" s="395">
        <f t="shared" si="94"/>
        <v>0.125</v>
      </c>
      <c r="BY109" s="395">
        <f t="shared" si="94"/>
        <v>0.162601626</v>
      </c>
      <c r="BZ109" s="395" t="str">
        <f t="shared" si="94"/>
        <v>-</v>
      </c>
      <c r="CA109" s="395">
        <f t="shared" si="94"/>
        <v>1</v>
      </c>
      <c r="CB109" s="395" t="str">
        <f t="shared" si="94"/>
        <v>-</v>
      </c>
      <c r="CC109" s="395">
        <f t="shared" si="94"/>
        <v>0</v>
      </c>
      <c r="CD109" s="395" t="str">
        <f t="shared" si="94"/>
        <v>-</v>
      </c>
      <c r="CE109" s="395">
        <f t="shared" si="94"/>
        <v>4</v>
      </c>
      <c r="CF109" s="395" t="str">
        <f t="shared" si="94"/>
        <v>-</v>
      </c>
      <c r="CG109" s="395">
        <f t="shared" si="94"/>
        <v>1</v>
      </c>
      <c r="CH109" s="395">
        <f t="shared" si="94"/>
        <v>0</v>
      </c>
      <c r="CI109" s="395">
        <f t="shared" si="94"/>
        <v>0</v>
      </c>
      <c r="CJ109" s="395">
        <f t="shared" si="94"/>
        <v>13</v>
      </c>
      <c r="CK109" s="395" t="str">
        <f t="shared" si="94"/>
        <v>-</v>
      </c>
      <c r="CL109" s="395">
        <f t="shared" si="94"/>
        <v>81</v>
      </c>
      <c r="CM109" s="395">
        <f t="shared" si="94"/>
        <v>0</v>
      </c>
      <c r="CN109" s="395">
        <f t="shared" si="94"/>
        <v>0.3333333333</v>
      </c>
      <c r="CO109" s="395">
        <f t="shared" si="94"/>
        <v>20</v>
      </c>
      <c r="CP109" s="395">
        <f t="shared" si="94"/>
        <v>3</v>
      </c>
      <c r="CQ109" s="395" t="str">
        <f t="shared" si="94"/>
        <v>-</v>
      </c>
      <c r="CR109" s="395">
        <f t="shared" si="94"/>
        <v>0</v>
      </c>
      <c r="CS109" s="395">
        <f t="shared" si="94"/>
        <v>0.007984031936</v>
      </c>
      <c r="CT109" s="395" t="str">
        <f t="shared" si="94"/>
        <v>-</v>
      </c>
      <c r="CU109" s="395">
        <f t="shared" si="94"/>
        <v>0</v>
      </c>
      <c r="CV109" s="395" t="str">
        <f t="shared" si="94"/>
        <v>-</v>
      </c>
      <c r="CW109" s="395">
        <f t="shared" si="94"/>
        <v>5.5</v>
      </c>
      <c r="CX109" s="395">
        <f t="shared" si="94"/>
        <v>2.823529412</v>
      </c>
      <c r="CY109" s="395" t="str">
        <f t="shared" si="94"/>
        <v>-</v>
      </c>
      <c r="CZ109" s="395" t="str">
        <f t="shared" si="94"/>
        <v>-</v>
      </c>
      <c r="DA109" s="395" t="str">
        <f t="shared" si="94"/>
        <v>-</v>
      </c>
      <c r="DB109" s="395" t="str">
        <f t="shared" si="94"/>
        <v>-</v>
      </c>
      <c r="DC109" s="395" t="str">
        <f t="shared" si="94"/>
        <v>-</v>
      </c>
      <c r="DD109" s="395" t="str">
        <f t="shared" si="94"/>
        <v>-</v>
      </c>
      <c r="DE109" s="395" t="str">
        <f t="shared" si="94"/>
        <v>-</v>
      </c>
      <c r="DF109" s="395" t="str">
        <f t="shared" si="94"/>
        <v>-</v>
      </c>
      <c r="DG109" s="395">
        <f t="shared" si="94"/>
        <v>1.053333333</v>
      </c>
      <c r="DH109" s="395" t="str">
        <f t="shared" si="94"/>
        <v>-</v>
      </c>
      <c r="DI109" s="396">
        <f t="shared" si="94"/>
        <v>1.363636364</v>
      </c>
      <c r="DJ109" s="268"/>
    </row>
    <row r="110">
      <c r="J110" s="269"/>
      <c r="K110" s="345"/>
      <c r="L110" s="308"/>
      <c r="M110" s="308"/>
      <c r="N110" s="309"/>
      <c r="O110" s="270"/>
      <c r="Q110" s="268"/>
      <c r="R110" s="307" t="s">
        <v>2238</v>
      </c>
      <c r="S110" s="381">
        <f t="shared" ref="S110:AE110" si="95">S62/S$31</f>
        <v>0.04036723987</v>
      </c>
      <c r="T110" s="381">
        <f t="shared" si="95"/>
        <v>0</v>
      </c>
      <c r="U110" s="381">
        <f t="shared" si="95"/>
        <v>6.14516129</v>
      </c>
      <c r="V110" s="381">
        <f t="shared" si="95"/>
        <v>4.631578947</v>
      </c>
      <c r="W110" s="381">
        <f t="shared" si="95"/>
        <v>0.00005301795895</v>
      </c>
      <c r="X110" s="381">
        <f t="shared" si="95"/>
        <v>266</v>
      </c>
      <c r="Y110" s="381">
        <f t="shared" si="95"/>
        <v>0.04472637672</v>
      </c>
      <c r="Z110" s="381">
        <f t="shared" si="95"/>
        <v>1.613372093</v>
      </c>
      <c r="AA110" s="381">
        <f t="shared" si="95"/>
        <v>12.90909091</v>
      </c>
      <c r="AB110" s="381">
        <f t="shared" si="95"/>
        <v>6.6</v>
      </c>
      <c r="AC110" s="381">
        <f t="shared" si="95"/>
        <v>0.0003696857671</v>
      </c>
      <c r="AD110" s="381">
        <f t="shared" si="95"/>
        <v>3.764705882</v>
      </c>
      <c r="AE110" s="382">
        <f t="shared" si="95"/>
        <v>1.134199134</v>
      </c>
      <c r="AF110" s="268"/>
      <c r="AG110" s="307" t="s">
        <v>2238</v>
      </c>
      <c r="AH110" s="395">
        <f t="shared" ref="AH110:DI110" si="96">IF(AH$30=0,"-",AH62/AH$31)</f>
        <v>0.03792298716</v>
      </c>
      <c r="AI110" s="395">
        <f t="shared" si="96"/>
        <v>1</v>
      </c>
      <c r="AJ110" s="395">
        <f t="shared" si="96"/>
        <v>4</v>
      </c>
      <c r="AK110" s="395">
        <f t="shared" si="96"/>
        <v>0</v>
      </c>
      <c r="AL110" s="395">
        <f t="shared" si="96"/>
        <v>0</v>
      </c>
      <c r="AM110" s="395" t="str">
        <f t="shared" si="96"/>
        <v>-</v>
      </c>
      <c r="AN110" s="395" t="str">
        <f t="shared" si="96"/>
        <v>-</v>
      </c>
      <c r="AO110" s="395" t="str">
        <f t="shared" si="96"/>
        <v>-</v>
      </c>
      <c r="AP110" s="395">
        <f t="shared" si="96"/>
        <v>4.295652174</v>
      </c>
      <c r="AQ110" s="395">
        <f t="shared" si="96"/>
        <v>62</v>
      </c>
      <c r="AR110" s="395" t="str">
        <f t="shared" si="96"/>
        <v>-</v>
      </c>
      <c r="AS110" s="395">
        <f t="shared" si="96"/>
        <v>4</v>
      </c>
      <c r="AT110" s="395">
        <f t="shared" si="96"/>
        <v>6</v>
      </c>
      <c r="AU110" s="395">
        <f t="shared" si="96"/>
        <v>2</v>
      </c>
      <c r="AV110" s="395" t="str">
        <f t="shared" si="96"/>
        <v>-</v>
      </c>
      <c r="AW110" s="395">
        <f t="shared" si="96"/>
        <v>3.375</v>
      </c>
      <c r="AX110" s="395" t="str">
        <f t="shared" si="96"/>
        <v>-</v>
      </c>
      <c r="AY110" s="395">
        <f t="shared" si="96"/>
        <v>4</v>
      </c>
      <c r="AZ110" s="395">
        <f t="shared" si="96"/>
        <v>26</v>
      </c>
      <c r="BA110" s="395" t="str">
        <f t="shared" si="96"/>
        <v>-</v>
      </c>
      <c r="BB110" s="395">
        <f t="shared" si="96"/>
        <v>0.000003534630543</v>
      </c>
      <c r="BC110" s="395" t="str">
        <f t="shared" si="96"/>
        <v>-</v>
      </c>
      <c r="BD110" s="395">
        <f t="shared" si="96"/>
        <v>4</v>
      </c>
      <c r="BE110" s="395">
        <f t="shared" si="96"/>
        <v>1.5</v>
      </c>
      <c r="BF110" s="395">
        <f t="shared" si="96"/>
        <v>1</v>
      </c>
      <c r="BG110" s="395">
        <f t="shared" si="96"/>
        <v>792</v>
      </c>
      <c r="BH110" s="395">
        <f t="shared" si="96"/>
        <v>2</v>
      </c>
      <c r="BI110" s="395" t="str">
        <f t="shared" si="96"/>
        <v>-</v>
      </c>
      <c r="BJ110" s="395" t="str">
        <f t="shared" si="96"/>
        <v>-</v>
      </c>
      <c r="BK110" s="395">
        <f t="shared" si="96"/>
        <v>2</v>
      </c>
      <c r="BL110" s="395">
        <f t="shared" si="96"/>
        <v>1.880758097</v>
      </c>
      <c r="BM110" s="395">
        <f t="shared" si="96"/>
        <v>0.01049595833</v>
      </c>
      <c r="BN110" s="395" t="str">
        <f t="shared" si="96"/>
        <v>-</v>
      </c>
      <c r="BO110" s="395" t="str">
        <f t="shared" si="96"/>
        <v>-</v>
      </c>
      <c r="BP110" s="395">
        <f t="shared" si="96"/>
        <v>1.004901961</v>
      </c>
      <c r="BQ110" s="395" t="str">
        <f t="shared" si="96"/>
        <v>-</v>
      </c>
      <c r="BR110" s="395">
        <f t="shared" si="96"/>
        <v>6.5</v>
      </c>
      <c r="BS110" s="395" t="str">
        <f t="shared" si="96"/>
        <v>-</v>
      </c>
      <c r="BT110" s="395" t="str">
        <f t="shared" si="96"/>
        <v>-</v>
      </c>
      <c r="BU110" s="395">
        <f t="shared" si="96"/>
        <v>0</v>
      </c>
      <c r="BV110" s="395">
        <f t="shared" si="96"/>
        <v>4</v>
      </c>
      <c r="BW110" s="395" t="str">
        <f t="shared" si="96"/>
        <v>-</v>
      </c>
      <c r="BX110" s="395">
        <f t="shared" si="96"/>
        <v>5.375</v>
      </c>
      <c r="BY110" s="395">
        <f t="shared" si="96"/>
        <v>2.203252033</v>
      </c>
      <c r="BZ110" s="395" t="str">
        <f t="shared" si="96"/>
        <v>-</v>
      </c>
      <c r="CA110" s="395">
        <f t="shared" si="96"/>
        <v>1</v>
      </c>
      <c r="CB110" s="395" t="str">
        <f t="shared" si="96"/>
        <v>-</v>
      </c>
      <c r="CC110" s="395">
        <f t="shared" si="96"/>
        <v>1</v>
      </c>
      <c r="CD110" s="395" t="str">
        <f t="shared" si="96"/>
        <v>-</v>
      </c>
      <c r="CE110" s="395">
        <f t="shared" si="96"/>
        <v>5</v>
      </c>
      <c r="CF110" s="395" t="str">
        <f t="shared" si="96"/>
        <v>-</v>
      </c>
      <c r="CG110" s="395">
        <f t="shared" si="96"/>
        <v>6</v>
      </c>
      <c r="CH110" s="395">
        <f t="shared" si="96"/>
        <v>34</v>
      </c>
      <c r="CI110" s="395">
        <f t="shared" si="96"/>
        <v>0</v>
      </c>
      <c r="CJ110" s="395">
        <f t="shared" si="96"/>
        <v>19</v>
      </c>
      <c r="CK110" s="395" t="str">
        <f t="shared" si="96"/>
        <v>-</v>
      </c>
      <c r="CL110" s="395">
        <f t="shared" si="96"/>
        <v>85.5</v>
      </c>
      <c r="CM110" s="395">
        <f t="shared" si="96"/>
        <v>0</v>
      </c>
      <c r="CN110" s="395">
        <f t="shared" si="96"/>
        <v>2.833333333</v>
      </c>
      <c r="CO110" s="395">
        <f t="shared" si="96"/>
        <v>23</v>
      </c>
      <c r="CP110" s="395">
        <f t="shared" si="96"/>
        <v>3</v>
      </c>
      <c r="CQ110" s="395" t="str">
        <f t="shared" si="96"/>
        <v>-</v>
      </c>
      <c r="CR110" s="395">
        <f t="shared" si="96"/>
        <v>0</v>
      </c>
      <c r="CS110" s="395">
        <f t="shared" si="96"/>
        <v>0.007984031936</v>
      </c>
      <c r="CT110" s="395" t="str">
        <f t="shared" si="96"/>
        <v>-</v>
      </c>
      <c r="CU110" s="395">
        <f t="shared" si="96"/>
        <v>1</v>
      </c>
      <c r="CV110" s="395" t="str">
        <f t="shared" si="96"/>
        <v>-</v>
      </c>
      <c r="CW110" s="395">
        <f t="shared" si="96"/>
        <v>9</v>
      </c>
      <c r="CX110" s="395">
        <f t="shared" si="96"/>
        <v>3.764705882</v>
      </c>
      <c r="CY110" s="395" t="str">
        <f t="shared" si="96"/>
        <v>-</v>
      </c>
      <c r="CZ110" s="395" t="str">
        <f t="shared" si="96"/>
        <v>-</v>
      </c>
      <c r="DA110" s="395" t="str">
        <f t="shared" si="96"/>
        <v>-</v>
      </c>
      <c r="DB110" s="395" t="str">
        <f t="shared" si="96"/>
        <v>-</v>
      </c>
      <c r="DC110" s="395" t="str">
        <f t="shared" si="96"/>
        <v>-</v>
      </c>
      <c r="DD110" s="395" t="str">
        <f t="shared" si="96"/>
        <v>-</v>
      </c>
      <c r="DE110" s="395" t="str">
        <f t="shared" si="96"/>
        <v>-</v>
      </c>
      <c r="DF110" s="395" t="str">
        <f t="shared" si="96"/>
        <v>-</v>
      </c>
      <c r="DG110" s="395">
        <f t="shared" si="96"/>
        <v>1.064444444</v>
      </c>
      <c r="DH110" s="395" t="str">
        <f t="shared" si="96"/>
        <v>-</v>
      </c>
      <c r="DI110" s="396">
        <f t="shared" si="96"/>
        <v>1.727272727</v>
      </c>
      <c r="DJ110" s="268"/>
    </row>
    <row r="111">
      <c r="J111" s="269"/>
      <c r="K111" s="307" t="s">
        <v>2218</v>
      </c>
      <c r="L111" s="333" t="s">
        <v>2219</v>
      </c>
      <c r="M111" s="333" t="s">
        <v>2220</v>
      </c>
      <c r="N111" s="334" t="s">
        <v>2221</v>
      </c>
      <c r="O111" s="270"/>
      <c r="Q111" s="268"/>
      <c r="R111" s="307" t="s">
        <v>2239</v>
      </c>
      <c r="S111" s="381">
        <f t="shared" ref="S111:AE111" si="97">S63/S$31</f>
        <v>0.06382978723</v>
      </c>
      <c r="T111" s="381">
        <f t="shared" si="97"/>
        <v>0</v>
      </c>
      <c r="U111" s="381">
        <f t="shared" si="97"/>
        <v>7.427419355</v>
      </c>
      <c r="V111" s="381">
        <f t="shared" si="97"/>
        <v>8.736842105</v>
      </c>
      <c r="W111" s="381">
        <f t="shared" si="97"/>
        <v>0.3247279295</v>
      </c>
      <c r="X111" s="381">
        <f t="shared" si="97"/>
        <v>318.6666667</v>
      </c>
      <c r="Y111" s="381">
        <f t="shared" si="97"/>
        <v>0.04896353695</v>
      </c>
      <c r="Z111" s="381">
        <f t="shared" si="97"/>
        <v>2.148255814</v>
      </c>
      <c r="AA111" s="381">
        <f t="shared" si="97"/>
        <v>22.45454545</v>
      </c>
      <c r="AB111" s="381">
        <f t="shared" si="97"/>
        <v>19.5</v>
      </c>
      <c r="AC111" s="381">
        <f t="shared" si="97"/>
        <v>0.0008078318614</v>
      </c>
      <c r="AD111" s="381">
        <f t="shared" si="97"/>
        <v>4.647058824</v>
      </c>
      <c r="AE111" s="382">
        <f t="shared" si="97"/>
        <v>3.17965368</v>
      </c>
      <c r="AF111" s="268"/>
      <c r="AG111" s="307" t="s">
        <v>2239</v>
      </c>
      <c r="AH111" s="395">
        <f t="shared" ref="AH111:DI111" si="98">IF(AH$30=0,"-",AH63/AH$31)</f>
        <v>0.05790548425</v>
      </c>
      <c r="AI111" s="395">
        <f t="shared" si="98"/>
        <v>3</v>
      </c>
      <c r="AJ111" s="395">
        <f t="shared" si="98"/>
        <v>9.25</v>
      </c>
      <c r="AK111" s="395">
        <f t="shared" si="98"/>
        <v>1</v>
      </c>
      <c r="AL111" s="395">
        <f t="shared" si="98"/>
        <v>0</v>
      </c>
      <c r="AM111" s="395" t="str">
        <f t="shared" si="98"/>
        <v>-</v>
      </c>
      <c r="AN111" s="395" t="str">
        <f t="shared" si="98"/>
        <v>-</v>
      </c>
      <c r="AO111" s="395" t="str">
        <f t="shared" si="98"/>
        <v>-</v>
      </c>
      <c r="AP111" s="395">
        <f t="shared" si="98"/>
        <v>4.391304348</v>
      </c>
      <c r="AQ111" s="395">
        <f t="shared" si="98"/>
        <v>65.75</v>
      </c>
      <c r="AR111" s="395" t="str">
        <f t="shared" si="98"/>
        <v>-</v>
      </c>
      <c r="AS111" s="395">
        <f t="shared" si="98"/>
        <v>58</v>
      </c>
      <c r="AT111" s="395">
        <f t="shared" si="98"/>
        <v>39.5</v>
      </c>
      <c r="AU111" s="395">
        <f t="shared" si="98"/>
        <v>8</v>
      </c>
      <c r="AV111" s="395" t="str">
        <f t="shared" si="98"/>
        <v>-</v>
      </c>
      <c r="AW111" s="395">
        <f t="shared" si="98"/>
        <v>5.6875</v>
      </c>
      <c r="AX111" s="395" t="str">
        <f t="shared" si="98"/>
        <v>-</v>
      </c>
      <c r="AY111" s="395">
        <f t="shared" si="98"/>
        <v>11.5</v>
      </c>
      <c r="AZ111" s="395">
        <f t="shared" si="98"/>
        <v>52</v>
      </c>
      <c r="BA111" s="395" t="str">
        <f t="shared" si="98"/>
        <v>-</v>
      </c>
      <c r="BB111" s="395">
        <f t="shared" si="98"/>
        <v>0.3241291554</v>
      </c>
      <c r="BC111" s="395" t="str">
        <f t="shared" si="98"/>
        <v>-</v>
      </c>
      <c r="BD111" s="395">
        <f t="shared" si="98"/>
        <v>154</v>
      </c>
      <c r="BE111" s="395">
        <f t="shared" si="98"/>
        <v>2.166666667</v>
      </c>
      <c r="BF111" s="395">
        <f t="shared" si="98"/>
        <v>5</v>
      </c>
      <c r="BG111" s="395">
        <f t="shared" si="98"/>
        <v>796</v>
      </c>
      <c r="BH111" s="395">
        <f t="shared" si="98"/>
        <v>6</v>
      </c>
      <c r="BI111" s="395" t="str">
        <f t="shared" si="98"/>
        <v>-</v>
      </c>
      <c r="BJ111" s="395" t="str">
        <f t="shared" si="98"/>
        <v>-</v>
      </c>
      <c r="BK111" s="395">
        <f t="shared" si="98"/>
        <v>6</v>
      </c>
      <c r="BL111" s="395">
        <f t="shared" si="98"/>
        <v>1.941229637</v>
      </c>
      <c r="BM111" s="395">
        <f t="shared" si="98"/>
        <v>0.01368466372</v>
      </c>
      <c r="BN111" s="395" t="str">
        <f t="shared" si="98"/>
        <v>-</v>
      </c>
      <c r="BO111" s="395" t="str">
        <f t="shared" si="98"/>
        <v>-</v>
      </c>
      <c r="BP111" s="395">
        <f t="shared" si="98"/>
        <v>1.068627451</v>
      </c>
      <c r="BQ111" s="395" t="str">
        <f t="shared" si="98"/>
        <v>-</v>
      </c>
      <c r="BR111" s="395">
        <f t="shared" si="98"/>
        <v>19</v>
      </c>
      <c r="BS111" s="395" t="str">
        <f t="shared" si="98"/>
        <v>-</v>
      </c>
      <c r="BT111" s="395" t="str">
        <f t="shared" si="98"/>
        <v>-</v>
      </c>
      <c r="BU111" s="395">
        <f t="shared" si="98"/>
        <v>2</v>
      </c>
      <c r="BV111" s="395">
        <f t="shared" si="98"/>
        <v>14</v>
      </c>
      <c r="BW111" s="395" t="str">
        <f t="shared" si="98"/>
        <v>-</v>
      </c>
      <c r="BX111" s="395">
        <f t="shared" si="98"/>
        <v>8.875</v>
      </c>
      <c r="BY111" s="395">
        <f t="shared" si="98"/>
        <v>2.365853659</v>
      </c>
      <c r="BZ111" s="395" t="str">
        <f t="shared" si="98"/>
        <v>-</v>
      </c>
      <c r="CA111" s="395">
        <f t="shared" si="98"/>
        <v>8</v>
      </c>
      <c r="CB111" s="395" t="str">
        <f t="shared" si="98"/>
        <v>-</v>
      </c>
      <c r="CC111" s="395">
        <f t="shared" si="98"/>
        <v>5</v>
      </c>
      <c r="CD111" s="395" t="str">
        <f t="shared" si="98"/>
        <v>-</v>
      </c>
      <c r="CE111" s="395">
        <f t="shared" si="98"/>
        <v>13</v>
      </c>
      <c r="CF111" s="395" t="str">
        <f t="shared" si="98"/>
        <v>-</v>
      </c>
      <c r="CG111" s="395">
        <f t="shared" si="98"/>
        <v>17</v>
      </c>
      <c r="CH111" s="395">
        <f t="shared" si="98"/>
        <v>39</v>
      </c>
      <c r="CI111" s="395">
        <f t="shared" si="98"/>
        <v>4</v>
      </c>
      <c r="CJ111" s="395">
        <f t="shared" si="98"/>
        <v>39</v>
      </c>
      <c r="CK111" s="395" t="str">
        <f t="shared" si="98"/>
        <v>-</v>
      </c>
      <c r="CL111" s="395">
        <f t="shared" si="98"/>
        <v>152</v>
      </c>
      <c r="CM111" s="395">
        <f t="shared" si="98"/>
        <v>4</v>
      </c>
      <c r="CN111" s="395">
        <f t="shared" si="98"/>
        <v>4.833333333</v>
      </c>
      <c r="CO111" s="395">
        <f t="shared" si="98"/>
        <v>70</v>
      </c>
      <c r="CP111" s="395">
        <f t="shared" si="98"/>
        <v>22</v>
      </c>
      <c r="CQ111" s="395" t="str">
        <f t="shared" si="98"/>
        <v>-</v>
      </c>
      <c r="CR111" s="395">
        <f t="shared" si="98"/>
        <v>0</v>
      </c>
      <c r="CS111" s="395">
        <f t="shared" si="98"/>
        <v>0.01397205589</v>
      </c>
      <c r="CT111" s="395" t="str">
        <f t="shared" si="98"/>
        <v>-</v>
      </c>
      <c r="CU111" s="395">
        <f t="shared" si="98"/>
        <v>9</v>
      </c>
      <c r="CV111" s="395" t="str">
        <f t="shared" si="98"/>
        <v>-</v>
      </c>
      <c r="CW111" s="395">
        <f t="shared" si="98"/>
        <v>18</v>
      </c>
      <c r="CX111" s="395">
        <f t="shared" si="98"/>
        <v>4.647058824</v>
      </c>
      <c r="CY111" s="395" t="str">
        <f t="shared" si="98"/>
        <v>-</v>
      </c>
      <c r="CZ111" s="395" t="str">
        <f t="shared" si="98"/>
        <v>-</v>
      </c>
      <c r="DA111" s="395" t="str">
        <f t="shared" si="98"/>
        <v>-</v>
      </c>
      <c r="DB111" s="395" t="str">
        <f t="shared" si="98"/>
        <v>-</v>
      </c>
      <c r="DC111" s="395" t="str">
        <f t="shared" si="98"/>
        <v>-</v>
      </c>
      <c r="DD111" s="395" t="str">
        <f t="shared" si="98"/>
        <v>-</v>
      </c>
      <c r="DE111" s="395" t="str">
        <f t="shared" si="98"/>
        <v>-</v>
      </c>
      <c r="DF111" s="395" t="str">
        <f t="shared" si="98"/>
        <v>-</v>
      </c>
      <c r="DG111" s="395">
        <f t="shared" si="98"/>
        <v>3.1</v>
      </c>
      <c r="DH111" s="395" t="str">
        <f t="shared" si="98"/>
        <v>-</v>
      </c>
      <c r="DI111" s="396">
        <f t="shared" si="98"/>
        <v>2</v>
      </c>
      <c r="DJ111" s="268"/>
    </row>
    <row r="112">
      <c r="J112" s="269"/>
      <c r="K112" s="380">
        <f>AVERAGEIF('(B) - Detecciones - Ataques'!GR3:GR137,"✔",'(B) - Detecciones - Ataques'!BA3:BA137)</f>
        <v>0.6462813028</v>
      </c>
      <c r="L112" s="381">
        <f>AVERAGEIF('(B) - Detecciones - Ataques'!GR3:GR137,"✔",'(B) - Detecciones - Ataques'!CJ3:CJ137)</f>
        <v>1.240287416</v>
      </c>
      <c r="M112" s="381">
        <f>AVERAGEIF('(B) - Detecciones - Ataques'!GR3:GR137,"✔",'(B) - Detecciones - Ataques'!DS3:DS137)</f>
        <v>2.214456542</v>
      </c>
      <c r="N112" s="382">
        <f>AVERAGEIF('(B) - Detecciones - Ataques'!GR3:GR137,"✔",'(B) - Detecciones - Ataques'!FB3:FB137)</f>
        <v>794.0509077</v>
      </c>
      <c r="O112" s="270"/>
      <c r="Q112" s="268"/>
      <c r="R112" s="307" t="s">
        <v>2240</v>
      </c>
      <c r="S112" s="381">
        <f t="shared" ref="S112:AE112" si="99">IF(S$35=0,"-",S64/S$35)</f>
        <v>0.0004450378282</v>
      </c>
      <c r="T112" s="381" t="str">
        <f t="shared" si="99"/>
        <v>-</v>
      </c>
      <c r="U112" s="381">
        <f t="shared" si="99"/>
        <v>0.008064516129</v>
      </c>
      <c r="V112" s="381">
        <f t="shared" si="99"/>
        <v>0</v>
      </c>
      <c r="W112" s="381">
        <f t="shared" si="99"/>
        <v>0</v>
      </c>
      <c r="X112" s="381">
        <f t="shared" si="99"/>
        <v>0</v>
      </c>
      <c r="Y112" s="381">
        <f t="shared" si="99"/>
        <v>0.00000624616157</v>
      </c>
      <c r="Z112" s="381">
        <f t="shared" si="99"/>
        <v>0</v>
      </c>
      <c r="AA112" s="381">
        <f t="shared" si="99"/>
        <v>0.04545454545</v>
      </c>
      <c r="AB112" s="381">
        <f t="shared" si="99"/>
        <v>0.1</v>
      </c>
      <c r="AC112" s="381">
        <f t="shared" si="99"/>
        <v>0</v>
      </c>
      <c r="AD112" s="381">
        <f t="shared" si="99"/>
        <v>0</v>
      </c>
      <c r="AE112" s="382">
        <f t="shared" si="99"/>
        <v>0.03896103896</v>
      </c>
      <c r="AF112" s="268"/>
      <c r="AG112" s="307" t="s">
        <v>2240</v>
      </c>
      <c r="AH112" s="395">
        <f t="shared" ref="AH112:DI112" si="100">IF(AH$30=0,"-",AH64/AH$31)</f>
        <v>0</v>
      </c>
      <c r="AI112" s="395">
        <f t="shared" si="100"/>
        <v>1</v>
      </c>
      <c r="AJ112" s="395">
        <f t="shared" si="100"/>
        <v>0</v>
      </c>
      <c r="AK112" s="395">
        <f t="shared" si="100"/>
        <v>0</v>
      </c>
      <c r="AL112" s="395">
        <f t="shared" si="100"/>
        <v>0</v>
      </c>
      <c r="AM112" s="395" t="str">
        <f t="shared" si="100"/>
        <v>-</v>
      </c>
      <c r="AN112" s="395" t="str">
        <f t="shared" si="100"/>
        <v>-</v>
      </c>
      <c r="AO112" s="395" t="str">
        <f t="shared" si="100"/>
        <v>-</v>
      </c>
      <c r="AP112" s="395">
        <f t="shared" si="100"/>
        <v>0.008695652174</v>
      </c>
      <c r="AQ112" s="395">
        <f t="shared" si="100"/>
        <v>0</v>
      </c>
      <c r="AR112" s="395" t="str">
        <f t="shared" si="100"/>
        <v>-</v>
      </c>
      <c r="AS112" s="395">
        <f t="shared" si="100"/>
        <v>0</v>
      </c>
      <c r="AT112" s="395">
        <f t="shared" si="100"/>
        <v>0</v>
      </c>
      <c r="AU112" s="395">
        <f t="shared" si="100"/>
        <v>0</v>
      </c>
      <c r="AV112" s="395" t="str">
        <f t="shared" si="100"/>
        <v>-</v>
      </c>
      <c r="AW112" s="395">
        <f t="shared" si="100"/>
        <v>0</v>
      </c>
      <c r="AX112" s="395" t="str">
        <f t="shared" si="100"/>
        <v>-</v>
      </c>
      <c r="AY112" s="395">
        <f t="shared" si="100"/>
        <v>0</v>
      </c>
      <c r="AZ112" s="395">
        <f t="shared" si="100"/>
        <v>0</v>
      </c>
      <c r="BA112" s="395" t="str">
        <f t="shared" si="100"/>
        <v>-</v>
      </c>
      <c r="BB112" s="395">
        <f t="shared" si="100"/>
        <v>0</v>
      </c>
      <c r="BC112" s="395" t="str">
        <f t="shared" si="100"/>
        <v>-</v>
      </c>
      <c r="BD112" s="395">
        <f t="shared" si="100"/>
        <v>0</v>
      </c>
      <c r="BE112" s="395">
        <f t="shared" si="100"/>
        <v>0</v>
      </c>
      <c r="BF112" s="395">
        <f t="shared" si="100"/>
        <v>0</v>
      </c>
      <c r="BG112" s="395">
        <f t="shared" si="100"/>
        <v>0</v>
      </c>
      <c r="BH112" s="395">
        <f t="shared" si="100"/>
        <v>0</v>
      </c>
      <c r="BI112" s="395" t="str">
        <f t="shared" si="100"/>
        <v>-</v>
      </c>
      <c r="BJ112" s="395" t="str">
        <f t="shared" si="100"/>
        <v>-</v>
      </c>
      <c r="BK112" s="395">
        <f t="shared" si="100"/>
        <v>0</v>
      </c>
      <c r="BL112" s="395">
        <f t="shared" si="100"/>
        <v>0.0003412744132</v>
      </c>
      <c r="BM112" s="395">
        <f t="shared" si="100"/>
        <v>0</v>
      </c>
      <c r="BN112" s="395" t="str">
        <f t="shared" si="100"/>
        <v>-</v>
      </c>
      <c r="BO112" s="395" t="str">
        <f t="shared" si="100"/>
        <v>-</v>
      </c>
      <c r="BP112" s="395">
        <f t="shared" si="100"/>
        <v>0</v>
      </c>
      <c r="BQ112" s="395" t="str">
        <f t="shared" si="100"/>
        <v>-</v>
      </c>
      <c r="BR112" s="395">
        <f t="shared" si="100"/>
        <v>0</v>
      </c>
      <c r="BS112" s="395" t="str">
        <f t="shared" si="100"/>
        <v>-</v>
      </c>
      <c r="BT112" s="395" t="str">
        <f t="shared" si="100"/>
        <v>-</v>
      </c>
      <c r="BU112" s="395">
        <f t="shared" si="100"/>
        <v>0</v>
      </c>
      <c r="BV112" s="395">
        <f t="shared" si="100"/>
        <v>0</v>
      </c>
      <c r="BW112" s="395" t="str">
        <f t="shared" si="100"/>
        <v>-</v>
      </c>
      <c r="BX112" s="395">
        <f t="shared" si="100"/>
        <v>0</v>
      </c>
      <c r="BY112" s="395">
        <f t="shared" si="100"/>
        <v>0</v>
      </c>
      <c r="BZ112" s="395" t="str">
        <f t="shared" si="100"/>
        <v>-</v>
      </c>
      <c r="CA112" s="395">
        <f t="shared" si="100"/>
        <v>0</v>
      </c>
      <c r="CB112" s="395" t="str">
        <f t="shared" si="100"/>
        <v>-</v>
      </c>
      <c r="CC112" s="395">
        <f t="shared" si="100"/>
        <v>0</v>
      </c>
      <c r="CD112" s="395" t="str">
        <f t="shared" si="100"/>
        <v>-</v>
      </c>
      <c r="CE112" s="395">
        <f t="shared" si="100"/>
        <v>0</v>
      </c>
      <c r="CF112" s="395" t="str">
        <f t="shared" si="100"/>
        <v>-</v>
      </c>
      <c r="CG112" s="395">
        <f t="shared" si="100"/>
        <v>0</v>
      </c>
      <c r="CH112" s="395">
        <f t="shared" si="100"/>
        <v>0</v>
      </c>
      <c r="CI112" s="395">
        <f t="shared" si="100"/>
        <v>0</v>
      </c>
      <c r="CJ112" s="395">
        <f t="shared" si="100"/>
        <v>1</v>
      </c>
      <c r="CK112" s="395" t="str">
        <f t="shared" si="100"/>
        <v>-</v>
      </c>
      <c r="CL112" s="395">
        <f t="shared" si="100"/>
        <v>0</v>
      </c>
      <c r="CM112" s="395">
        <f t="shared" si="100"/>
        <v>0</v>
      </c>
      <c r="CN112" s="395">
        <f t="shared" si="100"/>
        <v>0.1666666667</v>
      </c>
      <c r="CO112" s="395">
        <f t="shared" si="100"/>
        <v>0</v>
      </c>
      <c r="CP112" s="395">
        <f t="shared" si="100"/>
        <v>0</v>
      </c>
      <c r="CQ112" s="395" t="str">
        <f t="shared" si="100"/>
        <v>-</v>
      </c>
      <c r="CR112" s="395">
        <f t="shared" si="100"/>
        <v>0</v>
      </c>
      <c r="CS112" s="395">
        <f t="shared" si="100"/>
        <v>0</v>
      </c>
      <c r="CT112" s="395" t="str">
        <f t="shared" si="100"/>
        <v>-</v>
      </c>
      <c r="CU112" s="395">
        <f t="shared" si="100"/>
        <v>0</v>
      </c>
      <c r="CV112" s="395" t="str">
        <f t="shared" si="100"/>
        <v>-</v>
      </c>
      <c r="CW112" s="395">
        <f t="shared" si="100"/>
        <v>0</v>
      </c>
      <c r="CX112" s="395">
        <f t="shared" si="100"/>
        <v>0</v>
      </c>
      <c r="CY112" s="395" t="str">
        <f t="shared" si="100"/>
        <v>-</v>
      </c>
      <c r="CZ112" s="395" t="str">
        <f t="shared" si="100"/>
        <v>-</v>
      </c>
      <c r="DA112" s="395" t="str">
        <f t="shared" si="100"/>
        <v>-</v>
      </c>
      <c r="DB112" s="395" t="str">
        <f t="shared" si="100"/>
        <v>-</v>
      </c>
      <c r="DC112" s="395" t="str">
        <f t="shared" si="100"/>
        <v>-</v>
      </c>
      <c r="DD112" s="395" t="str">
        <f t="shared" si="100"/>
        <v>-</v>
      </c>
      <c r="DE112" s="395" t="str">
        <f t="shared" si="100"/>
        <v>-</v>
      </c>
      <c r="DF112" s="395" t="str">
        <f t="shared" si="100"/>
        <v>-</v>
      </c>
      <c r="DG112" s="395">
        <f t="shared" si="100"/>
        <v>0.04</v>
      </c>
      <c r="DH112" s="395" t="str">
        <f t="shared" si="100"/>
        <v>-</v>
      </c>
      <c r="DI112" s="396">
        <f t="shared" si="100"/>
        <v>0</v>
      </c>
      <c r="DJ112" s="268"/>
    </row>
    <row r="113">
      <c r="J113" s="269"/>
      <c r="K113" s="345"/>
      <c r="L113" s="308"/>
      <c r="M113" s="308"/>
      <c r="N113" s="309"/>
      <c r="O113" s="270"/>
      <c r="Q113" s="268"/>
      <c r="R113" s="307" t="s">
        <v>2241</v>
      </c>
      <c r="S113" s="381">
        <f t="shared" ref="S113:AE113" si="101">IF(S$35=0,"-",S65/S$35)</f>
        <v>0.01068090788</v>
      </c>
      <c r="T113" s="381" t="str">
        <f t="shared" si="101"/>
        <v>-</v>
      </c>
      <c r="U113" s="381">
        <f t="shared" si="101"/>
        <v>0.8709677419</v>
      </c>
      <c r="V113" s="381">
        <f t="shared" si="101"/>
        <v>0.8947368421</v>
      </c>
      <c r="W113" s="381">
        <f t="shared" si="101"/>
        <v>0</v>
      </c>
      <c r="X113" s="381">
        <f t="shared" si="101"/>
        <v>0</v>
      </c>
      <c r="Y113" s="381">
        <f t="shared" si="101"/>
        <v>0.00001198844709</v>
      </c>
      <c r="Z113" s="381">
        <f t="shared" si="101"/>
        <v>0.01453488372</v>
      </c>
      <c r="AA113" s="381">
        <f t="shared" si="101"/>
        <v>0.7727272727</v>
      </c>
      <c r="AB113" s="381">
        <f t="shared" si="101"/>
        <v>0.2</v>
      </c>
      <c r="AC113" s="381">
        <f t="shared" si="101"/>
        <v>0.005970149254</v>
      </c>
      <c r="AD113" s="381">
        <f t="shared" si="101"/>
        <v>0</v>
      </c>
      <c r="AE113" s="382">
        <f t="shared" si="101"/>
        <v>0.9978354978</v>
      </c>
      <c r="AF113" s="268"/>
      <c r="AG113" s="307" t="s">
        <v>2241</v>
      </c>
      <c r="AH113" s="395">
        <f t="shared" ref="AH113:DI113" si="102">IF(AH$30=0,"-",AH65/AH$31)</f>
        <v>0.003354725788</v>
      </c>
      <c r="AI113" s="395">
        <f t="shared" si="102"/>
        <v>1</v>
      </c>
      <c r="AJ113" s="395">
        <f t="shared" si="102"/>
        <v>0</v>
      </c>
      <c r="AK113" s="395">
        <f t="shared" si="102"/>
        <v>0</v>
      </c>
      <c r="AL113" s="395">
        <f t="shared" si="102"/>
        <v>0</v>
      </c>
      <c r="AM113" s="395" t="str">
        <f t="shared" si="102"/>
        <v>-</v>
      </c>
      <c r="AN113" s="395" t="str">
        <f t="shared" si="102"/>
        <v>-</v>
      </c>
      <c r="AO113" s="395" t="str">
        <f t="shared" si="102"/>
        <v>-</v>
      </c>
      <c r="AP113" s="395">
        <f t="shared" si="102"/>
        <v>0.9130434783</v>
      </c>
      <c r="AQ113" s="395">
        <f t="shared" si="102"/>
        <v>0.25</v>
      </c>
      <c r="AR113" s="395" t="str">
        <f t="shared" si="102"/>
        <v>-</v>
      </c>
      <c r="AS113" s="395">
        <f t="shared" si="102"/>
        <v>0</v>
      </c>
      <c r="AT113" s="395">
        <f t="shared" si="102"/>
        <v>1</v>
      </c>
      <c r="AU113" s="395">
        <f t="shared" si="102"/>
        <v>0</v>
      </c>
      <c r="AV113" s="395" t="str">
        <f t="shared" si="102"/>
        <v>-</v>
      </c>
      <c r="AW113" s="395">
        <f t="shared" si="102"/>
        <v>1</v>
      </c>
      <c r="AX113" s="395" t="str">
        <f t="shared" si="102"/>
        <v>-</v>
      </c>
      <c r="AY113" s="395">
        <f t="shared" si="102"/>
        <v>0.5</v>
      </c>
      <c r="AZ113" s="395">
        <f t="shared" si="102"/>
        <v>0</v>
      </c>
      <c r="BA113" s="395" t="str">
        <f t="shared" si="102"/>
        <v>-</v>
      </c>
      <c r="BB113" s="395">
        <f t="shared" si="102"/>
        <v>0</v>
      </c>
      <c r="BC113" s="395" t="str">
        <f t="shared" si="102"/>
        <v>-</v>
      </c>
      <c r="BD113" s="395">
        <f t="shared" si="102"/>
        <v>0</v>
      </c>
      <c r="BE113" s="395">
        <f t="shared" si="102"/>
        <v>0</v>
      </c>
      <c r="BF113" s="395">
        <f t="shared" si="102"/>
        <v>0</v>
      </c>
      <c r="BG113" s="395">
        <f t="shared" si="102"/>
        <v>0</v>
      </c>
      <c r="BH113" s="395">
        <f t="shared" si="102"/>
        <v>0</v>
      </c>
      <c r="BI113" s="395" t="str">
        <f t="shared" si="102"/>
        <v>-</v>
      </c>
      <c r="BJ113" s="395" t="str">
        <f t="shared" si="102"/>
        <v>-</v>
      </c>
      <c r="BK113" s="395">
        <f t="shared" si="102"/>
        <v>1</v>
      </c>
      <c r="BL113" s="395">
        <f t="shared" si="102"/>
        <v>0.0003412744132</v>
      </c>
      <c r="BM113" s="395">
        <f t="shared" si="102"/>
        <v>0.000005839658605</v>
      </c>
      <c r="BN113" s="395" t="str">
        <f t="shared" si="102"/>
        <v>-</v>
      </c>
      <c r="BO113" s="395" t="str">
        <f t="shared" si="102"/>
        <v>-</v>
      </c>
      <c r="BP113" s="395">
        <f t="shared" si="102"/>
        <v>0</v>
      </c>
      <c r="BQ113" s="395" t="str">
        <f t="shared" si="102"/>
        <v>-</v>
      </c>
      <c r="BR113" s="395">
        <f t="shared" si="102"/>
        <v>1</v>
      </c>
      <c r="BS113" s="395" t="str">
        <f t="shared" si="102"/>
        <v>-</v>
      </c>
      <c r="BT113" s="395" t="str">
        <f t="shared" si="102"/>
        <v>-</v>
      </c>
      <c r="BU113" s="395">
        <f t="shared" si="102"/>
        <v>0</v>
      </c>
      <c r="BV113" s="395">
        <f t="shared" si="102"/>
        <v>0</v>
      </c>
      <c r="BW113" s="395" t="str">
        <f t="shared" si="102"/>
        <v>-</v>
      </c>
      <c r="BX113" s="395">
        <f t="shared" si="102"/>
        <v>0</v>
      </c>
      <c r="BY113" s="395">
        <f t="shared" si="102"/>
        <v>0</v>
      </c>
      <c r="BZ113" s="395" t="str">
        <f t="shared" si="102"/>
        <v>-</v>
      </c>
      <c r="CA113" s="395">
        <f t="shared" si="102"/>
        <v>0</v>
      </c>
      <c r="CB113" s="395" t="str">
        <f t="shared" si="102"/>
        <v>-</v>
      </c>
      <c r="CC113" s="395">
        <f t="shared" si="102"/>
        <v>0</v>
      </c>
      <c r="CD113" s="395" t="str">
        <f t="shared" si="102"/>
        <v>-</v>
      </c>
      <c r="CE113" s="395">
        <f t="shared" si="102"/>
        <v>1</v>
      </c>
      <c r="CF113" s="395" t="str">
        <f t="shared" si="102"/>
        <v>-</v>
      </c>
      <c r="CG113" s="395">
        <f t="shared" si="102"/>
        <v>0</v>
      </c>
      <c r="CH113" s="395">
        <f t="shared" si="102"/>
        <v>0</v>
      </c>
      <c r="CI113" s="395">
        <f t="shared" si="102"/>
        <v>0</v>
      </c>
      <c r="CJ113" s="395">
        <f t="shared" si="102"/>
        <v>1</v>
      </c>
      <c r="CK113" s="395" t="str">
        <f t="shared" si="102"/>
        <v>-</v>
      </c>
      <c r="CL113" s="395">
        <f t="shared" si="102"/>
        <v>0</v>
      </c>
      <c r="CM113" s="395">
        <f t="shared" si="102"/>
        <v>0</v>
      </c>
      <c r="CN113" s="395">
        <f t="shared" si="102"/>
        <v>0.1666666667</v>
      </c>
      <c r="CO113" s="395">
        <f t="shared" si="102"/>
        <v>0.5</v>
      </c>
      <c r="CP113" s="395">
        <f t="shared" si="102"/>
        <v>0</v>
      </c>
      <c r="CQ113" s="395" t="str">
        <f t="shared" si="102"/>
        <v>-</v>
      </c>
      <c r="CR113" s="395">
        <f t="shared" si="102"/>
        <v>0</v>
      </c>
      <c r="CS113" s="395">
        <f t="shared" si="102"/>
        <v>0.005988023952</v>
      </c>
      <c r="CT113" s="395" t="str">
        <f t="shared" si="102"/>
        <v>-</v>
      </c>
      <c r="CU113" s="395">
        <f t="shared" si="102"/>
        <v>0</v>
      </c>
      <c r="CV113" s="395" t="str">
        <f t="shared" si="102"/>
        <v>-</v>
      </c>
      <c r="CW113" s="395">
        <f t="shared" si="102"/>
        <v>0</v>
      </c>
      <c r="CX113" s="395">
        <f t="shared" si="102"/>
        <v>0</v>
      </c>
      <c r="CY113" s="395" t="str">
        <f t="shared" si="102"/>
        <v>-</v>
      </c>
      <c r="CZ113" s="395" t="str">
        <f t="shared" si="102"/>
        <v>-</v>
      </c>
      <c r="DA113" s="395" t="str">
        <f t="shared" si="102"/>
        <v>-</v>
      </c>
      <c r="DB113" s="395" t="str">
        <f t="shared" si="102"/>
        <v>-</v>
      </c>
      <c r="DC113" s="395" t="str">
        <f t="shared" si="102"/>
        <v>-</v>
      </c>
      <c r="DD113" s="395" t="str">
        <f t="shared" si="102"/>
        <v>-</v>
      </c>
      <c r="DE113" s="395" t="str">
        <f t="shared" si="102"/>
        <v>-</v>
      </c>
      <c r="DF113" s="395" t="str">
        <f t="shared" si="102"/>
        <v>-</v>
      </c>
      <c r="DG113" s="395">
        <f t="shared" si="102"/>
        <v>1</v>
      </c>
      <c r="DH113" s="395" t="str">
        <f t="shared" si="102"/>
        <v>-</v>
      </c>
      <c r="DI113" s="396">
        <f t="shared" si="102"/>
        <v>1</v>
      </c>
      <c r="DJ113" s="268"/>
    </row>
    <row r="114">
      <c r="J114" s="269"/>
      <c r="K114" s="307" t="s">
        <v>2223</v>
      </c>
      <c r="L114" s="333" t="s">
        <v>2224</v>
      </c>
      <c r="M114" s="333" t="s">
        <v>2225</v>
      </c>
      <c r="N114" s="334" t="s">
        <v>2226</v>
      </c>
      <c r="O114" s="270"/>
      <c r="Q114" s="268"/>
      <c r="R114" s="307" t="s">
        <v>2242</v>
      </c>
      <c r="S114" s="381">
        <f t="shared" ref="S114:AE114" si="103">IF(S$35=0,"-",S66/S$35)</f>
        <v>0.01068090788</v>
      </c>
      <c r="T114" s="381" t="str">
        <f t="shared" si="103"/>
        <v>-</v>
      </c>
      <c r="U114" s="381">
        <f t="shared" si="103"/>
        <v>0.8790322581</v>
      </c>
      <c r="V114" s="381">
        <f t="shared" si="103"/>
        <v>0.8947368421</v>
      </c>
      <c r="W114" s="381">
        <f t="shared" si="103"/>
        <v>0.3239397292</v>
      </c>
      <c r="X114" s="381">
        <f t="shared" si="103"/>
        <v>0.3333333333</v>
      </c>
      <c r="Y114" s="381">
        <f t="shared" si="103"/>
        <v>0.0164238778</v>
      </c>
      <c r="Z114" s="381">
        <f t="shared" si="103"/>
        <v>0.9709302326</v>
      </c>
      <c r="AA114" s="381">
        <f t="shared" si="103"/>
        <v>0.8636363636</v>
      </c>
      <c r="AB114" s="381">
        <f t="shared" si="103"/>
        <v>0.7</v>
      </c>
      <c r="AC114" s="381">
        <f t="shared" si="103"/>
        <v>0.005970149254</v>
      </c>
      <c r="AD114" s="381">
        <f t="shared" si="103"/>
        <v>0</v>
      </c>
      <c r="AE114" s="382">
        <f t="shared" si="103"/>
        <v>0.9978354978</v>
      </c>
      <c r="AF114" s="268"/>
      <c r="AG114" s="307" t="s">
        <v>2242</v>
      </c>
      <c r="AH114" s="395">
        <f t="shared" ref="AH114:DI114" si="104">IF(AH$30=0,"-",AH66/AH$31)</f>
        <v>0.003354725788</v>
      </c>
      <c r="AI114" s="395">
        <f t="shared" si="104"/>
        <v>1</v>
      </c>
      <c r="AJ114" s="395">
        <f t="shared" si="104"/>
        <v>0</v>
      </c>
      <c r="AK114" s="395">
        <f t="shared" si="104"/>
        <v>0</v>
      </c>
      <c r="AL114" s="395">
        <f t="shared" si="104"/>
        <v>0</v>
      </c>
      <c r="AM114" s="395" t="str">
        <f t="shared" si="104"/>
        <v>-</v>
      </c>
      <c r="AN114" s="395" t="str">
        <f t="shared" si="104"/>
        <v>-</v>
      </c>
      <c r="AO114" s="395" t="str">
        <f t="shared" si="104"/>
        <v>-</v>
      </c>
      <c r="AP114" s="395">
        <f t="shared" si="104"/>
        <v>0.9217391304</v>
      </c>
      <c r="AQ114" s="395">
        <f t="shared" si="104"/>
        <v>0.25</v>
      </c>
      <c r="AR114" s="395" t="str">
        <f t="shared" si="104"/>
        <v>-</v>
      </c>
      <c r="AS114" s="395">
        <f t="shared" si="104"/>
        <v>0</v>
      </c>
      <c r="AT114" s="395">
        <f t="shared" si="104"/>
        <v>1</v>
      </c>
      <c r="AU114" s="395">
        <f t="shared" si="104"/>
        <v>0</v>
      </c>
      <c r="AV114" s="395" t="str">
        <f t="shared" si="104"/>
        <v>-</v>
      </c>
      <c r="AW114" s="395">
        <f t="shared" si="104"/>
        <v>1</v>
      </c>
      <c r="AX114" s="395" t="str">
        <f t="shared" si="104"/>
        <v>-</v>
      </c>
      <c r="AY114" s="395">
        <f t="shared" si="104"/>
        <v>0.5</v>
      </c>
      <c r="AZ114" s="395">
        <f t="shared" si="104"/>
        <v>0</v>
      </c>
      <c r="BA114" s="395" t="str">
        <f t="shared" si="104"/>
        <v>-</v>
      </c>
      <c r="BB114" s="395">
        <f t="shared" si="104"/>
        <v>0.32394182</v>
      </c>
      <c r="BC114" s="395" t="str">
        <f t="shared" si="104"/>
        <v>-</v>
      </c>
      <c r="BD114" s="395">
        <f t="shared" si="104"/>
        <v>1</v>
      </c>
      <c r="BE114" s="395">
        <f t="shared" si="104"/>
        <v>0</v>
      </c>
      <c r="BF114" s="395">
        <f t="shared" si="104"/>
        <v>1</v>
      </c>
      <c r="BG114" s="395">
        <f t="shared" si="104"/>
        <v>0</v>
      </c>
      <c r="BH114" s="395">
        <f t="shared" si="104"/>
        <v>0</v>
      </c>
      <c r="BI114" s="395" t="str">
        <f t="shared" si="104"/>
        <v>-</v>
      </c>
      <c r="BJ114" s="395" t="str">
        <f t="shared" si="104"/>
        <v>-</v>
      </c>
      <c r="BK114" s="395">
        <f t="shared" si="104"/>
        <v>1</v>
      </c>
      <c r="BL114" s="395">
        <f t="shared" si="104"/>
        <v>0.8970452492</v>
      </c>
      <c r="BM114" s="395">
        <f t="shared" si="104"/>
        <v>0.000005839658605</v>
      </c>
      <c r="BN114" s="395" t="str">
        <f t="shared" si="104"/>
        <v>-</v>
      </c>
      <c r="BO114" s="395" t="str">
        <f t="shared" si="104"/>
        <v>-</v>
      </c>
      <c r="BP114" s="395">
        <f t="shared" si="104"/>
        <v>1</v>
      </c>
      <c r="BQ114" s="395" t="str">
        <f t="shared" si="104"/>
        <v>-</v>
      </c>
      <c r="BR114" s="395">
        <f t="shared" si="104"/>
        <v>1</v>
      </c>
      <c r="BS114" s="395" t="str">
        <f t="shared" si="104"/>
        <v>-</v>
      </c>
      <c r="BT114" s="395" t="str">
        <f t="shared" si="104"/>
        <v>-</v>
      </c>
      <c r="BU114" s="395">
        <f t="shared" si="104"/>
        <v>0</v>
      </c>
      <c r="BV114" s="395">
        <f t="shared" si="104"/>
        <v>0</v>
      </c>
      <c r="BW114" s="395" t="str">
        <f t="shared" si="104"/>
        <v>-</v>
      </c>
      <c r="BX114" s="395">
        <f t="shared" si="104"/>
        <v>0.125</v>
      </c>
      <c r="BY114" s="395">
        <f t="shared" si="104"/>
        <v>1</v>
      </c>
      <c r="BZ114" s="395" t="str">
        <f t="shared" si="104"/>
        <v>-</v>
      </c>
      <c r="CA114" s="395">
        <f t="shared" si="104"/>
        <v>0</v>
      </c>
      <c r="CB114" s="395" t="str">
        <f t="shared" si="104"/>
        <v>-</v>
      </c>
      <c r="CC114" s="395">
        <f t="shared" si="104"/>
        <v>1</v>
      </c>
      <c r="CD114" s="395" t="str">
        <f t="shared" si="104"/>
        <v>-</v>
      </c>
      <c r="CE114" s="395">
        <f t="shared" si="104"/>
        <v>1</v>
      </c>
      <c r="CF114" s="395" t="str">
        <f t="shared" si="104"/>
        <v>-</v>
      </c>
      <c r="CG114" s="395">
        <f t="shared" si="104"/>
        <v>1</v>
      </c>
      <c r="CH114" s="395">
        <f t="shared" si="104"/>
        <v>1</v>
      </c>
      <c r="CI114" s="395">
        <f t="shared" si="104"/>
        <v>0</v>
      </c>
      <c r="CJ114" s="395">
        <f t="shared" si="104"/>
        <v>1</v>
      </c>
      <c r="CK114" s="395" t="str">
        <f t="shared" si="104"/>
        <v>-</v>
      </c>
      <c r="CL114" s="395">
        <f t="shared" si="104"/>
        <v>0</v>
      </c>
      <c r="CM114" s="395">
        <f t="shared" si="104"/>
        <v>0</v>
      </c>
      <c r="CN114" s="395">
        <f t="shared" si="104"/>
        <v>1</v>
      </c>
      <c r="CO114" s="395">
        <f t="shared" si="104"/>
        <v>0.5</v>
      </c>
      <c r="CP114" s="395">
        <f t="shared" si="104"/>
        <v>0</v>
      </c>
      <c r="CQ114" s="395" t="str">
        <f t="shared" si="104"/>
        <v>-</v>
      </c>
      <c r="CR114" s="395">
        <f t="shared" si="104"/>
        <v>0</v>
      </c>
      <c r="CS114" s="395">
        <f t="shared" si="104"/>
        <v>0.005988023952</v>
      </c>
      <c r="CT114" s="395" t="str">
        <f t="shared" si="104"/>
        <v>-</v>
      </c>
      <c r="CU114" s="395">
        <f t="shared" si="104"/>
        <v>0</v>
      </c>
      <c r="CV114" s="395" t="str">
        <f t="shared" si="104"/>
        <v>-</v>
      </c>
      <c r="CW114" s="395">
        <f t="shared" si="104"/>
        <v>0</v>
      </c>
      <c r="CX114" s="395">
        <f t="shared" si="104"/>
        <v>0</v>
      </c>
      <c r="CY114" s="395" t="str">
        <f t="shared" si="104"/>
        <v>-</v>
      </c>
      <c r="CZ114" s="395" t="str">
        <f t="shared" si="104"/>
        <v>-</v>
      </c>
      <c r="DA114" s="395" t="str">
        <f t="shared" si="104"/>
        <v>-</v>
      </c>
      <c r="DB114" s="395" t="str">
        <f t="shared" si="104"/>
        <v>-</v>
      </c>
      <c r="DC114" s="395" t="str">
        <f t="shared" si="104"/>
        <v>-</v>
      </c>
      <c r="DD114" s="395" t="str">
        <f t="shared" si="104"/>
        <v>-</v>
      </c>
      <c r="DE114" s="395" t="str">
        <f t="shared" si="104"/>
        <v>-</v>
      </c>
      <c r="DF114" s="395" t="str">
        <f t="shared" si="104"/>
        <v>-</v>
      </c>
      <c r="DG114" s="395">
        <f t="shared" si="104"/>
        <v>1</v>
      </c>
      <c r="DH114" s="395" t="str">
        <f t="shared" si="104"/>
        <v>-</v>
      </c>
      <c r="DI114" s="396">
        <f t="shared" si="104"/>
        <v>1</v>
      </c>
      <c r="DJ114" s="268"/>
    </row>
    <row r="115">
      <c r="J115" s="269"/>
      <c r="K115" s="380">
        <f>AVERAGEIF('(B) - Detecciones - Ataques'!GR3:GR137,"✔",'(B) - Detecciones - Ataques'!BC3:BC137)</f>
        <v>20.6247707</v>
      </c>
      <c r="L115" s="381">
        <f>AVERAGEIF('(B) - Detecciones - Ataques'!GR3:GR137,"✔",'(B) - Detecciones - Ataques'!CL3:CL137)</f>
        <v>23.54099652</v>
      </c>
      <c r="M115" s="381">
        <f>AVERAGEIF('(B) - Detecciones - Ataques'!GR3:GR137,"✔",'(B) - Detecciones - Ataques'!DU3:DU137)</f>
        <v>24.56141461</v>
      </c>
      <c r="N115" s="382">
        <f>AVERAGEIF('(B) - Detecciones - Ataques'!GR3:GR137,"✔",'(B) - Detecciones - Ataques'!FD3:FD137)</f>
        <v>2077.653802</v>
      </c>
      <c r="O115" s="270"/>
      <c r="Q115" s="268"/>
      <c r="R115" s="307" t="s">
        <v>2243</v>
      </c>
      <c r="S115" s="381">
        <f t="shared" ref="S115:AE115" si="105">IF(S$35=0,"-",S67/S$35)</f>
        <v>0.01246105919</v>
      </c>
      <c r="T115" s="381" t="str">
        <f t="shared" si="105"/>
        <v>-</v>
      </c>
      <c r="U115" s="381">
        <f t="shared" si="105"/>
        <v>0.9112903226</v>
      </c>
      <c r="V115" s="381">
        <f t="shared" si="105"/>
        <v>0.8947368421</v>
      </c>
      <c r="W115" s="381">
        <f t="shared" si="105"/>
        <v>0.3239397292</v>
      </c>
      <c r="X115" s="381">
        <f t="shared" si="105"/>
        <v>0.3333333333</v>
      </c>
      <c r="Y115" s="381">
        <f t="shared" si="105"/>
        <v>0.01642395385</v>
      </c>
      <c r="Z115" s="381">
        <f t="shared" si="105"/>
        <v>0.9941860465</v>
      </c>
      <c r="AA115" s="381">
        <f t="shared" si="105"/>
        <v>0.8636363636</v>
      </c>
      <c r="AB115" s="381">
        <f t="shared" si="105"/>
        <v>0.8</v>
      </c>
      <c r="AC115" s="381">
        <f t="shared" si="105"/>
        <v>0.005970149254</v>
      </c>
      <c r="AD115" s="381">
        <f t="shared" si="105"/>
        <v>0.05882352941</v>
      </c>
      <c r="AE115" s="382">
        <f t="shared" si="105"/>
        <v>0.9978354978</v>
      </c>
      <c r="AF115" s="268"/>
      <c r="AG115" s="307" t="s">
        <v>2243</v>
      </c>
      <c r="AH115" s="395">
        <f t="shared" ref="AH115:DI115" si="106">IF(AH$30=0,"-",AH67/AH$31)</f>
        <v>0.003354725788</v>
      </c>
      <c r="AI115" s="395">
        <f t="shared" si="106"/>
        <v>1</v>
      </c>
      <c r="AJ115" s="395">
        <f t="shared" si="106"/>
        <v>1</v>
      </c>
      <c r="AK115" s="395">
        <f t="shared" si="106"/>
        <v>0</v>
      </c>
      <c r="AL115" s="395">
        <f t="shared" si="106"/>
        <v>0</v>
      </c>
      <c r="AM115" s="395" t="str">
        <f t="shared" si="106"/>
        <v>-</v>
      </c>
      <c r="AN115" s="395" t="str">
        <f t="shared" si="106"/>
        <v>-</v>
      </c>
      <c r="AO115" s="395" t="str">
        <f t="shared" si="106"/>
        <v>-</v>
      </c>
      <c r="AP115" s="395">
        <f t="shared" si="106"/>
        <v>0.9391304348</v>
      </c>
      <c r="AQ115" s="395">
        <f t="shared" si="106"/>
        <v>0.25</v>
      </c>
      <c r="AR115" s="395" t="str">
        <f t="shared" si="106"/>
        <v>-</v>
      </c>
      <c r="AS115" s="395">
        <f t="shared" si="106"/>
        <v>0</v>
      </c>
      <c r="AT115" s="395">
        <f t="shared" si="106"/>
        <v>1</v>
      </c>
      <c r="AU115" s="395">
        <f t="shared" si="106"/>
        <v>1</v>
      </c>
      <c r="AV115" s="395" t="str">
        <f t="shared" si="106"/>
        <v>-</v>
      </c>
      <c r="AW115" s="395">
        <f t="shared" si="106"/>
        <v>1</v>
      </c>
      <c r="AX115" s="395" t="str">
        <f t="shared" si="106"/>
        <v>-</v>
      </c>
      <c r="AY115" s="395">
        <f t="shared" si="106"/>
        <v>0.5</v>
      </c>
      <c r="AZ115" s="395">
        <f t="shared" si="106"/>
        <v>0</v>
      </c>
      <c r="BA115" s="395" t="str">
        <f t="shared" si="106"/>
        <v>-</v>
      </c>
      <c r="BB115" s="395">
        <f t="shared" si="106"/>
        <v>0.32394182</v>
      </c>
      <c r="BC115" s="395" t="str">
        <f t="shared" si="106"/>
        <v>-</v>
      </c>
      <c r="BD115" s="395">
        <f t="shared" si="106"/>
        <v>1</v>
      </c>
      <c r="BE115" s="395">
        <f t="shared" si="106"/>
        <v>0</v>
      </c>
      <c r="BF115" s="395">
        <f t="shared" si="106"/>
        <v>1</v>
      </c>
      <c r="BG115" s="395">
        <f t="shared" si="106"/>
        <v>0</v>
      </c>
      <c r="BH115" s="395">
        <f t="shared" si="106"/>
        <v>0</v>
      </c>
      <c r="BI115" s="395" t="str">
        <f t="shared" si="106"/>
        <v>-</v>
      </c>
      <c r="BJ115" s="395" t="str">
        <f t="shared" si="106"/>
        <v>-</v>
      </c>
      <c r="BK115" s="395">
        <f t="shared" si="106"/>
        <v>1</v>
      </c>
      <c r="BL115" s="395">
        <f t="shared" si="106"/>
        <v>0.8970452492</v>
      </c>
      <c r="BM115" s="395">
        <f t="shared" si="106"/>
        <v>0.000005917133346</v>
      </c>
      <c r="BN115" s="395" t="str">
        <f t="shared" si="106"/>
        <v>-</v>
      </c>
      <c r="BO115" s="395" t="str">
        <f t="shared" si="106"/>
        <v>-</v>
      </c>
      <c r="BP115" s="395">
        <f t="shared" si="106"/>
        <v>1</v>
      </c>
      <c r="BQ115" s="395" t="str">
        <f t="shared" si="106"/>
        <v>-</v>
      </c>
      <c r="BR115" s="395">
        <f t="shared" si="106"/>
        <v>1</v>
      </c>
      <c r="BS115" s="395" t="str">
        <f t="shared" si="106"/>
        <v>-</v>
      </c>
      <c r="BT115" s="395" t="str">
        <f t="shared" si="106"/>
        <v>-</v>
      </c>
      <c r="BU115" s="395">
        <f t="shared" si="106"/>
        <v>0</v>
      </c>
      <c r="BV115" s="395">
        <f t="shared" si="106"/>
        <v>1</v>
      </c>
      <c r="BW115" s="395" t="str">
        <f t="shared" si="106"/>
        <v>-</v>
      </c>
      <c r="BX115" s="395">
        <f t="shared" si="106"/>
        <v>1</v>
      </c>
      <c r="BY115" s="395">
        <f t="shared" si="106"/>
        <v>1</v>
      </c>
      <c r="BZ115" s="395" t="str">
        <f t="shared" si="106"/>
        <v>-</v>
      </c>
      <c r="CA115" s="395">
        <f t="shared" si="106"/>
        <v>0</v>
      </c>
      <c r="CB115" s="395" t="str">
        <f t="shared" si="106"/>
        <v>-</v>
      </c>
      <c r="CC115" s="395">
        <f t="shared" si="106"/>
        <v>1</v>
      </c>
      <c r="CD115" s="395" t="str">
        <f t="shared" si="106"/>
        <v>-</v>
      </c>
      <c r="CE115" s="395">
        <f t="shared" si="106"/>
        <v>1</v>
      </c>
      <c r="CF115" s="395" t="str">
        <f t="shared" si="106"/>
        <v>-</v>
      </c>
      <c r="CG115" s="395">
        <f t="shared" si="106"/>
        <v>1</v>
      </c>
      <c r="CH115" s="395">
        <f t="shared" si="106"/>
        <v>1</v>
      </c>
      <c r="CI115" s="395">
        <f t="shared" si="106"/>
        <v>0</v>
      </c>
      <c r="CJ115" s="395">
        <f t="shared" si="106"/>
        <v>1</v>
      </c>
      <c r="CK115" s="395" t="str">
        <f t="shared" si="106"/>
        <v>-</v>
      </c>
      <c r="CL115" s="395">
        <f t="shared" si="106"/>
        <v>0</v>
      </c>
      <c r="CM115" s="395">
        <f t="shared" si="106"/>
        <v>0</v>
      </c>
      <c r="CN115" s="395">
        <f t="shared" si="106"/>
        <v>1</v>
      </c>
      <c r="CO115" s="395">
        <f t="shared" si="106"/>
        <v>1</v>
      </c>
      <c r="CP115" s="395">
        <f t="shared" si="106"/>
        <v>0</v>
      </c>
      <c r="CQ115" s="395" t="str">
        <f t="shared" si="106"/>
        <v>-</v>
      </c>
      <c r="CR115" s="395">
        <f t="shared" si="106"/>
        <v>0</v>
      </c>
      <c r="CS115" s="395">
        <f t="shared" si="106"/>
        <v>0.005988023952</v>
      </c>
      <c r="CT115" s="395" t="str">
        <f t="shared" si="106"/>
        <v>-</v>
      </c>
      <c r="CU115" s="395">
        <f t="shared" si="106"/>
        <v>0</v>
      </c>
      <c r="CV115" s="395" t="str">
        <f t="shared" si="106"/>
        <v>-</v>
      </c>
      <c r="CW115" s="395">
        <f t="shared" si="106"/>
        <v>0</v>
      </c>
      <c r="CX115" s="395">
        <f t="shared" si="106"/>
        <v>0.05882352941</v>
      </c>
      <c r="CY115" s="395" t="str">
        <f t="shared" si="106"/>
        <v>-</v>
      </c>
      <c r="CZ115" s="395" t="str">
        <f t="shared" si="106"/>
        <v>-</v>
      </c>
      <c r="DA115" s="395" t="str">
        <f t="shared" si="106"/>
        <v>-</v>
      </c>
      <c r="DB115" s="395" t="str">
        <f t="shared" si="106"/>
        <v>-</v>
      </c>
      <c r="DC115" s="395" t="str">
        <f t="shared" si="106"/>
        <v>-</v>
      </c>
      <c r="DD115" s="395" t="str">
        <f t="shared" si="106"/>
        <v>-</v>
      </c>
      <c r="DE115" s="395" t="str">
        <f t="shared" si="106"/>
        <v>-</v>
      </c>
      <c r="DF115" s="395" t="str">
        <f t="shared" si="106"/>
        <v>-</v>
      </c>
      <c r="DG115" s="395">
        <f t="shared" si="106"/>
        <v>1</v>
      </c>
      <c r="DH115" s="395" t="str">
        <f t="shared" si="106"/>
        <v>-</v>
      </c>
      <c r="DI115" s="396">
        <f t="shared" si="106"/>
        <v>1</v>
      </c>
      <c r="DJ115" s="268"/>
    </row>
    <row r="116">
      <c r="J116" s="269"/>
      <c r="K116" s="345"/>
      <c r="L116" s="308"/>
      <c r="M116" s="308"/>
      <c r="N116" s="309"/>
      <c r="O116" s="270"/>
      <c r="Q116" s="268"/>
      <c r="R116" s="307" t="s">
        <v>2244</v>
      </c>
      <c r="S116" s="381">
        <f t="shared" ref="S116:AE116" si="107">S68/S$31</f>
        <v>0.009909647333</v>
      </c>
      <c r="T116" s="381">
        <f t="shared" si="107"/>
        <v>0.01424340292</v>
      </c>
      <c r="U116" s="381">
        <f t="shared" si="107"/>
        <v>0.1290322581</v>
      </c>
      <c r="V116" s="381">
        <f t="shared" si="107"/>
        <v>0.4210526316</v>
      </c>
      <c r="W116" s="381">
        <f t="shared" si="107"/>
        <v>0.000003534530597</v>
      </c>
      <c r="X116" s="381">
        <f t="shared" si="107"/>
        <v>264</v>
      </c>
      <c r="Y116" s="381">
        <f t="shared" si="107"/>
        <v>0.00007409830027</v>
      </c>
      <c r="Z116" s="381">
        <f t="shared" si="107"/>
        <v>0.0726744186</v>
      </c>
      <c r="AA116" s="381">
        <f t="shared" si="107"/>
        <v>0.9090909091</v>
      </c>
      <c r="AB116" s="381">
        <f t="shared" si="107"/>
        <v>2.4</v>
      </c>
      <c r="AC116" s="381">
        <f t="shared" si="107"/>
        <v>0.02427603204</v>
      </c>
      <c r="AD116" s="381">
        <f t="shared" si="107"/>
        <v>2.823529412</v>
      </c>
      <c r="AE116" s="382">
        <f t="shared" si="107"/>
        <v>0.04112554113</v>
      </c>
      <c r="AF116" s="268"/>
      <c r="AG116" s="307" t="s">
        <v>2244</v>
      </c>
      <c r="AH116" s="395">
        <f t="shared" ref="AH116:DI116" si="108">IF(AH$30=0,"-",AH68/AH$31)</f>
        <v>0.009626604434</v>
      </c>
      <c r="AI116" s="395">
        <f t="shared" si="108"/>
        <v>1</v>
      </c>
      <c r="AJ116" s="395">
        <f t="shared" si="108"/>
        <v>0.25</v>
      </c>
      <c r="AK116" s="395">
        <f t="shared" si="108"/>
        <v>0</v>
      </c>
      <c r="AL116" s="395">
        <f t="shared" si="108"/>
        <v>0.01424340292</v>
      </c>
      <c r="AM116" s="395" t="str">
        <f t="shared" si="108"/>
        <v>-</v>
      </c>
      <c r="AN116" s="395" t="str">
        <f t="shared" si="108"/>
        <v>-</v>
      </c>
      <c r="AO116" s="395" t="str">
        <f t="shared" si="108"/>
        <v>-</v>
      </c>
      <c r="AP116" s="395">
        <f t="shared" si="108"/>
        <v>0.02608695652</v>
      </c>
      <c r="AQ116" s="395">
        <f t="shared" si="108"/>
        <v>1</v>
      </c>
      <c r="AR116" s="395" t="str">
        <f t="shared" si="108"/>
        <v>-</v>
      </c>
      <c r="AS116" s="395">
        <f t="shared" si="108"/>
        <v>3</v>
      </c>
      <c r="AT116" s="395">
        <f t="shared" si="108"/>
        <v>2</v>
      </c>
      <c r="AU116" s="395">
        <f t="shared" si="108"/>
        <v>1</v>
      </c>
      <c r="AV116" s="395" t="str">
        <f t="shared" si="108"/>
        <v>-</v>
      </c>
      <c r="AW116" s="395">
        <f t="shared" si="108"/>
        <v>0.5</v>
      </c>
      <c r="AX116" s="395" t="str">
        <f t="shared" si="108"/>
        <v>-</v>
      </c>
      <c r="AY116" s="395">
        <f t="shared" si="108"/>
        <v>0</v>
      </c>
      <c r="AZ116" s="395">
        <f t="shared" si="108"/>
        <v>0</v>
      </c>
      <c r="BA116" s="395" t="str">
        <f t="shared" si="108"/>
        <v>-</v>
      </c>
      <c r="BB116" s="395">
        <f t="shared" si="108"/>
        <v>0.000003534630543</v>
      </c>
      <c r="BC116" s="395" t="str">
        <f t="shared" si="108"/>
        <v>-</v>
      </c>
      <c r="BD116" s="395">
        <f t="shared" si="108"/>
        <v>0</v>
      </c>
      <c r="BE116" s="395">
        <f t="shared" si="108"/>
        <v>0</v>
      </c>
      <c r="BF116" s="395">
        <f t="shared" si="108"/>
        <v>0</v>
      </c>
      <c r="BG116" s="395">
        <f t="shared" si="108"/>
        <v>792</v>
      </c>
      <c r="BH116" s="395">
        <f t="shared" si="108"/>
        <v>0</v>
      </c>
      <c r="BI116" s="395" t="str">
        <f t="shared" si="108"/>
        <v>-</v>
      </c>
      <c r="BJ116" s="395" t="str">
        <f t="shared" si="108"/>
        <v>-</v>
      </c>
      <c r="BK116" s="395">
        <f t="shared" si="108"/>
        <v>0</v>
      </c>
      <c r="BL116" s="395">
        <f t="shared" si="108"/>
        <v>0.000424904825</v>
      </c>
      <c r="BM116" s="395">
        <f t="shared" si="108"/>
        <v>0.00006755797418</v>
      </c>
      <c r="BN116" s="395" t="str">
        <f t="shared" si="108"/>
        <v>-</v>
      </c>
      <c r="BO116" s="395" t="str">
        <f t="shared" si="108"/>
        <v>-</v>
      </c>
      <c r="BP116" s="395">
        <f t="shared" si="108"/>
        <v>0</v>
      </c>
      <c r="BQ116" s="395" t="str">
        <f t="shared" si="108"/>
        <v>-</v>
      </c>
      <c r="BR116" s="395">
        <f t="shared" si="108"/>
        <v>0</v>
      </c>
      <c r="BS116" s="395" t="str">
        <f t="shared" si="108"/>
        <v>-</v>
      </c>
      <c r="BT116" s="395" t="str">
        <f t="shared" si="108"/>
        <v>-</v>
      </c>
      <c r="BU116" s="395">
        <f t="shared" si="108"/>
        <v>0</v>
      </c>
      <c r="BV116" s="395">
        <f t="shared" si="108"/>
        <v>0</v>
      </c>
      <c r="BW116" s="395" t="str">
        <f t="shared" si="108"/>
        <v>-</v>
      </c>
      <c r="BX116" s="395">
        <f t="shared" si="108"/>
        <v>0.125</v>
      </c>
      <c r="BY116" s="395">
        <f t="shared" si="108"/>
        <v>0.162601626</v>
      </c>
      <c r="BZ116" s="395" t="str">
        <f t="shared" si="108"/>
        <v>-</v>
      </c>
      <c r="CA116" s="395">
        <f t="shared" si="108"/>
        <v>0</v>
      </c>
      <c r="CB116" s="395" t="str">
        <f t="shared" si="108"/>
        <v>-</v>
      </c>
      <c r="CC116" s="395">
        <f t="shared" si="108"/>
        <v>0</v>
      </c>
      <c r="CD116" s="395" t="str">
        <f t="shared" si="108"/>
        <v>-</v>
      </c>
      <c r="CE116" s="395">
        <f t="shared" si="108"/>
        <v>0</v>
      </c>
      <c r="CF116" s="395" t="str">
        <f t="shared" si="108"/>
        <v>-</v>
      </c>
      <c r="CG116" s="395">
        <f t="shared" si="108"/>
        <v>1</v>
      </c>
      <c r="CH116" s="395">
        <f t="shared" si="108"/>
        <v>0</v>
      </c>
      <c r="CI116" s="395">
        <f t="shared" si="108"/>
        <v>0</v>
      </c>
      <c r="CJ116" s="395">
        <f t="shared" si="108"/>
        <v>8</v>
      </c>
      <c r="CK116" s="395" t="str">
        <f t="shared" si="108"/>
        <v>-</v>
      </c>
      <c r="CL116" s="395">
        <f t="shared" si="108"/>
        <v>1.5</v>
      </c>
      <c r="CM116" s="395">
        <f t="shared" si="108"/>
        <v>0</v>
      </c>
      <c r="CN116" s="395">
        <f t="shared" si="108"/>
        <v>0.1666666667</v>
      </c>
      <c r="CO116" s="395">
        <f t="shared" si="108"/>
        <v>11.5</v>
      </c>
      <c r="CP116" s="395">
        <f t="shared" si="108"/>
        <v>0</v>
      </c>
      <c r="CQ116" s="395" t="str">
        <f t="shared" si="108"/>
        <v>-</v>
      </c>
      <c r="CR116" s="395">
        <f t="shared" si="108"/>
        <v>0.02458697765</v>
      </c>
      <c r="CS116" s="395">
        <f t="shared" si="108"/>
        <v>0.001996007984</v>
      </c>
      <c r="CT116" s="395" t="str">
        <f t="shared" si="108"/>
        <v>-</v>
      </c>
      <c r="CU116" s="395">
        <f t="shared" si="108"/>
        <v>0</v>
      </c>
      <c r="CV116" s="395" t="str">
        <f t="shared" si="108"/>
        <v>-</v>
      </c>
      <c r="CW116" s="395">
        <f t="shared" si="108"/>
        <v>0</v>
      </c>
      <c r="CX116" s="395">
        <f t="shared" si="108"/>
        <v>2.823529412</v>
      </c>
      <c r="CY116" s="395" t="str">
        <f t="shared" si="108"/>
        <v>-</v>
      </c>
      <c r="CZ116" s="395" t="str">
        <f t="shared" si="108"/>
        <v>-</v>
      </c>
      <c r="DA116" s="395" t="str">
        <f t="shared" si="108"/>
        <v>-</v>
      </c>
      <c r="DB116" s="395" t="str">
        <f t="shared" si="108"/>
        <v>-</v>
      </c>
      <c r="DC116" s="395" t="str">
        <f t="shared" si="108"/>
        <v>-</v>
      </c>
      <c r="DD116" s="395" t="str">
        <f t="shared" si="108"/>
        <v>-</v>
      </c>
      <c r="DE116" s="395" t="str">
        <f t="shared" si="108"/>
        <v>-</v>
      </c>
      <c r="DF116" s="395" t="str">
        <f t="shared" si="108"/>
        <v>-</v>
      </c>
      <c r="DG116" s="395">
        <f t="shared" si="108"/>
        <v>0.04</v>
      </c>
      <c r="DH116" s="395" t="str">
        <f t="shared" si="108"/>
        <v>-</v>
      </c>
      <c r="DI116" s="396">
        <f t="shared" si="108"/>
        <v>0.09090909091</v>
      </c>
      <c r="DJ116" s="268"/>
    </row>
    <row r="117">
      <c r="J117" s="269"/>
      <c r="K117" s="307" t="s">
        <v>2228</v>
      </c>
      <c r="L117" s="333" t="s">
        <v>2229</v>
      </c>
      <c r="M117" s="333" t="s">
        <v>2230</v>
      </c>
      <c r="N117" s="334" t="s">
        <v>2231</v>
      </c>
      <c r="O117" s="270"/>
      <c r="Q117" s="268"/>
      <c r="R117" s="307" t="s">
        <v>2245</v>
      </c>
      <c r="S117" s="381">
        <f t="shared" ref="S117:AE117" si="109">S69/S$31</f>
        <v>0.004954823667</v>
      </c>
      <c r="T117" s="381">
        <f t="shared" si="109"/>
        <v>0</v>
      </c>
      <c r="U117" s="381">
        <f t="shared" si="109"/>
        <v>1.467741935</v>
      </c>
      <c r="V117" s="381">
        <f t="shared" si="109"/>
        <v>3.210526316</v>
      </c>
      <c r="W117" s="381">
        <f t="shared" si="109"/>
        <v>0.000003534530597</v>
      </c>
      <c r="X117" s="381">
        <f t="shared" si="109"/>
        <v>264</v>
      </c>
      <c r="Y117" s="381">
        <f t="shared" si="109"/>
        <v>0.00152007995</v>
      </c>
      <c r="Z117" s="381">
        <f t="shared" si="109"/>
        <v>0.1424418605</v>
      </c>
      <c r="AA117" s="381">
        <f t="shared" si="109"/>
        <v>10.09090909</v>
      </c>
      <c r="AB117" s="381">
        <f t="shared" si="109"/>
        <v>5.1</v>
      </c>
      <c r="AC117" s="381">
        <f t="shared" si="109"/>
        <v>0.0002053809817</v>
      </c>
      <c r="AD117" s="381">
        <f t="shared" si="109"/>
        <v>2.823529412</v>
      </c>
      <c r="AE117" s="382">
        <f t="shared" si="109"/>
        <v>1.088744589</v>
      </c>
      <c r="AF117" s="268"/>
      <c r="AG117" s="307" t="s">
        <v>2245</v>
      </c>
      <c r="AH117" s="395">
        <f t="shared" ref="AH117:DI117" si="110">IF(AH$30=0,"-",AH69/AH$31)</f>
        <v>0.003354725788</v>
      </c>
      <c r="AI117" s="395">
        <f t="shared" si="110"/>
        <v>1</v>
      </c>
      <c r="AJ117" s="395">
        <f t="shared" si="110"/>
        <v>2.5</v>
      </c>
      <c r="AK117" s="395">
        <f t="shared" si="110"/>
        <v>0</v>
      </c>
      <c r="AL117" s="395">
        <f t="shared" si="110"/>
        <v>0</v>
      </c>
      <c r="AM117" s="395" t="str">
        <f t="shared" si="110"/>
        <v>-</v>
      </c>
      <c r="AN117" s="395" t="str">
        <f t="shared" si="110"/>
        <v>-</v>
      </c>
      <c r="AO117" s="395" t="str">
        <f t="shared" si="110"/>
        <v>-</v>
      </c>
      <c r="AP117" s="395">
        <f t="shared" si="110"/>
        <v>1.417391304</v>
      </c>
      <c r="AQ117" s="395">
        <f t="shared" si="110"/>
        <v>1.25</v>
      </c>
      <c r="AR117" s="395" t="str">
        <f t="shared" si="110"/>
        <v>-</v>
      </c>
      <c r="AS117" s="395">
        <f t="shared" si="110"/>
        <v>3</v>
      </c>
      <c r="AT117" s="395">
        <f t="shared" si="110"/>
        <v>3.5</v>
      </c>
      <c r="AU117" s="395">
        <f t="shared" si="110"/>
        <v>2</v>
      </c>
      <c r="AV117" s="395" t="str">
        <f t="shared" si="110"/>
        <v>-</v>
      </c>
      <c r="AW117" s="395">
        <f t="shared" si="110"/>
        <v>2.875</v>
      </c>
      <c r="AX117" s="395" t="str">
        <f t="shared" si="110"/>
        <v>-</v>
      </c>
      <c r="AY117" s="395">
        <f t="shared" si="110"/>
        <v>0.5</v>
      </c>
      <c r="AZ117" s="395">
        <f t="shared" si="110"/>
        <v>14</v>
      </c>
      <c r="BA117" s="395" t="str">
        <f t="shared" si="110"/>
        <v>-</v>
      </c>
      <c r="BB117" s="395">
        <f t="shared" si="110"/>
        <v>0.000003534630543</v>
      </c>
      <c r="BC117" s="395" t="str">
        <f t="shared" si="110"/>
        <v>-</v>
      </c>
      <c r="BD117" s="395">
        <f t="shared" si="110"/>
        <v>0</v>
      </c>
      <c r="BE117" s="395">
        <f t="shared" si="110"/>
        <v>0</v>
      </c>
      <c r="BF117" s="395">
        <f t="shared" si="110"/>
        <v>0</v>
      </c>
      <c r="BG117" s="395">
        <f t="shared" si="110"/>
        <v>792</v>
      </c>
      <c r="BH117" s="395">
        <f t="shared" si="110"/>
        <v>0</v>
      </c>
      <c r="BI117" s="395" t="str">
        <f t="shared" si="110"/>
        <v>-</v>
      </c>
      <c r="BJ117" s="395" t="str">
        <f t="shared" si="110"/>
        <v>-</v>
      </c>
      <c r="BK117" s="395">
        <f t="shared" si="110"/>
        <v>1</v>
      </c>
      <c r="BL117" s="395">
        <f t="shared" si="110"/>
        <v>0.07819755165</v>
      </c>
      <c r="BM117" s="395">
        <f t="shared" si="110"/>
        <v>0.00009051955055</v>
      </c>
      <c r="BN117" s="395" t="str">
        <f t="shared" si="110"/>
        <v>-</v>
      </c>
      <c r="BO117" s="395" t="str">
        <f t="shared" si="110"/>
        <v>-</v>
      </c>
      <c r="BP117" s="395">
        <f t="shared" si="110"/>
        <v>0</v>
      </c>
      <c r="BQ117" s="395" t="str">
        <f t="shared" si="110"/>
        <v>-</v>
      </c>
      <c r="BR117" s="395">
        <f t="shared" si="110"/>
        <v>6</v>
      </c>
      <c r="BS117" s="395" t="str">
        <f t="shared" si="110"/>
        <v>-</v>
      </c>
      <c r="BT117" s="395" t="str">
        <f t="shared" si="110"/>
        <v>-</v>
      </c>
      <c r="BU117" s="395">
        <f t="shared" si="110"/>
        <v>0</v>
      </c>
      <c r="BV117" s="395">
        <f t="shared" si="110"/>
        <v>4</v>
      </c>
      <c r="BW117" s="395" t="str">
        <f t="shared" si="110"/>
        <v>-</v>
      </c>
      <c r="BX117" s="395">
        <f t="shared" si="110"/>
        <v>0.125</v>
      </c>
      <c r="BY117" s="395">
        <f t="shared" si="110"/>
        <v>0.162601626</v>
      </c>
      <c r="BZ117" s="395" t="str">
        <f t="shared" si="110"/>
        <v>-</v>
      </c>
      <c r="CA117" s="395">
        <f t="shared" si="110"/>
        <v>1</v>
      </c>
      <c r="CB117" s="395" t="str">
        <f t="shared" si="110"/>
        <v>-</v>
      </c>
      <c r="CC117" s="395">
        <f t="shared" si="110"/>
        <v>0</v>
      </c>
      <c r="CD117" s="395" t="str">
        <f t="shared" si="110"/>
        <v>-</v>
      </c>
      <c r="CE117" s="395">
        <f t="shared" si="110"/>
        <v>4</v>
      </c>
      <c r="CF117" s="395" t="str">
        <f t="shared" si="110"/>
        <v>-</v>
      </c>
      <c r="CG117" s="395">
        <f t="shared" si="110"/>
        <v>1</v>
      </c>
      <c r="CH117" s="395">
        <f t="shared" si="110"/>
        <v>0</v>
      </c>
      <c r="CI117" s="395">
        <f t="shared" si="110"/>
        <v>0</v>
      </c>
      <c r="CJ117" s="395">
        <f t="shared" si="110"/>
        <v>13</v>
      </c>
      <c r="CK117" s="395" t="str">
        <f t="shared" si="110"/>
        <v>-</v>
      </c>
      <c r="CL117" s="395">
        <f t="shared" si="110"/>
        <v>81</v>
      </c>
      <c r="CM117" s="395">
        <f t="shared" si="110"/>
        <v>0</v>
      </c>
      <c r="CN117" s="395">
        <f t="shared" si="110"/>
        <v>1.333333333</v>
      </c>
      <c r="CO117" s="395">
        <f t="shared" si="110"/>
        <v>20</v>
      </c>
      <c r="CP117" s="395">
        <f t="shared" si="110"/>
        <v>3</v>
      </c>
      <c r="CQ117" s="395" t="str">
        <f t="shared" si="110"/>
        <v>-</v>
      </c>
      <c r="CR117" s="395">
        <f t="shared" si="110"/>
        <v>0</v>
      </c>
      <c r="CS117" s="395">
        <f t="shared" si="110"/>
        <v>0.003992015968</v>
      </c>
      <c r="CT117" s="395" t="str">
        <f t="shared" si="110"/>
        <v>-</v>
      </c>
      <c r="CU117" s="395">
        <f t="shared" si="110"/>
        <v>0</v>
      </c>
      <c r="CV117" s="395" t="str">
        <f t="shared" si="110"/>
        <v>-</v>
      </c>
      <c r="CW117" s="395">
        <f t="shared" si="110"/>
        <v>5.5</v>
      </c>
      <c r="CX117" s="395">
        <f t="shared" si="110"/>
        <v>2.823529412</v>
      </c>
      <c r="CY117" s="395" t="str">
        <f t="shared" si="110"/>
        <v>-</v>
      </c>
      <c r="CZ117" s="395" t="str">
        <f t="shared" si="110"/>
        <v>-</v>
      </c>
      <c r="DA117" s="395" t="str">
        <f t="shared" si="110"/>
        <v>-</v>
      </c>
      <c r="DB117" s="395" t="str">
        <f t="shared" si="110"/>
        <v>-</v>
      </c>
      <c r="DC117" s="395" t="str">
        <f t="shared" si="110"/>
        <v>-</v>
      </c>
      <c r="DD117" s="395" t="str">
        <f t="shared" si="110"/>
        <v>-</v>
      </c>
      <c r="DE117" s="395" t="str">
        <f t="shared" si="110"/>
        <v>-</v>
      </c>
      <c r="DF117" s="395" t="str">
        <f t="shared" si="110"/>
        <v>-</v>
      </c>
      <c r="DG117" s="395">
        <f t="shared" si="110"/>
        <v>1.053333333</v>
      </c>
      <c r="DH117" s="395" t="str">
        <f t="shared" si="110"/>
        <v>-</v>
      </c>
      <c r="DI117" s="396">
        <f t="shared" si="110"/>
        <v>1.363636364</v>
      </c>
      <c r="DJ117" s="268"/>
    </row>
    <row r="118">
      <c r="J118" s="269"/>
      <c r="K118" s="380">
        <f>AVERAGEIF('(B) - Detecciones - Ataques'!GR3:GR137,"✔",'(B) - Detecciones - Ataques'!BE3:BE137)</f>
        <v>0.04796266606</v>
      </c>
      <c r="L118" s="381">
        <f>AVERAGEIF('(B) - Detecciones - Ataques'!GR3:GR137,"✔",'(B) - Detecciones - Ataques'!CN3:CN137)</f>
        <v>0.210518262</v>
      </c>
      <c r="M118" s="381">
        <f>AVERAGEIF('(B) - Detecciones - Ataques'!GR3:GR137,"✔",'(B) - Detecciones - Ataques'!DW3:DW137)</f>
        <v>0.3656407805</v>
      </c>
      <c r="N118" s="382">
        <f>AVERAGEIF('(B) - Detecciones - Ataques'!GR3:GR137,"✔",'(B) - Detecciones - Ataques'!FF3:FF137)</f>
        <v>0.4410460315</v>
      </c>
      <c r="O118" s="270"/>
      <c r="Q118" s="268"/>
      <c r="R118" s="307" t="s">
        <v>2246</v>
      </c>
      <c r="S118" s="381">
        <f t="shared" ref="S118:AE118" si="111">S70/S$31</f>
        <v>0.006120664529</v>
      </c>
      <c r="T118" s="381">
        <f t="shared" si="111"/>
        <v>0</v>
      </c>
      <c r="U118" s="381">
        <f t="shared" si="111"/>
        <v>6.14516129</v>
      </c>
      <c r="V118" s="381">
        <f t="shared" si="111"/>
        <v>4.631578947</v>
      </c>
      <c r="W118" s="381">
        <f t="shared" si="111"/>
        <v>0.323978609</v>
      </c>
      <c r="X118" s="381">
        <f t="shared" si="111"/>
        <v>265.3333333</v>
      </c>
      <c r="Y118" s="381">
        <f t="shared" si="111"/>
        <v>0.04472616756</v>
      </c>
      <c r="Z118" s="381">
        <f t="shared" si="111"/>
        <v>1.598837209</v>
      </c>
      <c r="AA118" s="381">
        <f t="shared" si="111"/>
        <v>12.90909091</v>
      </c>
      <c r="AB118" s="381">
        <f t="shared" si="111"/>
        <v>6.6</v>
      </c>
      <c r="AC118" s="381">
        <f t="shared" si="111"/>
        <v>0.0003149175053</v>
      </c>
      <c r="AD118" s="381">
        <f t="shared" si="111"/>
        <v>3.764705882</v>
      </c>
      <c r="AE118" s="382">
        <f t="shared" si="111"/>
        <v>1.134199134</v>
      </c>
      <c r="AF118" s="268"/>
      <c r="AG118" s="307" t="s">
        <v>2246</v>
      </c>
      <c r="AH118" s="395">
        <f t="shared" ref="AH118:DI118" si="112">IF(AH$30=0,"-",AH70/AH$31)</f>
        <v>0.003646441074</v>
      </c>
      <c r="AI118" s="395">
        <f t="shared" si="112"/>
        <v>1</v>
      </c>
      <c r="AJ118" s="395">
        <f t="shared" si="112"/>
        <v>4</v>
      </c>
      <c r="AK118" s="395">
        <f t="shared" si="112"/>
        <v>0</v>
      </c>
      <c r="AL118" s="395">
        <f t="shared" si="112"/>
        <v>0</v>
      </c>
      <c r="AM118" s="395" t="str">
        <f t="shared" si="112"/>
        <v>-</v>
      </c>
      <c r="AN118" s="395" t="str">
        <f t="shared" si="112"/>
        <v>-</v>
      </c>
      <c r="AO118" s="395" t="str">
        <f t="shared" si="112"/>
        <v>-</v>
      </c>
      <c r="AP118" s="395">
        <f t="shared" si="112"/>
        <v>4.295652174</v>
      </c>
      <c r="AQ118" s="395">
        <f t="shared" si="112"/>
        <v>62</v>
      </c>
      <c r="AR118" s="395" t="str">
        <f t="shared" si="112"/>
        <v>-</v>
      </c>
      <c r="AS118" s="395">
        <f t="shared" si="112"/>
        <v>4</v>
      </c>
      <c r="AT118" s="395">
        <f t="shared" si="112"/>
        <v>6</v>
      </c>
      <c r="AU118" s="395">
        <f t="shared" si="112"/>
        <v>2</v>
      </c>
      <c r="AV118" s="395" t="str">
        <f t="shared" si="112"/>
        <v>-</v>
      </c>
      <c r="AW118" s="395">
        <f t="shared" si="112"/>
        <v>3.375</v>
      </c>
      <c r="AX118" s="395" t="str">
        <f t="shared" si="112"/>
        <v>-</v>
      </c>
      <c r="AY118" s="395">
        <f t="shared" si="112"/>
        <v>4</v>
      </c>
      <c r="AZ118" s="395">
        <f t="shared" si="112"/>
        <v>26</v>
      </c>
      <c r="BA118" s="395" t="str">
        <f t="shared" si="112"/>
        <v>-</v>
      </c>
      <c r="BB118" s="395">
        <f t="shared" si="112"/>
        <v>0.3239453546</v>
      </c>
      <c r="BC118" s="395" t="str">
        <f t="shared" si="112"/>
        <v>-</v>
      </c>
      <c r="BD118" s="395">
        <f t="shared" si="112"/>
        <v>2</v>
      </c>
      <c r="BE118" s="395">
        <f t="shared" si="112"/>
        <v>1.5</v>
      </c>
      <c r="BF118" s="395">
        <f t="shared" si="112"/>
        <v>1</v>
      </c>
      <c r="BG118" s="395">
        <f t="shared" si="112"/>
        <v>792</v>
      </c>
      <c r="BH118" s="395">
        <f t="shared" si="112"/>
        <v>2</v>
      </c>
      <c r="BI118" s="395" t="str">
        <f t="shared" si="112"/>
        <v>-</v>
      </c>
      <c r="BJ118" s="395" t="str">
        <f t="shared" si="112"/>
        <v>-</v>
      </c>
      <c r="BK118" s="395">
        <f t="shared" si="112"/>
        <v>2</v>
      </c>
      <c r="BL118" s="395">
        <f t="shared" si="112"/>
        <v>1.880746669</v>
      </c>
      <c r="BM118" s="395">
        <f t="shared" si="112"/>
        <v>0.01049595833</v>
      </c>
      <c r="BN118" s="395" t="str">
        <f t="shared" si="112"/>
        <v>-</v>
      </c>
      <c r="BO118" s="395" t="str">
        <f t="shared" si="112"/>
        <v>-</v>
      </c>
      <c r="BP118" s="395">
        <f t="shared" si="112"/>
        <v>1.004901961</v>
      </c>
      <c r="BQ118" s="395" t="str">
        <f t="shared" si="112"/>
        <v>-</v>
      </c>
      <c r="BR118" s="395">
        <f t="shared" si="112"/>
        <v>6.5</v>
      </c>
      <c r="BS118" s="395" t="str">
        <f t="shared" si="112"/>
        <v>-</v>
      </c>
      <c r="BT118" s="395" t="str">
        <f t="shared" si="112"/>
        <v>-</v>
      </c>
      <c r="BU118" s="395">
        <f t="shared" si="112"/>
        <v>0</v>
      </c>
      <c r="BV118" s="395">
        <f t="shared" si="112"/>
        <v>4</v>
      </c>
      <c r="BW118" s="395" t="str">
        <f t="shared" si="112"/>
        <v>-</v>
      </c>
      <c r="BX118" s="395">
        <f t="shared" si="112"/>
        <v>5.375</v>
      </c>
      <c r="BY118" s="395">
        <f t="shared" si="112"/>
        <v>2.162601626</v>
      </c>
      <c r="BZ118" s="395" t="str">
        <f t="shared" si="112"/>
        <v>-</v>
      </c>
      <c r="CA118" s="395">
        <f t="shared" si="112"/>
        <v>1</v>
      </c>
      <c r="CB118" s="395" t="str">
        <f t="shared" si="112"/>
        <v>-</v>
      </c>
      <c r="CC118" s="395">
        <f t="shared" si="112"/>
        <v>1</v>
      </c>
      <c r="CD118" s="395" t="str">
        <f t="shared" si="112"/>
        <v>-</v>
      </c>
      <c r="CE118" s="395">
        <f t="shared" si="112"/>
        <v>5</v>
      </c>
      <c r="CF118" s="395" t="str">
        <f t="shared" si="112"/>
        <v>-</v>
      </c>
      <c r="CG118" s="395">
        <f t="shared" si="112"/>
        <v>6</v>
      </c>
      <c r="CH118" s="395">
        <f t="shared" si="112"/>
        <v>34</v>
      </c>
      <c r="CI118" s="395">
        <f t="shared" si="112"/>
        <v>0</v>
      </c>
      <c r="CJ118" s="395">
        <f t="shared" si="112"/>
        <v>19</v>
      </c>
      <c r="CK118" s="395" t="str">
        <f t="shared" si="112"/>
        <v>-</v>
      </c>
      <c r="CL118" s="395">
        <f t="shared" si="112"/>
        <v>85.5</v>
      </c>
      <c r="CM118" s="395">
        <f t="shared" si="112"/>
        <v>0</v>
      </c>
      <c r="CN118" s="395">
        <f t="shared" si="112"/>
        <v>2.833333333</v>
      </c>
      <c r="CO118" s="395">
        <f t="shared" si="112"/>
        <v>23</v>
      </c>
      <c r="CP118" s="395">
        <f t="shared" si="112"/>
        <v>3</v>
      </c>
      <c r="CQ118" s="395" t="str">
        <f t="shared" si="112"/>
        <v>-</v>
      </c>
      <c r="CR118" s="395">
        <f t="shared" si="112"/>
        <v>0</v>
      </c>
      <c r="CS118" s="395">
        <f t="shared" si="112"/>
        <v>0.003992015968</v>
      </c>
      <c r="CT118" s="395" t="str">
        <f t="shared" si="112"/>
        <v>-</v>
      </c>
      <c r="CU118" s="395">
        <f t="shared" si="112"/>
        <v>1</v>
      </c>
      <c r="CV118" s="395" t="str">
        <f t="shared" si="112"/>
        <v>-</v>
      </c>
      <c r="CW118" s="395">
        <f t="shared" si="112"/>
        <v>9</v>
      </c>
      <c r="CX118" s="395">
        <f t="shared" si="112"/>
        <v>3.764705882</v>
      </c>
      <c r="CY118" s="395" t="str">
        <f t="shared" si="112"/>
        <v>-</v>
      </c>
      <c r="CZ118" s="395" t="str">
        <f t="shared" si="112"/>
        <v>-</v>
      </c>
      <c r="DA118" s="395" t="str">
        <f t="shared" si="112"/>
        <v>-</v>
      </c>
      <c r="DB118" s="395" t="str">
        <f t="shared" si="112"/>
        <v>-</v>
      </c>
      <c r="DC118" s="395" t="str">
        <f t="shared" si="112"/>
        <v>-</v>
      </c>
      <c r="DD118" s="395" t="str">
        <f t="shared" si="112"/>
        <v>-</v>
      </c>
      <c r="DE118" s="395" t="str">
        <f t="shared" si="112"/>
        <v>-</v>
      </c>
      <c r="DF118" s="395" t="str">
        <f t="shared" si="112"/>
        <v>-</v>
      </c>
      <c r="DG118" s="395">
        <f t="shared" si="112"/>
        <v>1.064444444</v>
      </c>
      <c r="DH118" s="395" t="str">
        <f t="shared" si="112"/>
        <v>-</v>
      </c>
      <c r="DI118" s="396">
        <f t="shared" si="112"/>
        <v>1.727272727</v>
      </c>
      <c r="DJ118" s="268"/>
    </row>
    <row r="119">
      <c r="J119" s="269"/>
      <c r="K119" s="345"/>
      <c r="L119" s="308"/>
      <c r="M119" s="308"/>
      <c r="N119" s="309"/>
      <c r="O119" s="270"/>
      <c r="Q119" s="268"/>
      <c r="R119" s="307" t="s">
        <v>2247</v>
      </c>
      <c r="S119" s="381">
        <f t="shared" ref="S119:AE119" si="113">S71/S$31</f>
        <v>0.06091518508</v>
      </c>
      <c r="T119" s="381">
        <f t="shared" si="113"/>
        <v>0</v>
      </c>
      <c r="U119" s="381">
        <f t="shared" si="113"/>
        <v>6.266129032</v>
      </c>
      <c r="V119" s="381">
        <f t="shared" si="113"/>
        <v>6.526315789</v>
      </c>
      <c r="W119" s="381">
        <f t="shared" si="113"/>
        <v>0.00004594889776</v>
      </c>
      <c r="X119" s="381">
        <f t="shared" si="113"/>
        <v>265.3333333</v>
      </c>
      <c r="Y119" s="381">
        <f t="shared" si="113"/>
        <v>0.04785462936</v>
      </c>
      <c r="Z119" s="381">
        <f t="shared" si="113"/>
        <v>1.665697674</v>
      </c>
      <c r="AA119" s="381">
        <f t="shared" si="113"/>
        <v>14.77272727</v>
      </c>
      <c r="AB119" s="381">
        <f t="shared" si="113"/>
        <v>13.9</v>
      </c>
      <c r="AC119" s="381">
        <f t="shared" si="113"/>
        <v>0.0005750667488</v>
      </c>
      <c r="AD119" s="381">
        <f t="shared" si="113"/>
        <v>3.941176471</v>
      </c>
      <c r="AE119" s="382">
        <f t="shared" si="113"/>
        <v>3.134199134</v>
      </c>
      <c r="AF119" s="268"/>
      <c r="AG119" s="307" t="s">
        <v>2247</v>
      </c>
      <c r="AH119" s="395">
        <f t="shared" ref="AH119:DI119" si="114">IF(AH$30=0,"-",AH71/AH$31)</f>
        <v>0.05790548425</v>
      </c>
      <c r="AI119" s="395">
        <f t="shared" si="114"/>
        <v>1</v>
      </c>
      <c r="AJ119" s="395">
        <f t="shared" si="114"/>
        <v>5</v>
      </c>
      <c r="AK119" s="395">
        <f t="shared" si="114"/>
        <v>0</v>
      </c>
      <c r="AL119" s="395">
        <f t="shared" si="114"/>
        <v>0</v>
      </c>
      <c r="AM119" s="395" t="str">
        <f t="shared" si="114"/>
        <v>-</v>
      </c>
      <c r="AN119" s="395" t="str">
        <f t="shared" si="114"/>
        <v>-</v>
      </c>
      <c r="AO119" s="395" t="str">
        <f t="shared" si="114"/>
        <v>-</v>
      </c>
      <c r="AP119" s="395">
        <f t="shared" si="114"/>
        <v>4.32173913</v>
      </c>
      <c r="AQ119" s="395">
        <f t="shared" si="114"/>
        <v>62.75</v>
      </c>
      <c r="AR119" s="395" t="str">
        <f t="shared" si="114"/>
        <v>-</v>
      </c>
      <c r="AS119" s="395">
        <f t="shared" si="114"/>
        <v>4</v>
      </c>
      <c r="AT119" s="395">
        <f t="shared" si="114"/>
        <v>7.5</v>
      </c>
      <c r="AU119" s="395">
        <f t="shared" si="114"/>
        <v>5</v>
      </c>
      <c r="AV119" s="395" t="str">
        <f t="shared" si="114"/>
        <v>-</v>
      </c>
      <c r="AW119" s="395">
        <f t="shared" si="114"/>
        <v>4.5</v>
      </c>
      <c r="AX119" s="395" t="str">
        <f t="shared" si="114"/>
        <v>-</v>
      </c>
      <c r="AY119" s="395">
        <f t="shared" si="114"/>
        <v>5</v>
      </c>
      <c r="AZ119" s="395">
        <f t="shared" si="114"/>
        <v>42</v>
      </c>
      <c r="BA119" s="395" t="str">
        <f t="shared" si="114"/>
        <v>-</v>
      </c>
      <c r="BB119" s="395">
        <f t="shared" si="114"/>
        <v>0.000003534630543</v>
      </c>
      <c r="BC119" s="395" t="str">
        <f t="shared" si="114"/>
        <v>-</v>
      </c>
      <c r="BD119" s="395">
        <f t="shared" si="114"/>
        <v>2</v>
      </c>
      <c r="BE119" s="395">
        <f t="shared" si="114"/>
        <v>1.5</v>
      </c>
      <c r="BF119" s="395">
        <f t="shared" si="114"/>
        <v>1</v>
      </c>
      <c r="BG119" s="395">
        <f t="shared" si="114"/>
        <v>792</v>
      </c>
      <c r="BH119" s="395">
        <f t="shared" si="114"/>
        <v>2</v>
      </c>
      <c r="BI119" s="395" t="str">
        <f t="shared" si="114"/>
        <v>-</v>
      </c>
      <c r="BJ119" s="395" t="str">
        <f t="shared" si="114"/>
        <v>-</v>
      </c>
      <c r="BK119" s="395">
        <f t="shared" si="114"/>
        <v>2</v>
      </c>
      <c r="BL119" s="395">
        <f t="shared" si="114"/>
        <v>1.880820949</v>
      </c>
      <c r="BM119" s="395">
        <f t="shared" si="114"/>
        <v>0.01368136136</v>
      </c>
      <c r="BN119" s="395" t="str">
        <f t="shared" si="114"/>
        <v>-</v>
      </c>
      <c r="BO119" s="395" t="str">
        <f t="shared" si="114"/>
        <v>-</v>
      </c>
      <c r="BP119" s="395">
        <f t="shared" si="114"/>
        <v>1.029411765</v>
      </c>
      <c r="BQ119" s="395" t="str">
        <f t="shared" si="114"/>
        <v>-</v>
      </c>
      <c r="BR119" s="395">
        <f t="shared" si="114"/>
        <v>7.5</v>
      </c>
      <c r="BS119" s="395" t="str">
        <f t="shared" si="114"/>
        <v>-</v>
      </c>
      <c r="BT119" s="395" t="str">
        <f t="shared" si="114"/>
        <v>-</v>
      </c>
      <c r="BU119" s="395">
        <f t="shared" si="114"/>
        <v>0</v>
      </c>
      <c r="BV119" s="395">
        <f t="shared" si="114"/>
        <v>10</v>
      </c>
      <c r="BW119" s="395" t="str">
        <f t="shared" si="114"/>
        <v>-</v>
      </c>
      <c r="BX119" s="395">
        <f t="shared" si="114"/>
        <v>5.375</v>
      </c>
      <c r="BY119" s="395">
        <f t="shared" si="114"/>
        <v>2.162601626</v>
      </c>
      <c r="BZ119" s="395" t="str">
        <f t="shared" si="114"/>
        <v>-</v>
      </c>
      <c r="CA119" s="395">
        <f t="shared" si="114"/>
        <v>4</v>
      </c>
      <c r="CB119" s="395" t="str">
        <f t="shared" si="114"/>
        <v>-</v>
      </c>
      <c r="CC119" s="395">
        <f t="shared" si="114"/>
        <v>1</v>
      </c>
      <c r="CD119" s="395" t="str">
        <f t="shared" si="114"/>
        <v>-</v>
      </c>
      <c r="CE119" s="395">
        <f t="shared" si="114"/>
        <v>9</v>
      </c>
      <c r="CF119" s="395" t="str">
        <f t="shared" si="114"/>
        <v>-</v>
      </c>
      <c r="CG119" s="395">
        <f t="shared" si="114"/>
        <v>12</v>
      </c>
      <c r="CH119" s="395">
        <f t="shared" si="114"/>
        <v>35</v>
      </c>
      <c r="CI119" s="395">
        <f t="shared" si="114"/>
        <v>0</v>
      </c>
      <c r="CJ119" s="395">
        <f t="shared" si="114"/>
        <v>26</v>
      </c>
      <c r="CK119" s="395" t="str">
        <f t="shared" si="114"/>
        <v>-</v>
      </c>
      <c r="CL119" s="395">
        <f t="shared" si="114"/>
        <v>90</v>
      </c>
      <c r="CM119" s="395">
        <f t="shared" si="114"/>
        <v>0</v>
      </c>
      <c r="CN119" s="395">
        <f t="shared" si="114"/>
        <v>3.5</v>
      </c>
      <c r="CO119" s="395">
        <f t="shared" si="114"/>
        <v>54</v>
      </c>
      <c r="CP119" s="395">
        <f t="shared" si="114"/>
        <v>10</v>
      </c>
      <c r="CQ119" s="395" t="str">
        <f t="shared" si="114"/>
        <v>-</v>
      </c>
      <c r="CR119" s="395">
        <f t="shared" si="114"/>
        <v>0</v>
      </c>
      <c r="CS119" s="395">
        <f t="shared" si="114"/>
        <v>0.00499001996</v>
      </c>
      <c r="CT119" s="395" t="str">
        <f t="shared" si="114"/>
        <v>-</v>
      </c>
      <c r="CU119" s="395">
        <f t="shared" si="114"/>
        <v>7</v>
      </c>
      <c r="CV119" s="395" t="str">
        <f t="shared" si="114"/>
        <v>-</v>
      </c>
      <c r="CW119" s="395">
        <f t="shared" si="114"/>
        <v>15</v>
      </c>
      <c r="CX119" s="395">
        <f t="shared" si="114"/>
        <v>3.941176471</v>
      </c>
      <c r="CY119" s="395" t="str">
        <f t="shared" si="114"/>
        <v>-</v>
      </c>
      <c r="CZ119" s="395" t="str">
        <f t="shared" si="114"/>
        <v>-</v>
      </c>
      <c r="DA119" s="395" t="str">
        <f t="shared" si="114"/>
        <v>-</v>
      </c>
      <c r="DB119" s="395" t="str">
        <f t="shared" si="114"/>
        <v>-</v>
      </c>
      <c r="DC119" s="395" t="str">
        <f t="shared" si="114"/>
        <v>-</v>
      </c>
      <c r="DD119" s="395" t="str">
        <f t="shared" si="114"/>
        <v>-</v>
      </c>
      <c r="DE119" s="395" t="str">
        <f t="shared" si="114"/>
        <v>-</v>
      </c>
      <c r="DF119" s="395" t="str">
        <f t="shared" si="114"/>
        <v>-</v>
      </c>
      <c r="DG119" s="395">
        <f t="shared" si="114"/>
        <v>3.082222222</v>
      </c>
      <c r="DH119" s="395" t="str">
        <f t="shared" si="114"/>
        <v>-</v>
      </c>
      <c r="DI119" s="396">
        <f t="shared" si="114"/>
        <v>1.727272727</v>
      </c>
      <c r="DJ119" s="268"/>
    </row>
    <row r="120">
      <c r="J120" s="269"/>
      <c r="K120" s="307" t="s">
        <v>2232</v>
      </c>
      <c r="L120" s="333" t="s">
        <v>2233</v>
      </c>
      <c r="M120" s="333" t="s">
        <v>2234</v>
      </c>
      <c r="N120" s="334" t="s">
        <v>2235</v>
      </c>
      <c r="O120" s="270"/>
      <c r="Q120" s="268"/>
      <c r="R120" s="330" t="s">
        <v>2248</v>
      </c>
      <c r="S120" s="381">
        <f t="shared" ref="S120:AE120" si="115">S72/S$31</f>
        <v>0.009909647333</v>
      </c>
      <c r="T120" s="381">
        <f t="shared" si="115"/>
        <v>0.01424340292</v>
      </c>
      <c r="U120" s="381">
        <f t="shared" si="115"/>
        <v>0.1290322581</v>
      </c>
      <c r="V120" s="381">
        <f t="shared" si="115"/>
        <v>0.4210526316</v>
      </c>
      <c r="W120" s="381">
        <f t="shared" si="115"/>
        <v>0.000003534530597</v>
      </c>
      <c r="X120" s="381">
        <f t="shared" si="115"/>
        <v>264</v>
      </c>
      <c r="Y120" s="381">
        <f t="shared" si="115"/>
        <v>0.00007409830027</v>
      </c>
      <c r="Z120" s="381">
        <f t="shared" si="115"/>
        <v>0.0726744186</v>
      </c>
      <c r="AA120" s="381">
        <f t="shared" si="115"/>
        <v>0.9090909091</v>
      </c>
      <c r="AB120" s="381">
        <f t="shared" si="115"/>
        <v>2.4</v>
      </c>
      <c r="AC120" s="381">
        <f t="shared" si="115"/>
        <v>0.02427603204</v>
      </c>
      <c r="AD120" s="381">
        <f t="shared" si="115"/>
        <v>2.823529412</v>
      </c>
      <c r="AE120" s="382">
        <f t="shared" si="115"/>
        <v>0.04112554113</v>
      </c>
      <c r="AF120" s="268"/>
      <c r="AG120" s="330" t="s">
        <v>2248</v>
      </c>
      <c r="AH120" s="395">
        <f t="shared" ref="AH120:DI120" si="116">IF(AH$30=0,"-",AH72/AH$31)</f>
        <v>0.009626604434</v>
      </c>
      <c r="AI120" s="395">
        <f t="shared" si="116"/>
        <v>1</v>
      </c>
      <c r="AJ120" s="395">
        <f t="shared" si="116"/>
        <v>0.25</v>
      </c>
      <c r="AK120" s="395">
        <f t="shared" si="116"/>
        <v>0</v>
      </c>
      <c r="AL120" s="395">
        <f t="shared" si="116"/>
        <v>0.01424340292</v>
      </c>
      <c r="AM120" s="395" t="str">
        <f t="shared" si="116"/>
        <v>-</v>
      </c>
      <c r="AN120" s="395" t="str">
        <f t="shared" si="116"/>
        <v>-</v>
      </c>
      <c r="AO120" s="395" t="str">
        <f t="shared" si="116"/>
        <v>-</v>
      </c>
      <c r="AP120" s="395">
        <f t="shared" si="116"/>
        <v>0.02608695652</v>
      </c>
      <c r="AQ120" s="395">
        <f t="shared" si="116"/>
        <v>1</v>
      </c>
      <c r="AR120" s="395" t="str">
        <f t="shared" si="116"/>
        <v>-</v>
      </c>
      <c r="AS120" s="395">
        <f t="shared" si="116"/>
        <v>3</v>
      </c>
      <c r="AT120" s="395">
        <f t="shared" si="116"/>
        <v>2</v>
      </c>
      <c r="AU120" s="395">
        <f t="shared" si="116"/>
        <v>1</v>
      </c>
      <c r="AV120" s="395" t="str">
        <f t="shared" si="116"/>
        <v>-</v>
      </c>
      <c r="AW120" s="395">
        <f t="shared" si="116"/>
        <v>0.5</v>
      </c>
      <c r="AX120" s="395" t="str">
        <f t="shared" si="116"/>
        <v>-</v>
      </c>
      <c r="AY120" s="395">
        <f t="shared" si="116"/>
        <v>0</v>
      </c>
      <c r="AZ120" s="395">
        <f t="shared" si="116"/>
        <v>0</v>
      </c>
      <c r="BA120" s="395" t="str">
        <f t="shared" si="116"/>
        <v>-</v>
      </c>
      <c r="BB120" s="395">
        <f t="shared" si="116"/>
        <v>0.000003534630543</v>
      </c>
      <c r="BC120" s="395" t="str">
        <f t="shared" si="116"/>
        <v>-</v>
      </c>
      <c r="BD120" s="395">
        <f t="shared" si="116"/>
        <v>0</v>
      </c>
      <c r="BE120" s="395">
        <f t="shared" si="116"/>
        <v>0</v>
      </c>
      <c r="BF120" s="395">
        <f t="shared" si="116"/>
        <v>0</v>
      </c>
      <c r="BG120" s="395">
        <f t="shared" si="116"/>
        <v>792</v>
      </c>
      <c r="BH120" s="395">
        <f t="shared" si="116"/>
        <v>0</v>
      </c>
      <c r="BI120" s="395" t="str">
        <f t="shared" si="116"/>
        <v>-</v>
      </c>
      <c r="BJ120" s="395" t="str">
        <f t="shared" si="116"/>
        <v>-</v>
      </c>
      <c r="BK120" s="395">
        <f t="shared" si="116"/>
        <v>0</v>
      </c>
      <c r="BL120" s="395">
        <f t="shared" si="116"/>
        <v>0.000424904825</v>
      </c>
      <c r="BM120" s="395">
        <f t="shared" si="116"/>
        <v>0.00006755797418</v>
      </c>
      <c r="BN120" s="395" t="str">
        <f t="shared" si="116"/>
        <v>-</v>
      </c>
      <c r="BO120" s="395" t="str">
        <f t="shared" si="116"/>
        <v>-</v>
      </c>
      <c r="BP120" s="395">
        <f t="shared" si="116"/>
        <v>0</v>
      </c>
      <c r="BQ120" s="395" t="str">
        <f t="shared" si="116"/>
        <v>-</v>
      </c>
      <c r="BR120" s="395">
        <f t="shared" si="116"/>
        <v>0</v>
      </c>
      <c r="BS120" s="395" t="str">
        <f t="shared" si="116"/>
        <v>-</v>
      </c>
      <c r="BT120" s="395" t="str">
        <f t="shared" si="116"/>
        <v>-</v>
      </c>
      <c r="BU120" s="395">
        <f t="shared" si="116"/>
        <v>0</v>
      </c>
      <c r="BV120" s="395">
        <f t="shared" si="116"/>
        <v>0</v>
      </c>
      <c r="BW120" s="395" t="str">
        <f t="shared" si="116"/>
        <v>-</v>
      </c>
      <c r="BX120" s="395">
        <f t="shared" si="116"/>
        <v>0.125</v>
      </c>
      <c r="BY120" s="395">
        <f t="shared" si="116"/>
        <v>0.162601626</v>
      </c>
      <c r="BZ120" s="395" t="str">
        <f t="shared" si="116"/>
        <v>-</v>
      </c>
      <c r="CA120" s="395">
        <f t="shared" si="116"/>
        <v>0</v>
      </c>
      <c r="CB120" s="395" t="str">
        <f t="shared" si="116"/>
        <v>-</v>
      </c>
      <c r="CC120" s="395">
        <f t="shared" si="116"/>
        <v>0</v>
      </c>
      <c r="CD120" s="395" t="str">
        <f t="shared" si="116"/>
        <v>-</v>
      </c>
      <c r="CE120" s="395">
        <f t="shared" si="116"/>
        <v>0</v>
      </c>
      <c r="CF120" s="395" t="str">
        <f t="shared" si="116"/>
        <v>-</v>
      </c>
      <c r="CG120" s="395">
        <f t="shared" si="116"/>
        <v>1</v>
      </c>
      <c r="CH120" s="395">
        <f t="shared" si="116"/>
        <v>0</v>
      </c>
      <c r="CI120" s="395">
        <f t="shared" si="116"/>
        <v>0</v>
      </c>
      <c r="CJ120" s="395">
        <f t="shared" si="116"/>
        <v>8</v>
      </c>
      <c r="CK120" s="395" t="str">
        <f t="shared" si="116"/>
        <v>-</v>
      </c>
      <c r="CL120" s="395">
        <f t="shared" si="116"/>
        <v>1.5</v>
      </c>
      <c r="CM120" s="395">
        <f t="shared" si="116"/>
        <v>0</v>
      </c>
      <c r="CN120" s="395">
        <f t="shared" si="116"/>
        <v>0.1666666667</v>
      </c>
      <c r="CO120" s="395">
        <f t="shared" si="116"/>
        <v>11.5</v>
      </c>
      <c r="CP120" s="395">
        <f t="shared" si="116"/>
        <v>0</v>
      </c>
      <c r="CQ120" s="395" t="str">
        <f t="shared" si="116"/>
        <v>-</v>
      </c>
      <c r="CR120" s="395">
        <f t="shared" si="116"/>
        <v>0.02458697765</v>
      </c>
      <c r="CS120" s="395">
        <f t="shared" si="116"/>
        <v>0.001996007984</v>
      </c>
      <c r="CT120" s="395" t="str">
        <f t="shared" si="116"/>
        <v>-</v>
      </c>
      <c r="CU120" s="395">
        <f t="shared" si="116"/>
        <v>0</v>
      </c>
      <c r="CV120" s="395" t="str">
        <f t="shared" si="116"/>
        <v>-</v>
      </c>
      <c r="CW120" s="395">
        <f t="shared" si="116"/>
        <v>0</v>
      </c>
      <c r="CX120" s="395">
        <f t="shared" si="116"/>
        <v>2.823529412</v>
      </c>
      <c r="CY120" s="395" t="str">
        <f t="shared" si="116"/>
        <v>-</v>
      </c>
      <c r="CZ120" s="395" t="str">
        <f t="shared" si="116"/>
        <v>-</v>
      </c>
      <c r="DA120" s="395" t="str">
        <f t="shared" si="116"/>
        <v>-</v>
      </c>
      <c r="DB120" s="395" t="str">
        <f t="shared" si="116"/>
        <v>-</v>
      </c>
      <c r="DC120" s="395" t="str">
        <f t="shared" si="116"/>
        <v>-</v>
      </c>
      <c r="DD120" s="395" t="str">
        <f t="shared" si="116"/>
        <v>-</v>
      </c>
      <c r="DE120" s="395" t="str">
        <f t="shared" si="116"/>
        <v>-</v>
      </c>
      <c r="DF120" s="395" t="str">
        <f t="shared" si="116"/>
        <v>-</v>
      </c>
      <c r="DG120" s="395">
        <f t="shared" si="116"/>
        <v>0.04</v>
      </c>
      <c r="DH120" s="395" t="str">
        <f t="shared" si="116"/>
        <v>-</v>
      </c>
      <c r="DI120" s="396">
        <f t="shared" si="116"/>
        <v>0.09090909091</v>
      </c>
      <c r="DJ120" s="268"/>
    </row>
    <row r="121">
      <c r="J121" s="269"/>
      <c r="K121" s="380">
        <f>AVERAGEIF('(B) - Detecciones - Ataques'!GR3:GR137,"✔",'(B) - Detecciones - Ataques'!BD3:BD137)</f>
        <v>20.6247707</v>
      </c>
      <c r="L121" s="381">
        <f>AVERAGEIF('(B) - Detecciones - Ataques'!GR3:GR137,"✔",'(B) - Detecciones - Ataques'!CM3:CM137)</f>
        <v>23.54646477</v>
      </c>
      <c r="M121" s="381">
        <f>AVERAGEIF('(B) - Detecciones - Ataques'!GR3:GR137,"✔",'(B) - Detecciones - Ataques'!DV3:DV137)</f>
        <v>24.56075055</v>
      </c>
      <c r="N121" s="382">
        <f>AVERAGEIF('(B) - Detecciones - Ataques'!GR3:GR137,"✔",'(B) - Detecciones - Ataques'!FE3:FE137)</f>
        <v>544.4151293</v>
      </c>
      <c r="O121" s="270"/>
      <c r="Q121" s="268"/>
      <c r="R121" s="330" t="s">
        <v>2249</v>
      </c>
      <c r="S121" s="381">
        <f t="shared" ref="S121:AE121" si="117">S73/S$31</f>
        <v>0.009909647333</v>
      </c>
      <c r="T121" s="381">
        <f t="shared" si="117"/>
        <v>0.01424340292</v>
      </c>
      <c r="U121" s="381">
        <f t="shared" si="117"/>
        <v>0.1290322581</v>
      </c>
      <c r="V121" s="381">
        <f t="shared" si="117"/>
        <v>0.4210526316</v>
      </c>
      <c r="W121" s="381">
        <f t="shared" si="117"/>
        <v>0.000003534530597</v>
      </c>
      <c r="X121" s="381">
        <f t="shared" si="117"/>
        <v>264</v>
      </c>
      <c r="Y121" s="381">
        <f t="shared" si="117"/>
        <v>0.00007409830027</v>
      </c>
      <c r="Z121" s="381">
        <f t="shared" si="117"/>
        <v>0.0726744186</v>
      </c>
      <c r="AA121" s="381">
        <f t="shared" si="117"/>
        <v>0.9090909091</v>
      </c>
      <c r="AB121" s="381">
        <f t="shared" si="117"/>
        <v>2.4</v>
      </c>
      <c r="AC121" s="381">
        <f t="shared" si="117"/>
        <v>0.02427603204</v>
      </c>
      <c r="AD121" s="381">
        <f t="shared" si="117"/>
        <v>2.823529412</v>
      </c>
      <c r="AE121" s="382">
        <f t="shared" si="117"/>
        <v>0.04112554113</v>
      </c>
      <c r="AF121" s="268"/>
      <c r="AG121" s="330" t="s">
        <v>2249</v>
      </c>
      <c r="AH121" s="395">
        <f t="shared" ref="AH121:DI121" si="118">IF(AH$30=0,"-",AH73/AH$31)</f>
        <v>0.009626604434</v>
      </c>
      <c r="AI121" s="395">
        <f t="shared" si="118"/>
        <v>1</v>
      </c>
      <c r="AJ121" s="395">
        <f t="shared" si="118"/>
        <v>0.25</v>
      </c>
      <c r="AK121" s="395">
        <f t="shared" si="118"/>
        <v>0</v>
      </c>
      <c r="AL121" s="395">
        <f t="shared" si="118"/>
        <v>0.01424340292</v>
      </c>
      <c r="AM121" s="395" t="str">
        <f t="shared" si="118"/>
        <v>-</v>
      </c>
      <c r="AN121" s="395" t="str">
        <f t="shared" si="118"/>
        <v>-</v>
      </c>
      <c r="AO121" s="395" t="str">
        <f t="shared" si="118"/>
        <v>-</v>
      </c>
      <c r="AP121" s="395">
        <f t="shared" si="118"/>
        <v>0.02608695652</v>
      </c>
      <c r="AQ121" s="395">
        <f t="shared" si="118"/>
        <v>1</v>
      </c>
      <c r="AR121" s="395" t="str">
        <f t="shared" si="118"/>
        <v>-</v>
      </c>
      <c r="AS121" s="395">
        <f t="shared" si="118"/>
        <v>3</v>
      </c>
      <c r="AT121" s="395">
        <f t="shared" si="118"/>
        <v>2</v>
      </c>
      <c r="AU121" s="395">
        <f t="shared" si="118"/>
        <v>1</v>
      </c>
      <c r="AV121" s="395" t="str">
        <f t="shared" si="118"/>
        <v>-</v>
      </c>
      <c r="AW121" s="395">
        <f t="shared" si="118"/>
        <v>0.5</v>
      </c>
      <c r="AX121" s="395" t="str">
        <f t="shared" si="118"/>
        <v>-</v>
      </c>
      <c r="AY121" s="395">
        <f t="shared" si="118"/>
        <v>0</v>
      </c>
      <c r="AZ121" s="395">
        <f t="shared" si="118"/>
        <v>0</v>
      </c>
      <c r="BA121" s="395" t="str">
        <f t="shared" si="118"/>
        <v>-</v>
      </c>
      <c r="BB121" s="395">
        <f t="shared" si="118"/>
        <v>0.000003534630543</v>
      </c>
      <c r="BC121" s="395" t="str">
        <f t="shared" si="118"/>
        <v>-</v>
      </c>
      <c r="BD121" s="395">
        <f t="shared" si="118"/>
        <v>0</v>
      </c>
      <c r="BE121" s="395">
        <f t="shared" si="118"/>
        <v>0</v>
      </c>
      <c r="BF121" s="395">
        <f t="shared" si="118"/>
        <v>0</v>
      </c>
      <c r="BG121" s="395">
        <f t="shared" si="118"/>
        <v>792</v>
      </c>
      <c r="BH121" s="395">
        <f t="shared" si="118"/>
        <v>0</v>
      </c>
      <c r="BI121" s="395" t="str">
        <f t="shared" si="118"/>
        <v>-</v>
      </c>
      <c r="BJ121" s="395" t="str">
        <f t="shared" si="118"/>
        <v>-</v>
      </c>
      <c r="BK121" s="395">
        <f t="shared" si="118"/>
        <v>0</v>
      </c>
      <c r="BL121" s="395">
        <f t="shared" si="118"/>
        <v>0.000424904825</v>
      </c>
      <c r="BM121" s="395">
        <f t="shared" si="118"/>
        <v>0.00006755797418</v>
      </c>
      <c r="BN121" s="395" t="str">
        <f t="shared" si="118"/>
        <v>-</v>
      </c>
      <c r="BO121" s="395" t="str">
        <f t="shared" si="118"/>
        <v>-</v>
      </c>
      <c r="BP121" s="395">
        <f t="shared" si="118"/>
        <v>0</v>
      </c>
      <c r="BQ121" s="395" t="str">
        <f t="shared" si="118"/>
        <v>-</v>
      </c>
      <c r="BR121" s="395">
        <f t="shared" si="118"/>
        <v>0</v>
      </c>
      <c r="BS121" s="395" t="str">
        <f t="shared" si="118"/>
        <v>-</v>
      </c>
      <c r="BT121" s="395" t="str">
        <f t="shared" si="118"/>
        <v>-</v>
      </c>
      <c r="BU121" s="395">
        <f t="shared" si="118"/>
        <v>0</v>
      </c>
      <c r="BV121" s="395">
        <f t="shared" si="118"/>
        <v>0</v>
      </c>
      <c r="BW121" s="395" t="str">
        <f t="shared" si="118"/>
        <v>-</v>
      </c>
      <c r="BX121" s="395">
        <f t="shared" si="118"/>
        <v>0.125</v>
      </c>
      <c r="BY121" s="395">
        <f t="shared" si="118"/>
        <v>0.162601626</v>
      </c>
      <c r="BZ121" s="395" t="str">
        <f t="shared" si="118"/>
        <v>-</v>
      </c>
      <c r="CA121" s="395">
        <f t="shared" si="118"/>
        <v>0</v>
      </c>
      <c r="CB121" s="395" t="str">
        <f t="shared" si="118"/>
        <v>-</v>
      </c>
      <c r="CC121" s="395">
        <f t="shared" si="118"/>
        <v>0</v>
      </c>
      <c r="CD121" s="395" t="str">
        <f t="shared" si="118"/>
        <v>-</v>
      </c>
      <c r="CE121" s="395">
        <f t="shared" si="118"/>
        <v>0</v>
      </c>
      <c r="CF121" s="395" t="str">
        <f t="shared" si="118"/>
        <v>-</v>
      </c>
      <c r="CG121" s="395">
        <f t="shared" si="118"/>
        <v>1</v>
      </c>
      <c r="CH121" s="395">
        <f t="shared" si="118"/>
        <v>0</v>
      </c>
      <c r="CI121" s="395">
        <f t="shared" si="118"/>
        <v>0</v>
      </c>
      <c r="CJ121" s="395">
        <f t="shared" si="118"/>
        <v>8</v>
      </c>
      <c r="CK121" s="395" t="str">
        <f t="shared" si="118"/>
        <v>-</v>
      </c>
      <c r="CL121" s="395">
        <f t="shared" si="118"/>
        <v>1.5</v>
      </c>
      <c r="CM121" s="395">
        <f t="shared" si="118"/>
        <v>0</v>
      </c>
      <c r="CN121" s="395">
        <f t="shared" si="118"/>
        <v>0.1666666667</v>
      </c>
      <c r="CO121" s="395">
        <f t="shared" si="118"/>
        <v>11.5</v>
      </c>
      <c r="CP121" s="395">
        <f t="shared" si="118"/>
        <v>0</v>
      </c>
      <c r="CQ121" s="395" t="str">
        <f t="shared" si="118"/>
        <v>-</v>
      </c>
      <c r="CR121" s="395">
        <f t="shared" si="118"/>
        <v>0.02458697765</v>
      </c>
      <c r="CS121" s="395">
        <f t="shared" si="118"/>
        <v>0.001996007984</v>
      </c>
      <c r="CT121" s="395" t="str">
        <f t="shared" si="118"/>
        <v>-</v>
      </c>
      <c r="CU121" s="395">
        <f t="shared" si="118"/>
        <v>0</v>
      </c>
      <c r="CV121" s="395" t="str">
        <f t="shared" si="118"/>
        <v>-</v>
      </c>
      <c r="CW121" s="395">
        <f t="shared" si="118"/>
        <v>0</v>
      </c>
      <c r="CX121" s="395">
        <f t="shared" si="118"/>
        <v>2.823529412</v>
      </c>
      <c r="CY121" s="395" t="str">
        <f t="shared" si="118"/>
        <v>-</v>
      </c>
      <c r="CZ121" s="395" t="str">
        <f t="shared" si="118"/>
        <v>-</v>
      </c>
      <c r="DA121" s="395" t="str">
        <f t="shared" si="118"/>
        <v>-</v>
      </c>
      <c r="DB121" s="395" t="str">
        <f t="shared" si="118"/>
        <v>-</v>
      </c>
      <c r="DC121" s="395" t="str">
        <f t="shared" si="118"/>
        <v>-</v>
      </c>
      <c r="DD121" s="395" t="str">
        <f t="shared" si="118"/>
        <v>-</v>
      </c>
      <c r="DE121" s="395" t="str">
        <f t="shared" si="118"/>
        <v>-</v>
      </c>
      <c r="DF121" s="395" t="str">
        <f t="shared" si="118"/>
        <v>-</v>
      </c>
      <c r="DG121" s="395">
        <f t="shared" si="118"/>
        <v>0.04</v>
      </c>
      <c r="DH121" s="395" t="str">
        <f t="shared" si="118"/>
        <v>-</v>
      </c>
      <c r="DI121" s="396">
        <f t="shared" si="118"/>
        <v>0.09090909091</v>
      </c>
      <c r="DJ121" s="268"/>
    </row>
    <row r="122">
      <c r="J122" s="269"/>
      <c r="K122" s="345"/>
      <c r="L122" s="308"/>
      <c r="M122" s="308"/>
      <c r="N122" s="309"/>
      <c r="O122" s="270"/>
      <c r="Q122" s="268"/>
      <c r="R122" s="307" t="s">
        <v>2250</v>
      </c>
      <c r="S122" s="381">
        <f t="shared" ref="S122:AE122" si="119">S74/S$31</f>
        <v>0.7279218887</v>
      </c>
      <c r="T122" s="381">
        <f t="shared" si="119"/>
        <v>1.025500791</v>
      </c>
      <c r="U122" s="381">
        <f t="shared" si="119"/>
        <v>4.935483871</v>
      </c>
      <c r="V122" s="381">
        <f t="shared" si="119"/>
        <v>1.947368421</v>
      </c>
      <c r="W122" s="381">
        <f t="shared" si="119"/>
        <v>0.323978609</v>
      </c>
      <c r="X122" s="381">
        <f t="shared" si="119"/>
        <v>265.3333333</v>
      </c>
      <c r="Y122" s="381">
        <f t="shared" si="119"/>
        <v>0.04328018591</v>
      </c>
      <c r="Z122" s="381">
        <f t="shared" si="119"/>
        <v>1.529069767</v>
      </c>
      <c r="AA122" s="381">
        <f t="shared" si="119"/>
        <v>3.727272727</v>
      </c>
      <c r="AB122" s="381">
        <f t="shared" si="119"/>
        <v>4.2</v>
      </c>
      <c r="AC122" s="381">
        <f t="shared" si="119"/>
        <v>0.1309782981</v>
      </c>
      <c r="AD122" s="381">
        <f t="shared" si="119"/>
        <v>3.764705882</v>
      </c>
      <c r="AE122" s="382">
        <f t="shared" si="119"/>
        <v>0.09307359307</v>
      </c>
      <c r="AF122" s="268"/>
      <c r="AG122" s="307" t="s">
        <v>2250</v>
      </c>
      <c r="AH122" s="395">
        <f t="shared" ref="AH122:DI122" si="120">IF(AH$30=0,"-",AH74/AH$31)</f>
        <v>0.7273920653</v>
      </c>
      <c r="AI122" s="395">
        <f t="shared" si="120"/>
        <v>1</v>
      </c>
      <c r="AJ122" s="395">
        <f t="shared" si="120"/>
        <v>1.75</v>
      </c>
      <c r="AK122" s="395">
        <f t="shared" si="120"/>
        <v>0</v>
      </c>
      <c r="AL122" s="395">
        <f t="shared" si="120"/>
        <v>1.025500791</v>
      </c>
      <c r="AM122" s="395" t="str">
        <f t="shared" si="120"/>
        <v>-</v>
      </c>
      <c r="AN122" s="395" t="str">
        <f t="shared" si="120"/>
        <v>-</v>
      </c>
      <c r="AO122" s="395" t="str">
        <f t="shared" si="120"/>
        <v>-</v>
      </c>
      <c r="AP122" s="395">
        <f t="shared" si="120"/>
        <v>3.043478261</v>
      </c>
      <c r="AQ122" s="395">
        <f t="shared" si="120"/>
        <v>61.75</v>
      </c>
      <c r="AR122" s="395" t="str">
        <f t="shared" si="120"/>
        <v>-</v>
      </c>
      <c r="AS122" s="395">
        <f t="shared" si="120"/>
        <v>4</v>
      </c>
      <c r="AT122" s="395">
        <f t="shared" si="120"/>
        <v>4.5</v>
      </c>
      <c r="AU122" s="395">
        <f t="shared" si="120"/>
        <v>1</v>
      </c>
      <c r="AV122" s="395" t="str">
        <f t="shared" si="120"/>
        <v>-</v>
      </c>
      <c r="AW122" s="395">
        <f t="shared" si="120"/>
        <v>1</v>
      </c>
      <c r="AX122" s="395" t="str">
        <f t="shared" si="120"/>
        <v>-</v>
      </c>
      <c r="AY122" s="395">
        <f t="shared" si="120"/>
        <v>4.5</v>
      </c>
      <c r="AZ122" s="395">
        <f t="shared" si="120"/>
        <v>12</v>
      </c>
      <c r="BA122" s="395" t="str">
        <f t="shared" si="120"/>
        <v>-</v>
      </c>
      <c r="BB122" s="395">
        <f t="shared" si="120"/>
        <v>0.3239453546</v>
      </c>
      <c r="BC122" s="395" t="str">
        <f t="shared" si="120"/>
        <v>-</v>
      </c>
      <c r="BD122" s="395">
        <f t="shared" si="120"/>
        <v>2</v>
      </c>
      <c r="BE122" s="395">
        <f t="shared" si="120"/>
        <v>1.5</v>
      </c>
      <c r="BF122" s="395">
        <f t="shared" si="120"/>
        <v>1</v>
      </c>
      <c r="BG122" s="395">
        <f t="shared" si="120"/>
        <v>792</v>
      </c>
      <c r="BH122" s="395">
        <f t="shared" si="120"/>
        <v>2</v>
      </c>
      <c r="BI122" s="395" t="str">
        <f t="shared" si="120"/>
        <v>-</v>
      </c>
      <c r="BJ122" s="395" t="str">
        <f t="shared" si="120"/>
        <v>-</v>
      </c>
      <c r="BK122" s="395">
        <f t="shared" si="120"/>
        <v>1</v>
      </c>
      <c r="BL122" s="395">
        <f t="shared" si="120"/>
        <v>1.802974022</v>
      </c>
      <c r="BM122" s="395">
        <f t="shared" si="120"/>
        <v>0.01047299676</v>
      </c>
      <c r="BN122" s="395" t="str">
        <f t="shared" si="120"/>
        <v>-</v>
      </c>
      <c r="BO122" s="395" t="str">
        <f t="shared" si="120"/>
        <v>-</v>
      </c>
      <c r="BP122" s="395">
        <f t="shared" si="120"/>
        <v>1.004901961</v>
      </c>
      <c r="BQ122" s="395" t="str">
        <f t="shared" si="120"/>
        <v>-</v>
      </c>
      <c r="BR122" s="395">
        <f t="shared" si="120"/>
        <v>0.5</v>
      </c>
      <c r="BS122" s="395" t="str">
        <f t="shared" si="120"/>
        <v>-</v>
      </c>
      <c r="BT122" s="395" t="str">
        <f t="shared" si="120"/>
        <v>-</v>
      </c>
      <c r="BU122" s="395">
        <f t="shared" si="120"/>
        <v>0</v>
      </c>
      <c r="BV122" s="395">
        <f t="shared" si="120"/>
        <v>0</v>
      </c>
      <c r="BW122" s="395" t="str">
        <f t="shared" si="120"/>
        <v>-</v>
      </c>
      <c r="BX122" s="395">
        <f t="shared" si="120"/>
        <v>5.375</v>
      </c>
      <c r="BY122" s="395">
        <f t="shared" si="120"/>
        <v>2.162601626</v>
      </c>
      <c r="BZ122" s="395" t="str">
        <f t="shared" si="120"/>
        <v>-</v>
      </c>
      <c r="CA122" s="395">
        <f t="shared" si="120"/>
        <v>0</v>
      </c>
      <c r="CB122" s="395" t="str">
        <f t="shared" si="120"/>
        <v>-</v>
      </c>
      <c r="CC122" s="395">
        <f t="shared" si="120"/>
        <v>1</v>
      </c>
      <c r="CD122" s="395" t="str">
        <f t="shared" si="120"/>
        <v>-</v>
      </c>
      <c r="CE122" s="395">
        <f t="shared" si="120"/>
        <v>1</v>
      </c>
      <c r="CF122" s="395" t="str">
        <f t="shared" si="120"/>
        <v>-</v>
      </c>
      <c r="CG122" s="395">
        <f t="shared" si="120"/>
        <v>6</v>
      </c>
      <c r="CH122" s="395">
        <f t="shared" si="120"/>
        <v>34</v>
      </c>
      <c r="CI122" s="395">
        <f t="shared" si="120"/>
        <v>0</v>
      </c>
      <c r="CJ122" s="395">
        <f t="shared" si="120"/>
        <v>14</v>
      </c>
      <c r="CK122" s="395" t="str">
        <f t="shared" si="120"/>
        <v>-</v>
      </c>
      <c r="CL122" s="395">
        <f t="shared" si="120"/>
        <v>6</v>
      </c>
      <c r="CM122" s="395">
        <f t="shared" si="120"/>
        <v>0</v>
      </c>
      <c r="CN122" s="395">
        <f t="shared" si="120"/>
        <v>2.166666667</v>
      </c>
      <c r="CO122" s="395">
        <f t="shared" si="120"/>
        <v>14.5</v>
      </c>
      <c r="CP122" s="395">
        <f t="shared" si="120"/>
        <v>0</v>
      </c>
      <c r="CQ122" s="395" t="str">
        <f t="shared" si="120"/>
        <v>-</v>
      </c>
      <c r="CR122" s="395">
        <f t="shared" si="120"/>
        <v>0.1326669443</v>
      </c>
      <c r="CS122" s="395">
        <f t="shared" si="120"/>
        <v>0.001996007984</v>
      </c>
      <c r="CT122" s="395" t="str">
        <f t="shared" si="120"/>
        <v>-</v>
      </c>
      <c r="CU122" s="395">
        <f t="shared" si="120"/>
        <v>1</v>
      </c>
      <c r="CV122" s="395" t="str">
        <f t="shared" si="120"/>
        <v>-</v>
      </c>
      <c r="CW122" s="395">
        <f t="shared" si="120"/>
        <v>3.5</v>
      </c>
      <c r="CX122" s="395">
        <f t="shared" si="120"/>
        <v>3.764705882</v>
      </c>
      <c r="CY122" s="395" t="str">
        <f t="shared" si="120"/>
        <v>-</v>
      </c>
      <c r="CZ122" s="395" t="str">
        <f t="shared" si="120"/>
        <v>-</v>
      </c>
      <c r="DA122" s="395" t="str">
        <f t="shared" si="120"/>
        <v>-</v>
      </c>
      <c r="DB122" s="395" t="str">
        <f t="shared" si="120"/>
        <v>-</v>
      </c>
      <c r="DC122" s="395" t="str">
        <f t="shared" si="120"/>
        <v>-</v>
      </c>
      <c r="DD122" s="395" t="str">
        <f t="shared" si="120"/>
        <v>-</v>
      </c>
      <c r="DE122" s="395" t="str">
        <f t="shared" si="120"/>
        <v>-</v>
      </c>
      <c r="DF122" s="395" t="str">
        <f t="shared" si="120"/>
        <v>-</v>
      </c>
      <c r="DG122" s="395">
        <f t="shared" si="120"/>
        <v>0.04888888889</v>
      </c>
      <c r="DH122" s="395" t="str">
        <f t="shared" si="120"/>
        <v>-</v>
      </c>
      <c r="DI122" s="396">
        <f t="shared" si="120"/>
        <v>0.8181818182</v>
      </c>
      <c r="DJ122" s="268"/>
    </row>
    <row r="123">
      <c r="J123" s="269"/>
      <c r="K123" s="307" t="s">
        <v>2236</v>
      </c>
      <c r="L123" s="333" t="s">
        <v>2237</v>
      </c>
      <c r="M123" s="333" t="s">
        <v>2238</v>
      </c>
      <c r="N123" s="334" t="s">
        <v>2239</v>
      </c>
      <c r="O123" s="270"/>
      <c r="Q123" s="268"/>
      <c r="R123" s="330" t="s">
        <v>2251</v>
      </c>
      <c r="S123" s="381">
        <f t="shared" ref="S123:AE123" si="121">S75/S$31</f>
        <v>0.7279218887</v>
      </c>
      <c r="T123" s="381">
        <f t="shared" si="121"/>
        <v>1.025500791</v>
      </c>
      <c r="U123" s="381">
        <f t="shared" si="121"/>
        <v>4.935483871</v>
      </c>
      <c r="V123" s="381">
        <f t="shared" si="121"/>
        <v>1.947368421</v>
      </c>
      <c r="W123" s="381">
        <f t="shared" si="121"/>
        <v>0.323978609</v>
      </c>
      <c r="X123" s="381">
        <f t="shared" si="121"/>
        <v>265.3333333</v>
      </c>
      <c r="Y123" s="381">
        <f t="shared" si="121"/>
        <v>0.04328018591</v>
      </c>
      <c r="Z123" s="381">
        <f t="shared" si="121"/>
        <v>1.529069767</v>
      </c>
      <c r="AA123" s="381">
        <f t="shared" si="121"/>
        <v>3.727272727</v>
      </c>
      <c r="AB123" s="381">
        <f t="shared" si="121"/>
        <v>4.2</v>
      </c>
      <c r="AC123" s="381">
        <f t="shared" si="121"/>
        <v>0.1309782981</v>
      </c>
      <c r="AD123" s="381">
        <f t="shared" si="121"/>
        <v>3.764705882</v>
      </c>
      <c r="AE123" s="382">
        <f t="shared" si="121"/>
        <v>0.09307359307</v>
      </c>
      <c r="AF123" s="268"/>
      <c r="AG123" s="330" t="s">
        <v>2251</v>
      </c>
      <c r="AH123" s="395">
        <f t="shared" ref="AH123:DI123" si="122">IF(AH$30=0,"-",AH75/AH$31)</f>
        <v>0.7273920653</v>
      </c>
      <c r="AI123" s="395">
        <f t="shared" si="122"/>
        <v>1</v>
      </c>
      <c r="AJ123" s="395">
        <f t="shared" si="122"/>
        <v>1.75</v>
      </c>
      <c r="AK123" s="395">
        <f t="shared" si="122"/>
        <v>0</v>
      </c>
      <c r="AL123" s="395">
        <f t="shared" si="122"/>
        <v>1.025500791</v>
      </c>
      <c r="AM123" s="395" t="str">
        <f t="shared" si="122"/>
        <v>-</v>
      </c>
      <c r="AN123" s="395" t="str">
        <f t="shared" si="122"/>
        <v>-</v>
      </c>
      <c r="AO123" s="395" t="str">
        <f t="shared" si="122"/>
        <v>-</v>
      </c>
      <c r="AP123" s="395">
        <f t="shared" si="122"/>
        <v>3.043478261</v>
      </c>
      <c r="AQ123" s="395">
        <f t="shared" si="122"/>
        <v>61.75</v>
      </c>
      <c r="AR123" s="395" t="str">
        <f t="shared" si="122"/>
        <v>-</v>
      </c>
      <c r="AS123" s="395">
        <f t="shared" si="122"/>
        <v>4</v>
      </c>
      <c r="AT123" s="395">
        <f t="shared" si="122"/>
        <v>4.5</v>
      </c>
      <c r="AU123" s="395">
        <f t="shared" si="122"/>
        <v>1</v>
      </c>
      <c r="AV123" s="395" t="str">
        <f t="shared" si="122"/>
        <v>-</v>
      </c>
      <c r="AW123" s="395">
        <f t="shared" si="122"/>
        <v>1</v>
      </c>
      <c r="AX123" s="395" t="str">
        <f t="shared" si="122"/>
        <v>-</v>
      </c>
      <c r="AY123" s="395">
        <f t="shared" si="122"/>
        <v>4.5</v>
      </c>
      <c r="AZ123" s="395">
        <f t="shared" si="122"/>
        <v>12</v>
      </c>
      <c r="BA123" s="395" t="str">
        <f t="shared" si="122"/>
        <v>-</v>
      </c>
      <c r="BB123" s="395">
        <f t="shared" si="122"/>
        <v>0.3239453546</v>
      </c>
      <c r="BC123" s="395" t="str">
        <f t="shared" si="122"/>
        <v>-</v>
      </c>
      <c r="BD123" s="395">
        <f t="shared" si="122"/>
        <v>2</v>
      </c>
      <c r="BE123" s="395">
        <f t="shared" si="122"/>
        <v>1.5</v>
      </c>
      <c r="BF123" s="395">
        <f t="shared" si="122"/>
        <v>1</v>
      </c>
      <c r="BG123" s="395">
        <f t="shared" si="122"/>
        <v>792</v>
      </c>
      <c r="BH123" s="395">
        <f t="shared" si="122"/>
        <v>2</v>
      </c>
      <c r="BI123" s="395" t="str">
        <f t="shared" si="122"/>
        <v>-</v>
      </c>
      <c r="BJ123" s="395" t="str">
        <f t="shared" si="122"/>
        <v>-</v>
      </c>
      <c r="BK123" s="395">
        <f t="shared" si="122"/>
        <v>1</v>
      </c>
      <c r="BL123" s="395">
        <f t="shared" si="122"/>
        <v>1.802974022</v>
      </c>
      <c r="BM123" s="395">
        <f t="shared" si="122"/>
        <v>0.01047299676</v>
      </c>
      <c r="BN123" s="395" t="str">
        <f t="shared" si="122"/>
        <v>-</v>
      </c>
      <c r="BO123" s="395" t="str">
        <f t="shared" si="122"/>
        <v>-</v>
      </c>
      <c r="BP123" s="395">
        <f t="shared" si="122"/>
        <v>1.004901961</v>
      </c>
      <c r="BQ123" s="395" t="str">
        <f t="shared" si="122"/>
        <v>-</v>
      </c>
      <c r="BR123" s="395">
        <f t="shared" si="122"/>
        <v>0.5</v>
      </c>
      <c r="BS123" s="395" t="str">
        <f t="shared" si="122"/>
        <v>-</v>
      </c>
      <c r="BT123" s="395" t="str">
        <f t="shared" si="122"/>
        <v>-</v>
      </c>
      <c r="BU123" s="395">
        <f t="shared" si="122"/>
        <v>0</v>
      </c>
      <c r="BV123" s="395">
        <f t="shared" si="122"/>
        <v>0</v>
      </c>
      <c r="BW123" s="395" t="str">
        <f t="shared" si="122"/>
        <v>-</v>
      </c>
      <c r="BX123" s="395">
        <f t="shared" si="122"/>
        <v>5.375</v>
      </c>
      <c r="BY123" s="395">
        <f t="shared" si="122"/>
        <v>2.162601626</v>
      </c>
      <c r="BZ123" s="395" t="str">
        <f t="shared" si="122"/>
        <v>-</v>
      </c>
      <c r="CA123" s="395">
        <f t="shared" si="122"/>
        <v>0</v>
      </c>
      <c r="CB123" s="395" t="str">
        <f t="shared" si="122"/>
        <v>-</v>
      </c>
      <c r="CC123" s="395">
        <f t="shared" si="122"/>
        <v>1</v>
      </c>
      <c r="CD123" s="395" t="str">
        <f t="shared" si="122"/>
        <v>-</v>
      </c>
      <c r="CE123" s="395">
        <f t="shared" si="122"/>
        <v>1</v>
      </c>
      <c r="CF123" s="395" t="str">
        <f t="shared" si="122"/>
        <v>-</v>
      </c>
      <c r="CG123" s="395">
        <f t="shared" si="122"/>
        <v>6</v>
      </c>
      <c r="CH123" s="395">
        <f t="shared" si="122"/>
        <v>34</v>
      </c>
      <c r="CI123" s="395">
        <f t="shared" si="122"/>
        <v>0</v>
      </c>
      <c r="CJ123" s="395">
        <f t="shared" si="122"/>
        <v>14</v>
      </c>
      <c r="CK123" s="395" t="str">
        <f t="shared" si="122"/>
        <v>-</v>
      </c>
      <c r="CL123" s="395">
        <f t="shared" si="122"/>
        <v>6</v>
      </c>
      <c r="CM123" s="395">
        <f t="shared" si="122"/>
        <v>0</v>
      </c>
      <c r="CN123" s="395">
        <f t="shared" si="122"/>
        <v>2.166666667</v>
      </c>
      <c r="CO123" s="395">
        <f t="shared" si="122"/>
        <v>14.5</v>
      </c>
      <c r="CP123" s="395">
        <f t="shared" si="122"/>
        <v>0</v>
      </c>
      <c r="CQ123" s="395" t="str">
        <f t="shared" si="122"/>
        <v>-</v>
      </c>
      <c r="CR123" s="395">
        <f t="shared" si="122"/>
        <v>0.1326669443</v>
      </c>
      <c r="CS123" s="395">
        <f t="shared" si="122"/>
        <v>0.001996007984</v>
      </c>
      <c r="CT123" s="395" t="str">
        <f t="shared" si="122"/>
        <v>-</v>
      </c>
      <c r="CU123" s="395">
        <f t="shared" si="122"/>
        <v>1</v>
      </c>
      <c r="CV123" s="395" t="str">
        <f t="shared" si="122"/>
        <v>-</v>
      </c>
      <c r="CW123" s="395">
        <f t="shared" si="122"/>
        <v>3.5</v>
      </c>
      <c r="CX123" s="395">
        <f t="shared" si="122"/>
        <v>3.764705882</v>
      </c>
      <c r="CY123" s="395" t="str">
        <f t="shared" si="122"/>
        <v>-</v>
      </c>
      <c r="CZ123" s="395" t="str">
        <f t="shared" si="122"/>
        <v>-</v>
      </c>
      <c r="DA123" s="395" t="str">
        <f t="shared" si="122"/>
        <v>-</v>
      </c>
      <c r="DB123" s="395" t="str">
        <f t="shared" si="122"/>
        <v>-</v>
      </c>
      <c r="DC123" s="395" t="str">
        <f t="shared" si="122"/>
        <v>-</v>
      </c>
      <c r="DD123" s="395" t="str">
        <f t="shared" si="122"/>
        <v>-</v>
      </c>
      <c r="DE123" s="395" t="str">
        <f t="shared" si="122"/>
        <v>-</v>
      </c>
      <c r="DF123" s="395" t="str">
        <f t="shared" si="122"/>
        <v>-</v>
      </c>
      <c r="DG123" s="395">
        <f t="shared" si="122"/>
        <v>0.04888888889</v>
      </c>
      <c r="DH123" s="395" t="str">
        <f t="shared" si="122"/>
        <v>-</v>
      </c>
      <c r="DI123" s="396">
        <f t="shared" si="122"/>
        <v>0.8181818182</v>
      </c>
      <c r="DJ123" s="268"/>
    </row>
    <row r="124">
      <c r="J124" s="269"/>
      <c r="K124" s="380">
        <f>AVERAGEIF('(B) - Detecciones - Ataques'!GR3:GR137,"✔",'(B) - Detecciones - Ataques'!BF3:BF137)</f>
        <v>26.58143655</v>
      </c>
      <c r="L124" s="381">
        <f>AVERAGEIF('(B) - Detecciones - Ataques'!GR3:GR137,"✔",'(B) - Detecciones - Ataques'!CO3:CO137)</f>
        <v>31.42129863</v>
      </c>
      <c r="M124" s="381">
        <f>AVERAGEIF('(B) - Detecciones - Ataques'!GR3:GR137,"✔",'(B) - Detecciones - Ataques'!DX3:DX137)</f>
        <v>34.6427822</v>
      </c>
      <c r="N124" s="382">
        <f>AVERAGEIF('(B) - Detecciones - Ataques'!GR3:GR137,"✔",'(B) - Detecciones - Ataques'!FG3:FG137)</f>
        <v>2493.311509</v>
      </c>
      <c r="O124" s="270"/>
      <c r="Q124" s="268"/>
      <c r="R124" s="307" t="s">
        <v>2204</v>
      </c>
      <c r="S124" s="381">
        <f t="shared" ref="S124:AE124" si="123">S76/S$31</f>
        <v>0.009618187117</v>
      </c>
      <c r="T124" s="381">
        <f t="shared" si="123"/>
        <v>0.004526034314</v>
      </c>
      <c r="U124" s="381">
        <f t="shared" si="123"/>
        <v>1.35483871</v>
      </c>
      <c r="V124" s="381">
        <f t="shared" si="123"/>
        <v>2.842105263</v>
      </c>
      <c r="W124" s="381">
        <f t="shared" si="123"/>
        <v>0.06562916412</v>
      </c>
      <c r="X124" s="381">
        <f t="shared" si="123"/>
        <v>132</v>
      </c>
      <c r="Y124" s="381">
        <f t="shared" si="123"/>
        <v>0.001446380948</v>
      </c>
      <c r="Z124" s="381">
        <f t="shared" si="123"/>
        <v>0.08430232558</v>
      </c>
      <c r="AA124" s="381">
        <f t="shared" si="123"/>
        <v>9.181818182</v>
      </c>
      <c r="AB124" s="381">
        <f t="shared" si="123"/>
        <v>2.9</v>
      </c>
      <c r="AC124" s="381">
        <f t="shared" si="123"/>
        <v>0.01193948107</v>
      </c>
      <c r="AD124" s="381">
        <f t="shared" si="123"/>
        <v>0</v>
      </c>
      <c r="AE124" s="382">
        <f t="shared" si="123"/>
        <v>1.047619048</v>
      </c>
      <c r="AF124" s="268"/>
      <c r="AG124" s="307" t="s">
        <v>2204</v>
      </c>
      <c r="AH124" s="395">
        <f t="shared" ref="AH124:DI124" si="124">IF(AH$30=0,"-",AH76/AH$31)</f>
        <v>0.008313885648</v>
      </c>
      <c r="AI124" s="395">
        <f t="shared" si="124"/>
        <v>0</v>
      </c>
      <c r="AJ124" s="395">
        <f t="shared" si="124"/>
        <v>2.25</v>
      </c>
      <c r="AK124" s="395">
        <f t="shared" si="124"/>
        <v>0</v>
      </c>
      <c r="AL124" s="395">
        <f t="shared" si="124"/>
        <v>0.004526034314</v>
      </c>
      <c r="AM124" s="395" t="str">
        <f t="shared" si="124"/>
        <v>-</v>
      </c>
      <c r="AN124" s="395" t="str">
        <f t="shared" si="124"/>
        <v>-</v>
      </c>
      <c r="AO124" s="395" t="str">
        <f t="shared" si="124"/>
        <v>-</v>
      </c>
      <c r="AP124" s="395">
        <f t="shared" si="124"/>
        <v>1.408695652</v>
      </c>
      <c r="AQ124" s="395">
        <f t="shared" si="124"/>
        <v>0.25</v>
      </c>
      <c r="AR124" s="395" t="str">
        <f t="shared" si="124"/>
        <v>-</v>
      </c>
      <c r="AS124" s="395">
        <f t="shared" si="124"/>
        <v>0</v>
      </c>
      <c r="AT124" s="395">
        <f t="shared" si="124"/>
        <v>1.5</v>
      </c>
      <c r="AU124" s="395">
        <f t="shared" si="124"/>
        <v>1</v>
      </c>
      <c r="AV124" s="395" t="str">
        <f t="shared" si="124"/>
        <v>-</v>
      </c>
      <c r="AW124" s="395">
        <f t="shared" si="124"/>
        <v>2.375</v>
      </c>
      <c r="AX124" s="395" t="str">
        <f t="shared" si="124"/>
        <v>-</v>
      </c>
      <c r="AY124" s="395">
        <f t="shared" si="124"/>
        <v>1</v>
      </c>
      <c r="AZ124" s="395">
        <f t="shared" si="124"/>
        <v>14</v>
      </c>
      <c r="BA124" s="395" t="str">
        <f t="shared" si="124"/>
        <v>-</v>
      </c>
      <c r="BB124" s="395">
        <f t="shared" si="124"/>
        <v>0.06563101992</v>
      </c>
      <c r="BC124" s="395" t="str">
        <f t="shared" si="124"/>
        <v>-</v>
      </c>
      <c r="BD124" s="395">
        <f t="shared" si="124"/>
        <v>0</v>
      </c>
      <c r="BE124" s="395">
        <f t="shared" si="124"/>
        <v>0</v>
      </c>
      <c r="BF124" s="395">
        <f t="shared" si="124"/>
        <v>0</v>
      </c>
      <c r="BG124" s="395">
        <f t="shared" si="124"/>
        <v>396</v>
      </c>
      <c r="BH124" s="395">
        <f t="shared" si="124"/>
        <v>0</v>
      </c>
      <c r="BI124" s="395" t="str">
        <f t="shared" si="124"/>
        <v>-</v>
      </c>
      <c r="BJ124" s="395" t="str">
        <f t="shared" si="124"/>
        <v>-</v>
      </c>
      <c r="BK124" s="395">
        <f t="shared" si="124"/>
        <v>1</v>
      </c>
      <c r="BL124" s="395">
        <f t="shared" si="124"/>
        <v>0.07779446346</v>
      </c>
      <c r="BM124" s="395">
        <f t="shared" si="124"/>
        <v>0.00002296157637</v>
      </c>
      <c r="BN124" s="395" t="str">
        <f t="shared" si="124"/>
        <v>-</v>
      </c>
      <c r="BO124" s="395" t="str">
        <f t="shared" si="124"/>
        <v>-</v>
      </c>
      <c r="BP124" s="395">
        <f t="shared" si="124"/>
        <v>0</v>
      </c>
      <c r="BQ124" s="395" t="str">
        <f t="shared" si="124"/>
        <v>-</v>
      </c>
      <c r="BR124" s="395">
        <f t="shared" si="124"/>
        <v>6</v>
      </c>
      <c r="BS124" s="395" t="str">
        <f t="shared" si="124"/>
        <v>-</v>
      </c>
      <c r="BT124" s="395" t="str">
        <f t="shared" si="124"/>
        <v>-</v>
      </c>
      <c r="BU124" s="395">
        <f t="shared" si="124"/>
        <v>0</v>
      </c>
      <c r="BV124" s="395">
        <f t="shared" si="124"/>
        <v>4</v>
      </c>
      <c r="BW124" s="395" t="str">
        <f t="shared" si="124"/>
        <v>-</v>
      </c>
      <c r="BX124" s="395">
        <f t="shared" si="124"/>
        <v>0</v>
      </c>
      <c r="BY124" s="395">
        <f t="shared" si="124"/>
        <v>0.0406504065</v>
      </c>
      <c r="BZ124" s="395" t="str">
        <f t="shared" si="124"/>
        <v>-</v>
      </c>
      <c r="CA124" s="395">
        <f t="shared" si="124"/>
        <v>1</v>
      </c>
      <c r="CB124" s="395" t="str">
        <f t="shared" si="124"/>
        <v>-</v>
      </c>
      <c r="CC124" s="395">
        <f t="shared" si="124"/>
        <v>0</v>
      </c>
      <c r="CD124" s="395" t="str">
        <f t="shared" si="124"/>
        <v>-</v>
      </c>
      <c r="CE124" s="395">
        <f t="shared" si="124"/>
        <v>4</v>
      </c>
      <c r="CF124" s="395" t="str">
        <f t="shared" si="124"/>
        <v>-</v>
      </c>
      <c r="CG124" s="395">
        <f t="shared" si="124"/>
        <v>0</v>
      </c>
      <c r="CH124" s="395">
        <f t="shared" si="124"/>
        <v>0</v>
      </c>
      <c r="CI124" s="395">
        <f t="shared" si="124"/>
        <v>0</v>
      </c>
      <c r="CJ124" s="395">
        <f t="shared" si="124"/>
        <v>5</v>
      </c>
      <c r="CK124" s="395" t="str">
        <f t="shared" si="124"/>
        <v>-</v>
      </c>
      <c r="CL124" s="395">
        <f t="shared" si="124"/>
        <v>79.5</v>
      </c>
      <c r="CM124" s="395">
        <f t="shared" si="124"/>
        <v>0</v>
      </c>
      <c r="CN124" s="395">
        <f t="shared" si="124"/>
        <v>1.333333333</v>
      </c>
      <c r="CO124" s="395">
        <f t="shared" si="124"/>
        <v>9</v>
      </c>
      <c r="CP124" s="395">
        <f t="shared" si="124"/>
        <v>3</v>
      </c>
      <c r="CQ124" s="395" t="str">
        <f t="shared" si="124"/>
        <v>-</v>
      </c>
      <c r="CR124" s="395">
        <f t="shared" si="124"/>
        <v>0.01187005414</v>
      </c>
      <c r="CS124" s="395">
        <f t="shared" si="124"/>
        <v>0.005988023952</v>
      </c>
      <c r="CT124" s="395" t="str">
        <f t="shared" si="124"/>
        <v>-</v>
      </c>
      <c r="CU124" s="395">
        <f t="shared" si="124"/>
        <v>0</v>
      </c>
      <c r="CV124" s="395" t="str">
        <f t="shared" si="124"/>
        <v>-</v>
      </c>
      <c r="CW124" s="395">
        <f t="shared" si="124"/>
        <v>5.5</v>
      </c>
      <c r="CX124" s="395">
        <f t="shared" si="124"/>
        <v>0</v>
      </c>
      <c r="CY124" s="395" t="str">
        <f t="shared" si="124"/>
        <v>-</v>
      </c>
      <c r="CZ124" s="395" t="str">
        <f t="shared" si="124"/>
        <v>-</v>
      </c>
      <c r="DA124" s="395" t="str">
        <f t="shared" si="124"/>
        <v>-</v>
      </c>
      <c r="DB124" s="395" t="str">
        <f t="shared" si="124"/>
        <v>-</v>
      </c>
      <c r="DC124" s="395" t="str">
        <f t="shared" si="124"/>
        <v>-</v>
      </c>
      <c r="DD124" s="395" t="str">
        <f t="shared" si="124"/>
        <v>-</v>
      </c>
      <c r="DE124" s="395" t="str">
        <f t="shared" si="124"/>
        <v>-</v>
      </c>
      <c r="DF124" s="395" t="str">
        <f t="shared" si="124"/>
        <v>-</v>
      </c>
      <c r="DG124" s="395">
        <f t="shared" si="124"/>
        <v>1.013333333</v>
      </c>
      <c r="DH124" s="395" t="str">
        <f t="shared" si="124"/>
        <v>-</v>
      </c>
      <c r="DI124" s="396">
        <f t="shared" si="124"/>
        <v>1.272727273</v>
      </c>
      <c r="DJ124" s="268"/>
    </row>
    <row r="125">
      <c r="J125" s="269"/>
      <c r="K125" s="345"/>
      <c r="L125" s="308"/>
      <c r="M125" s="308"/>
      <c r="N125" s="309"/>
      <c r="O125" s="270"/>
      <c r="Q125" s="268"/>
      <c r="R125" s="307" t="s">
        <v>2205</v>
      </c>
      <c r="S125" s="381">
        <f t="shared" ref="S125:AE125" si="125">S77/S$31</f>
        <v>0.008598076363</v>
      </c>
      <c r="T125" s="381">
        <f t="shared" si="125"/>
        <v>0.004526034314</v>
      </c>
      <c r="U125" s="381">
        <f t="shared" si="125"/>
        <v>1.35483871</v>
      </c>
      <c r="V125" s="381">
        <f t="shared" si="125"/>
        <v>2.842105263</v>
      </c>
      <c r="W125" s="381">
        <f t="shared" si="125"/>
        <v>0</v>
      </c>
      <c r="X125" s="381">
        <f t="shared" si="125"/>
        <v>0</v>
      </c>
      <c r="Y125" s="381">
        <f t="shared" si="125"/>
        <v>0.00144598165</v>
      </c>
      <c r="Z125" s="381">
        <f t="shared" si="125"/>
        <v>0.06976744186</v>
      </c>
      <c r="AA125" s="381">
        <f t="shared" si="125"/>
        <v>9.181818182</v>
      </c>
      <c r="AB125" s="381">
        <f t="shared" si="125"/>
        <v>2.9</v>
      </c>
      <c r="AC125" s="381">
        <f t="shared" si="125"/>
        <v>0.01182994455</v>
      </c>
      <c r="AD125" s="381">
        <f t="shared" si="125"/>
        <v>0</v>
      </c>
      <c r="AE125" s="382">
        <f t="shared" si="125"/>
        <v>1.047619048</v>
      </c>
      <c r="AF125" s="268"/>
      <c r="AG125" s="307" t="s">
        <v>2205</v>
      </c>
      <c r="AH125" s="395">
        <f t="shared" ref="AH125:DI125" si="126">IF(AH$30=0,"-",AH77/AH$31)</f>
        <v>0.007292882147</v>
      </c>
      <c r="AI125" s="395">
        <f t="shared" si="126"/>
        <v>0</v>
      </c>
      <c r="AJ125" s="395">
        <f t="shared" si="126"/>
        <v>2.25</v>
      </c>
      <c r="AK125" s="395">
        <f t="shared" si="126"/>
        <v>0</v>
      </c>
      <c r="AL125" s="395">
        <f t="shared" si="126"/>
        <v>0.004526034314</v>
      </c>
      <c r="AM125" s="395" t="str">
        <f t="shared" si="126"/>
        <v>-</v>
      </c>
      <c r="AN125" s="395" t="str">
        <f t="shared" si="126"/>
        <v>-</v>
      </c>
      <c r="AO125" s="395" t="str">
        <f t="shared" si="126"/>
        <v>-</v>
      </c>
      <c r="AP125" s="395">
        <f t="shared" si="126"/>
        <v>1.408695652</v>
      </c>
      <c r="AQ125" s="395">
        <f t="shared" si="126"/>
        <v>0.25</v>
      </c>
      <c r="AR125" s="395" t="str">
        <f t="shared" si="126"/>
        <v>-</v>
      </c>
      <c r="AS125" s="395">
        <f t="shared" si="126"/>
        <v>0</v>
      </c>
      <c r="AT125" s="395">
        <f t="shared" si="126"/>
        <v>1.5</v>
      </c>
      <c r="AU125" s="395">
        <f t="shared" si="126"/>
        <v>1</v>
      </c>
      <c r="AV125" s="395" t="str">
        <f t="shared" si="126"/>
        <v>-</v>
      </c>
      <c r="AW125" s="395">
        <f t="shared" si="126"/>
        <v>2.375</v>
      </c>
      <c r="AX125" s="395" t="str">
        <f t="shared" si="126"/>
        <v>-</v>
      </c>
      <c r="AY125" s="395">
        <f t="shared" si="126"/>
        <v>1</v>
      </c>
      <c r="AZ125" s="395">
        <f t="shared" si="126"/>
        <v>14</v>
      </c>
      <c r="BA125" s="395" t="str">
        <f t="shared" si="126"/>
        <v>-</v>
      </c>
      <c r="BB125" s="395">
        <f t="shared" si="126"/>
        <v>0</v>
      </c>
      <c r="BC125" s="395" t="str">
        <f t="shared" si="126"/>
        <v>-</v>
      </c>
      <c r="BD125" s="395">
        <f t="shared" si="126"/>
        <v>0</v>
      </c>
      <c r="BE125" s="395">
        <f t="shared" si="126"/>
        <v>0</v>
      </c>
      <c r="BF125" s="395">
        <f t="shared" si="126"/>
        <v>0</v>
      </c>
      <c r="BG125" s="395">
        <f t="shared" si="126"/>
        <v>0</v>
      </c>
      <c r="BH125" s="395">
        <f t="shared" si="126"/>
        <v>0</v>
      </c>
      <c r="BI125" s="395" t="str">
        <f t="shared" si="126"/>
        <v>-</v>
      </c>
      <c r="BJ125" s="395" t="str">
        <f t="shared" si="126"/>
        <v>-</v>
      </c>
      <c r="BK125" s="395">
        <f t="shared" si="126"/>
        <v>1</v>
      </c>
      <c r="BL125" s="395">
        <f t="shared" si="126"/>
        <v>0.07777264683</v>
      </c>
      <c r="BM125" s="395">
        <f t="shared" si="126"/>
        <v>0.00002296157637</v>
      </c>
      <c r="BN125" s="395" t="str">
        <f t="shared" si="126"/>
        <v>-</v>
      </c>
      <c r="BO125" s="395" t="str">
        <f t="shared" si="126"/>
        <v>-</v>
      </c>
      <c r="BP125" s="395">
        <f t="shared" si="126"/>
        <v>0</v>
      </c>
      <c r="BQ125" s="395" t="str">
        <f t="shared" si="126"/>
        <v>-</v>
      </c>
      <c r="BR125" s="395">
        <f t="shared" si="126"/>
        <v>6</v>
      </c>
      <c r="BS125" s="395" t="str">
        <f t="shared" si="126"/>
        <v>-</v>
      </c>
      <c r="BT125" s="395" t="str">
        <f t="shared" si="126"/>
        <v>-</v>
      </c>
      <c r="BU125" s="395">
        <f t="shared" si="126"/>
        <v>0</v>
      </c>
      <c r="BV125" s="395">
        <f t="shared" si="126"/>
        <v>4</v>
      </c>
      <c r="BW125" s="395" t="str">
        <f t="shared" si="126"/>
        <v>-</v>
      </c>
      <c r="BX125" s="395">
        <f t="shared" si="126"/>
        <v>0</v>
      </c>
      <c r="BY125" s="395">
        <f t="shared" si="126"/>
        <v>0</v>
      </c>
      <c r="BZ125" s="395" t="str">
        <f t="shared" si="126"/>
        <v>-</v>
      </c>
      <c r="CA125" s="395">
        <f t="shared" si="126"/>
        <v>1</v>
      </c>
      <c r="CB125" s="395" t="str">
        <f t="shared" si="126"/>
        <v>-</v>
      </c>
      <c r="CC125" s="395">
        <f t="shared" si="126"/>
        <v>0</v>
      </c>
      <c r="CD125" s="395" t="str">
        <f t="shared" si="126"/>
        <v>-</v>
      </c>
      <c r="CE125" s="395">
        <f t="shared" si="126"/>
        <v>4</v>
      </c>
      <c r="CF125" s="395" t="str">
        <f t="shared" si="126"/>
        <v>-</v>
      </c>
      <c r="CG125" s="395">
        <f t="shared" si="126"/>
        <v>0</v>
      </c>
      <c r="CH125" s="395">
        <f t="shared" si="126"/>
        <v>0</v>
      </c>
      <c r="CI125" s="395">
        <f t="shared" si="126"/>
        <v>0</v>
      </c>
      <c r="CJ125" s="395">
        <f t="shared" si="126"/>
        <v>5</v>
      </c>
      <c r="CK125" s="395" t="str">
        <f t="shared" si="126"/>
        <v>-</v>
      </c>
      <c r="CL125" s="395">
        <f t="shared" si="126"/>
        <v>79.5</v>
      </c>
      <c r="CM125" s="395">
        <f t="shared" si="126"/>
        <v>0</v>
      </c>
      <c r="CN125" s="395">
        <f t="shared" si="126"/>
        <v>1.333333333</v>
      </c>
      <c r="CO125" s="395">
        <f t="shared" si="126"/>
        <v>9</v>
      </c>
      <c r="CP125" s="395">
        <f t="shared" si="126"/>
        <v>3</v>
      </c>
      <c r="CQ125" s="395" t="str">
        <f t="shared" si="126"/>
        <v>-</v>
      </c>
      <c r="CR125" s="395">
        <f t="shared" si="126"/>
        <v>0.01181452173</v>
      </c>
      <c r="CS125" s="395">
        <f t="shared" si="126"/>
        <v>0.001996007984</v>
      </c>
      <c r="CT125" s="395" t="str">
        <f t="shared" si="126"/>
        <v>-</v>
      </c>
      <c r="CU125" s="395">
        <f t="shared" si="126"/>
        <v>0</v>
      </c>
      <c r="CV125" s="395" t="str">
        <f t="shared" si="126"/>
        <v>-</v>
      </c>
      <c r="CW125" s="395">
        <f t="shared" si="126"/>
        <v>5.5</v>
      </c>
      <c r="CX125" s="395">
        <f t="shared" si="126"/>
        <v>0</v>
      </c>
      <c r="CY125" s="395" t="str">
        <f t="shared" si="126"/>
        <v>-</v>
      </c>
      <c r="CZ125" s="395" t="str">
        <f t="shared" si="126"/>
        <v>-</v>
      </c>
      <c r="DA125" s="395" t="str">
        <f t="shared" si="126"/>
        <v>-</v>
      </c>
      <c r="DB125" s="395" t="str">
        <f t="shared" si="126"/>
        <v>-</v>
      </c>
      <c r="DC125" s="395" t="str">
        <f t="shared" si="126"/>
        <v>-</v>
      </c>
      <c r="DD125" s="395" t="str">
        <f t="shared" si="126"/>
        <v>-</v>
      </c>
      <c r="DE125" s="395" t="str">
        <f t="shared" si="126"/>
        <v>-</v>
      </c>
      <c r="DF125" s="395" t="str">
        <f t="shared" si="126"/>
        <v>-</v>
      </c>
      <c r="DG125" s="395">
        <f t="shared" si="126"/>
        <v>1.013333333</v>
      </c>
      <c r="DH125" s="395" t="str">
        <f t="shared" si="126"/>
        <v>-</v>
      </c>
      <c r="DI125" s="396">
        <f t="shared" si="126"/>
        <v>1.272727273</v>
      </c>
      <c r="DJ125" s="268"/>
    </row>
    <row r="126">
      <c r="J126" s="269"/>
      <c r="K126" s="307" t="s">
        <v>2240</v>
      </c>
      <c r="L126" s="333" t="s">
        <v>2241</v>
      </c>
      <c r="M126" s="333" t="s">
        <v>2242</v>
      </c>
      <c r="N126" s="334" t="s">
        <v>2243</v>
      </c>
      <c r="O126" s="270"/>
      <c r="Q126" s="268"/>
      <c r="R126" s="307" t="s">
        <v>2206</v>
      </c>
      <c r="S126" s="381">
        <f t="shared" ref="S126:AE126" si="127">S78/S$31</f>
        <v>0.06747303993</v>
      </c>
      <c r="T126" s="381">
        <f t="shared" si="127"/>
        <v>0.04068729619</v>
      </c>
      <c r="U126" s="381">
        <f t="shared" si="127"/>
        <v>3.427419355</v>
      </c>
      <c r="V126" s="381">
        <f t="shared" si="127"/>
        <v>6.947368421</v>
      </c>
      <c r="W126" s="381">
        <f t="shared" si="127"/>
        <v>0.06655874567</v>
      </c>
      <c r="X126" s="381">
        <f t="shared" si="127"/>
        <v>316.6666667</v>
      </c>
      <c r="Y126" s="381">
        <f t="shared" si="127"/>
        <v>0.005750870429</v>
      </c>
      <c r="Z126" s="381">
        <f t="shared" si="127"/>
        <v>0.6424418605</v>
      </c>
      <c r="AA126" s="381">
        <f t="shared" si="127"/>
        <v>18.81818182</v>
      </c>
      <c r="AB126" s="381">
        <f t="shared" si="127"/>
        <v>16.3</v>
      </c>
      <c r="AC126" s="381">
        <f t="shared" si="127"/>
        <v>0.05783528445</v>
      </c>
      <c r="AD126" s="381">
        <f t="shared" si="127"/>
        <v>3</v>
      </c>
      <c r="AE126" s="382">
        <f t="shared" si="127"/>
        <v>3.106060606</v>
      </c>
      <c r="AF126" s="268"/>
      <c r="AG126" s="307" t="s">
        <v>2206</v>
      </c>
      <c r="AH126" s="395">
        <f t="shared" ref="AH126:DI126" si="128">IF(AH$30=0,"-",AH78/AH$31)</f>
        <v>0.06228121354</v>
      </c>
      <c r="AI126" s="395">
        <f t="shared" si="128"/>
        <v>5</v>
      </c>
      <c r="AJ126" s="395">
        <f t="shared" si="128"/>
        <v>7.5</v>
      </c>
      <c r="AK126" s="395">
        <f t="shared" si="128"/>
        <v>1</v>
      </c>
      <c r="AL126" s="395">
        <f t="shared" si="128"/>
        <v>0.04068729619</v>
      </c>
      <c r="AM126" s="395" t="str">
        <f t="shared" si="128"/>
        <v>-</v>
      </c>
      <c r="AN126" s="395" t="str">
        <f t="shared" si="128"/>
        <v>-</v>
      </c>
      <c r="AO126" s="395" t="str">
        <f t="shared" si="128"/>
        <v>-</v>
      </c>
      <c r="AP126" s="395">
        <f t="shared" si="128"/>
        <v>2.252173913</v>
      </c>
      <c r="AQ126" s="395">
        <f t="shared" si="128"/>
        <v>4</v>
      </c>
      <c r="AR126" s="395" t="str">
        <f t="shared" si="128"/>
        <v>-</v>
      </c>
      <c r="AS126" s="395">
        <f t="shared" si="128"/>
        <v>56</v>
      </c>
      <c r="AT126" s="395">
        <f t="shared" si="128"/>
        <v>39</v>
      </c>
      <c r="AU126" s="395">
        <f t="shared" si="128"/>
        <v>8</v>
      </c>
      <c r="AV126" s="395" t="str">
        <f t="shared" si="128"/>
        <v>-</v>
      </c>
      <c r="AW126" s="395">
        <f t="shared" si="128"/>
        <v>4.6875</v>
      </c>
      <c r="AX126" s="395" t="str">
        <f t="shared" si="128"/>
        <v>-</v>
      </c>
      <c r="AY126" s="395">
        <f t="shared" si="128"/>
        <v>8.5</v>
      </c>
      <c r="AZ126" s="395">
        <f t="shared" si="128"/>
        <v>40</v>
      </c>
      <c r="BA126" s="395" t="str">
        <f t="shared" si="128"/>
        <v>-</v>
      </c>
      <c r="BB126" s="395">
        <f t="shared" si="128"/>
        <v>0.06600215612</v>
      </c>
      <c r="BC126" s="395" t="str">
        <f t="shared" si="128"/>
        <v>-</v>
      </c>
      <c r="BD126" s="395">
        <f t="shared" si="128"/>
        <v>150</v>
      </c>
      <c r="BE126" s="395">
        <f t="shared" si="128"/>
        <v>0.6666666667</v>
      </c>
      <c r="BF126" s="395">
        <f t="shared" si="128"/>
        <v>4</v>
      </c>
      <c r="BG126" s="395">
        <f t="shared" si="128"/>
        <v>796</v>
      </c>
      <c r="BH126" s="395">
        <f t="shared" si="128"/>
        <v>4</v>
      </c>
      <c r="BI126" s="395" t="str">
        <f t="shared" si="128"/>
        <v>-</v>
      </c>
      <c r="BJ126" s="395" t="str">
        <f t="shared" si="128"/>
        <v>-</v>
      </c>
      <c r="BK126" s="395">
        <f t="shared" si="128"/>
        <v>5</v>
      </c>
      <c r="BL126" s="395">
        <f t="shared" si="128"/>
        <v>0.1383179483</v>
      </c>
      <c r="BM126" s="395">
        <f t="shared" si="128"/>
        <v>0.003279283048</v>
      </c>
      <c r="BN126" s="395" t="str">
        <f t="shared" si="128"/>
        <v>-</v>
      </c>
      <c r="BO126" s="395" t="str">
        <f t="shared" si="128"/>
        <v>-</v>
      </c>
      <c r="BP126" s="395">
        <f t="shared" si="128"/>
        <v>0.0637254902</v>
      </c>
      <c r="BQ126" s="395" t="str">
        <f t="shared" si="128"/>
        <v>-</v>
      </c>
      <c r="BR126" s="395">
        <f t="shared" si="128"/>
        <v>18.5</v>
      </c>
      <c r="BS126" s="395" t="str">
        <f t="shared" si="128"/>
        <v>-</v>
      </c>
      <c r="BT126" s="395" t="str">
        <f t="shared" si="128"/>
        <v>-</v>
      </c>
      <c r="BU126" s="395">
        <f t="shared" si="128"/>
        <v>2</v>
      </c>
      <c r="BV126" s="395">
        <f t="shared" si="128"/>
        <v>14</v>
      </c>
      <c r="BW126" s="395" t="str">
        <f t="shared" si="128"/>
        <v>-</v>
      </c>
      <c r="BX126" s="395">
        <f t="shared" si="128"/>
        <v>3.5</v>
      </c>
      <c r="BY126" s="395">
        <f t="shared" si="128"/>
        <v>0.2032520325</v>
      </c>
      <c r="BZ126" s="395" t="str">
        <f t="shared" si="128"/>
        <v>-</v>
      </c>
      <c r="CA126" s="395">
        <f t="shared" si="128"/>
        <v>8</v>
      </c>
      <c r="CB126" s="395" t="str">
        <f t="shared" si="128"/>
        <v>-</v>
      </c>
      <c r="CC126" s="395">
        <f t="shared" si="128"/>
        <v>4</v>
      </c>
      <c r="CD126" s="395" t="str">
        <f t="shared" si="128"/>
        <v>-</v>
      </c>
      <c r="CE126" s="395">
        <f t="shared" si="128"/>
        <v>12</v>
      </c>
      <c r="CF126" s="395" t="str">
        <f t="shared" si="128"/>
        <v>-</v>
      </c>
      <c r="CG126" s="395">
        <f t="shared" si="128"/>
        <v>11</v>
      </c>
      <c r="CH126" s="395">
        <f t="shared" si="128"/>
        <v>5</v>
      </c>
      <c r="CI126" s="395">
        <f t="shared" si="128"/>
        <v>4</v>
      </c>
      <c r="CJ126" s="395">
        <f t="shared" si="128"/>
        <v>25</v>
      </c>
      <c r="CK126" s="395" t="str">
        <f t="shared" si="128"/>
        <v>-</v>
      </c>
      <c r="CL126" s="395">
        <f t="shared" si="128"/>
        <v>147</v>
      </c>
      <c r="CM126" s="395">
        <f t="shared" si="128"/>
        <v>4</v>
      </c>
      <c r="CN126" s="395">
        <f t="shared" si="128"/>
        <v>4.666666667</v>
      </c>
      <c r="CO126" s="395">
        <f t="shared" si="128"/>
        <v>56</v>
      </c>
      <c r="CP126" s="395">
        <f t="shared" si="128"/>
        <v>19</v>
      </c>
      <c r="CQ126" s="395" t="str">
        <f t="shared" si="128"/>
        <v>-</v>
      </c>
      <c r="CR126" s="395">
        <f t="shared" si="128"/>
        <v>0.05796196029</v>
      </c>
      <c r="CS126" s="395">
        <f t="shared" si="128"/>
        <v>0.0119760479</v>
      </c>
      <c r="CT126" s="395" t="str">
        <f t="shared" si="128"/>
        <v>-</v>
      </c>
      <c r="CU126" s="395">
        <f t="shared" si="128"/>
        <v>8</v>
      </c>
      <c r="CV126" s="395" t="str">
        <f t="shared" si="128"/>
        <v>-</v>
      </c>
      <c r="CW126" s="395">
        <f t="shared" si="128"/>
        <v>14.5</v>
      </c>
      <c r="CX126" s="395">
        <f t="shared" si="128"/>
        <v>3</v>
      </c>
      <c r="CY126" s="395" t="str">
        <f t="shared" si="128"/>
        <v>-</v>
      </c>
      <c r="CZ126" s="395" t="str">
        <f t="shared" si="128"/>
        <v>-</v>
      </c>
      <c r="DA126" s="395" t="str">
        <f t="shared" si="128"/>
        <v>-</v>
      </c>
      <c r="DB126" s="395" t="str">
        <f t="shared" si="128"/>
        <v>-</v>
      </c>
      <c r="DC126" s="395" t="str">
        <f t="shared" si="128"/>
        <v>-</v>
      </c>
      <c r="DD126" s="395" t="str">
        <f t="shared" si="128"/>
        <v>-</v>
      </c>
      <c r="DE126" s="395" t="str">
        <f t="shared" si="128"/>
        <v>-</v>
      </c>
      <c r="DF126" s="395" t="str">
        <f t="shared" si="128"/>
        <v>-</v>
      </c>
      <c r="DG126" s="395">
        <f t="shared" si="128"/>
        <v>3.051111111</v>
      </c>
      <c r="DH126" s="395" t="str">
        <f t="shared" si="128"/>
        <v>-</v>
      </c>
      <c r="DI126" s="396">
        <f t="shared" si="128"/>
        <v>2</v>
      </c>
      <c r="DJ126" s="268"/>
    </row>
    <row r="127">
      <c r="J127" s="269"/>
      <c r="K127" s="380">
        <f>AVERAGEIF('(B) - Detecciones - Ataques'!GR3:GR137,"✔",'(B) - Detecciones - Ataques'!BH3:BH137)</f>
        <v>0.05222192532</v>
      </c>
      <c r="L127" s="381">
        <f>AVERAGEIF('(B) - Detecciones - Ataques'!GR3:GR137,"✔",'(B) - Detecciones - Ataques'!CQ3:CQ137)</f>
        <v>0.2081985739</v>
      </c>
      <c r="M127" s="381">
        <f>AVERAGEIF('(B) - Detecciones - Ataques'!GR3:GR137,"✔",'(B) - Detecciones - Ataques'!DZ3:DZ137)</f>
        <v>0.3700829382</v>
      </c>
      <c r="N127" s="382">
        <f>AVERAGEIF('(B) - Detecciones - Ataques'!GR3:GR137,"✔",'(B) - Detecciones - Ataques'!FI3:FI137)</f>
        <v>0.4454881892</v>
      </c>
      <c r="O127" s="270"/>
      <c r="Q127" s="268"/>
      <c r="R127" s="383" t="s">
        <v>2207</v>
      </c>
      <c r="S127" s="399">
        <f t="shared" ref="S127:AE127" si="129">S79/S$31</f>
        <v>0.06018653454</v>
      </c>
      <c r="T127" s="399">
        <f t="shared" si="129"/>
        <v>0.04066307756</v>
      </c>
      <c r="U127" s="399">
        <f t="shared" si="129"/>
        <v>2.10483871</v>
      </c>
      <c r="V127" s="399">
        <f t="shared" si="129"/>
        <v>4.684210526</v>
      </c>
      <c r="W127" s="399">
        <f t="shared" si="129"/>
        <v>0.1747966761</v>
      </c>
      <c r="X127" s="399">
        <f t="shared" si="129"/>
        <v>0</v>
      </c>
      <c r="Y127" s="399">
        <f t="shared" si="129"/>
        <v>0.004574529014</v>
      </c>
      <c r="Z127" s="399">
        <f t="shared" si="129"/>
        <v>0.1279069767</v>
      </c>
      <c r="AA127" s="399">
        <f t="shared" si="129"/>
        <v>11.04545455</v>
      </c>
      <c r="AB127" s="399">
        <f t="shared" si="129"/>
        <v>10.6</v>
      </c>
      <c r="AC127" s="399">
        <f t="shared" si="129"/>
        <v>0.05736975423</v>
      </c>
      <c r="AD127" s="399">
        <f t="shared" si="129"/>
        <v>0.1764705882</v>
      </c>
      <c r="AE127" s="400">
        <f t="shared" si="129"/>
        <v>3.060606061</v>
      </c>
      <c r="AF127" s="268"/>
      <c r="AG127" s="383" t="s">
        <v>2207</v>
      </c>
      <c r="AH127" s="402">
        <f t="shared" ref="AH127:DI127" si="130">IF(AH$30=0,"-",AH79/AH$31)</f>
        <v>0.05819719953</v>
      </c>
      <c r="AI127" s="402">
        <f t="shared" si="130"/>
        <v>1</v>
      </c>
      <c r="AJ127" s="402">
        <f t="shared" si="130"/>
        <v>3.25</v>
      </c>
      <c r="AK127" s="402">
        <f t="shared" si="130"/>
        <v>0</v>
      </c>
      <c r="AL127" s="402">
        <f t="shared" si="130"/>
        <v>0.04066307756</v>
      </c>
      <c r="AM127" s="402" t="str">
        <f t="shared" si="130"/>
        <v>-</v>
      </c>
      <c r="AN127" s="402" t="str">
        <f t="shared" si="130"/>
        <v>-</v>
      </c>
      <c r="AO127" s="402" t="str">
        <f t="shared" si="130"/>
        <v>-</v>
      </c>
      <c r="AP127" s="402">
        <f t="shared" si="130"/>
        <v>2.07826087</v>
      </c>
      <c r="AQ127" s="402">
        <f t="shared" si="130"/>
        <v>1</v>
      </c>
      <c r="AR127" s="402" t="str">
        <f t="shared" si="130"/>
        <v>-</v>
      </c>
      <c r="AS127" s="402">
        <f t="shared" si="130"/>
        <v>2</v>
      </c>
      <c r="AT127" s="402">
        <f t="shared" si="130"/>
        <v>3</v>
      </c>
      <c r="AU127" s="402">
        <f t="shared" si="130"/>
        <v>5</v>
      </c>
      <c r="AV127" s="402" t="str">
        <f t="shared" si="130"/>
        <v>-</v>
      </c>
      <c r="AW127" s="402">
        <f t="shared" si="130"/>
        <v>3.5</v>
      </c>
      <c r="AX127" s="402" t="str">
        <f t="shared" si="130"/>
        <v>-</v>
      </c>
      <c r="AY127" s="402">
        <f t="shared" si="130"/>
        <v>1.5</v>
      </c>
      <c r="AZ127" s="402">
        <f t="shared" si="130"/>
        <v>30</v>
      </c>
      <c r="BA127" s="402" t="str">
        <f t="shared" si="130"/>
        <v>-</v>
      </c>
      <c r="BB127" s="402">
        <f t="shared" si="130"/>
        <v>0.1748016189</v>
      </c>
      <c r="BC127" s="402" t="str">
        <f t="shared" si="130"/>
        <v>-</v>
      </c>
      <c r="BD127" s="402">
        <f t="shared" si="130"/>
        <v>0</v>
      </c>
      <c r="BE127" s="402">
        <f t="shared" si="130"/>
        <v>0</v>
      </c>
      <c r="BF127" s="402">
        <f t="shared" si="130"/>
        <v>0</v>
      </c>
      <c r="BG127" s="402">
        <f t="shared" si="130"/>
        <v>0</v>
      </c>
      <c r="BH127" s="402">
        <f t="shared" si="130"/>
        <v>0</v>
      </c>
      <c r="BI127" s="402" t="str">
        <f t="shared" si="130"/>
        <v>-</v>
      </c>
      <c r="BJ127" s="402" t="str">
        <f t="shared" si="130"/>
        <v>-</v>
      </c>
      <c r="BK127" s="402">
        <f t="shared" si="130"/>
        <v>1</v>
      </c>
      <c r="BL127" s="402">
        <f t="shared" si="130"/>
        <v>0.07784692726</v>
      </c>
      <c r="BM127" s="402">
        <f t="shared" si="130"/>
        <v>0.003208451766</v>
      </c>
      <c r="BN127" s="402" t="str">
        <f t="shared" si="130"/>
        <v>-</v>
      </c>
      <c r="BO127" s="402" t="str">
        <f t="shared" si="130"/>
        <v>-</v>
      </c>
      <c r="BP127" s="402">
        <f t="shared" si="130"/>
        <v>0.009803921569</v>
      </c>
      <c r="BQ127" s="402" t="str">
        <f t="shared" si="130"/>
        <v>-</v>
      </c>
      <c r="BR127" s="402">
        <f t="shared" si="130"/>
        <v>7</v>
      </c>
      <c r="BS127" s="402" t="str">
        <f t="shared" si="130"/>
        <v>-</v>
      </c>
      <c r="BT127" s="402" t="str">
        <f t="shared" si="130"/>
        <v>-</v>
      </c>
      <c r="BU127" s="402">
        <f t="shared" si="130"/>
        <v>0</v>
      </c>
      <c r="BV127" s="402">
        <f t="shared" si="130"/>
        <v>10</v>
      </c>
      <c r="BW127" s="402" t="str">
        <f t="shared" si="130"/>
        <v>-</v>
      </c>
      <c r="BX127" s="402">
        <f t="shared" si="130"/>
        <v>0</v>
      </c>
      <c r="BY127" s="402">
        <f t="shared" si="130"/>
        <v>0</v>
      </c>
      <c r="BZ127" s="402" t="str">
        <f t="shared" si="130"/>
        <v>-</v>
      </c>
      <c r="CA127" s="402">
        <f t="shared" si="130"/>
        <v>4</v>
      </c>
      <c r="CB127" s="402" t="str">
        <f t="shared" si="130"/>
        <v>-</v>
      </c>
      <c r="CC127" s="402">
        <f t="shared" si="130"/>
        <v>0</v>
      </c>
      <c r="CD127" s="402" t="str">
        <f t="shared" si="130"/>
        <v>-</v>
      </c>
      <c r="CE127" s="402">
        <f t="shared" si="130"/>
        <v>8</v>
      </c>
      <c r="CF127" s="402" t="str">
        <f t="shared" si="130"/>
        <v>-</v>
      </c>
      <c r="CG127" s="402">
        <f t="shared" si="130"/>
        <v>6</v>
      </c>
      <c r="CH127" s="402">
        <f t="shared" si="130"/>
        <v>1</v>
      </c>
      <c r="CI127" s="402">
        <f t="shared" si="130"/>
        <v>0</v>
      </c>
      <c r="CJ127" s="402">
        <f t="shared" si="130"/>
        <v>12</v>
      </c>
      <c r="CK127" s="402" t="str">
        <f t="shared" si="130"/>
        <v>-</v>
      </c>
      <c r="CL127" s="402">
        <f t="shared" si="130"/>
        <v>84</v>
      </c>
      <c r="CM127" s="402">
        <f t="shared" si="130"/>
        <v>0</v>
      </c>
      <c r="CN127" s="402">
        <f t="shared" si="130"/>
        <v>3.333333333</v>
      </c>
      <c r="CO127" s="402">
        <f t="shared" si="130"/>
        <v>39.5</v>
      </c>
      <c r="CP127" s="402">
        <f t="shared" si="130"/>
        <v>7</v>
      </c>
      <c r="CQ127" s="402" t="str">
        <f t="shared" si="130"/>
        <v>-</v>
      </c>
      <c r="CR127" s="402">
        <f t="shared" si="130"/>
        <v>0.05772594752</v>
      </c>
      <c r="CS127" s="402">
        <f t="shared" si="130"/>
        <v>0.002994011976</v>
      </c>
      <c r="CT127" s="402" t="str">
        <f t="shared" si="130"/>
        <v>-</v>
      </c>
      <c r="CU127" s="402">
        <f t="shared" si="130"/>
        <v>6</v>
      </c>
      <c r="CV127" s="402" t="str">
        <f t="shared" si="130"/>
        <v>-</v>
      </c>
      <c r="CW127" s="402">
        <f t="shared" si="130"/>
        <v>11.5</v>
      </c>
      <c r="CX127" s="402">
        <f t="shared" si="130"/>
        <v>0.1764705882</v>
      </c>
      <c r="CY127" s="402" t="str">
        <f t="shared" si="130"/>
        <v>-</v>
      </c>
      <c r="CZ127" s="402" t="str">
        <f t="shared" si="130"/>
        <v>-</v>
      </c>
      <c r="DA127" s="402" t="str">
        <f t="shared" si="130"/>
        <v>-</v>
      </c>
      <c r="DB127" s="402" t="str">
        <f t="shared" si="130"/>
        <v>-</v>
      </c>
      <c r="DC127" s="402" t="str">
        <f t="shared" si="130"/>
        <v>-</v>
      </c>
      <c r="DD127" s="402" t="str">
        <f t="shared" si="130"/>
        <v>-</v>
      </c>
      <c r="DE127" s="402" t="str">
        <f t="shared" si="130"/>
        <v>-</v>
      </c>
      <c r="DF127" s="402" t="str">
        <f t="shared" si="130"/>
        <v>-</v>
      </c>
      <c r="DG127" s="402">
        <f t="shared" si="130"/>
        <v>3.033333333</v>
      </c>
      <c r="DH127" s="402" t="str">
        <f t="shared" si="130"/>
        <v>-</v>
      </c>
      <c r="DI127" s="403">
        <f t="shared" si="130"/>
        <v>1.727272727</v>
      </c>
      <c r="DJ127" s="268"/>
    </row>
    <row r="128">
      <c r="J128" s="269"/>
      <c r="K128" s="345"/>
      <c r="L128" s="308"/>
      <c r="M128" s="308"/>
      <c r="N128" s="309"/>
      <c r="O128" s="270"/>
      <c r="Q128" s="268"/>
      <c r="R128" s="388"/>
      <c r="S128" s="388"/>
      <c r="T128" s="388"/>
      <c r="U128" s="388"/>
      <c r="V128" s="388"/>
      <c r="W128" s="268"/>
      <c r="X128" s="268"/>
      <c r="Y128" s="268"/>
      <c r="Z128" s="268"/>
      <c r="AA128" s="268"/>
      <c r="AB128" s="268"/>
      <c r="AC128" s="268"/>
      <c r="AD128" s="268"/>
      <c r="AE128" s="268"/>
      <c r="AF128" s="268"/>
      <c r="AG128" s="268"/>
      <c r="AH128" s="390"/>
      <c r="AI128" s="390"/>
      <c r="AJ128" s="390"/>
      <c r="AK128" s="390"/>
      <c r="AL128" s="390"/>
      <c r="AM128" s="390"/>
      <c r="AN128" s="390"/>
      <c r="AO128" s="390"/>
      <c r="AP128" s="390"/>
      <c r="AQ128" s="390"/>
      <c r="AR128" s="390"/>
      <c r="AS128" s="390"/>
      <c r="AT128" s="390"/>
      <c r="AU128" s="390"/>
      <c r="AV128" s="390"/>
      <c r="AW128" s="390"/>
      <c r="AX128" s="390"/>
      <c r="AY128" s="390"/>
      <c r="AZ128" s="390"/>
      <c r="BA128" s="390"/>
      <c r="BB128" s="390"/>
      <c r="BC128" s="390"/>
      <c r="BD128" s="390"/>
      <c r="BE128" s="390"/>
      <c r="BF128" s="390"/>
      <c r="BG128" s="390"/>
      <c r="BH128" s="390"/>
      <c r="BI128" s="390"/>
      <c r="BJ128" s="390"/>
      <c r="BK128" s="390"/>
      <c r="BL128" s="390"/>
      <c r="BM128" s="390"/>
      <c r="BN128" s="390"/>
      <c r="BO128" s="390"/>
      <c r="BP128" s="390"/>
      <c r="BQ128" s="390"/>
      <c r="BR128" s="390"/>
      <c r="BS128" s="390"/>
      <c r="BT128" s="390"/>
      <c r="BU128" s="390"/>
      <c r="BV128" s="390"/>
      <c r="BW128" s="390"/>
      <c r="BX128" s="390"/>
      <c r="BY128" s="390"/>
      <c r="BZ128" s="390"/>
      <c r="CA128" s="390"/>
      <c r="CB128" s="390"/>
      <c r="CC128" s="390"/>
      <c r="CD128" s="390"/>
      <c r="CE128" s="390"/>
      <c r="CF128" s="390"/>
      <c r="CG128" s="390"/>
      <c r="CH128" s="390"/>
      <c r="CI128" s="390"/>
      <c r="CJ128" s="390"/>
      <c r="CK128" s="390"/>
      <c r="CL128" s="390"/>
      <c r="CM128" s="390"/>
      <c r="CN128" s="390"/>
      <c r="CO128" s="390"/>
      <c r="CP128" s="390"/>
      <c r="CQ128" s="390"/>
      <c r="CR128" s="390"/>
      <c r="CS128" s="390"/>
      <c r="CT128" s="390"/>
      <c r="CU128" s="390"/>
      <c r="CV128" s="390"/>
      <c r="CW128" s="390"/>
      <c r="CX128" s="390"/>
      <c r="CY128" s="390"/>
      <c r="CZ128" s="390"/>
      <c r="DA128" s="390"/>
      <c r="DB128" s="390"/>
      <c r="DC128" s="390"/>
      <c r="DD128" s="390"/>
      <c r="DE128" s="390"/>
      <c r="DF128" s="390"/>
      <c r="DG128" s="390"/>
      <c r="DH128" s="390"/>
      <c r="DI128" s="390"/>
      <c r="DJ128" s="268"/>
    </row>
    <row r="129">
      <c r="J129" s="269"/>
      <c r="K129" s="307" t="s">
        <v>2244</v>
      </c>
      <c r="L129" s="333" t="s">
        <v>2245</v>
      </c>
      <c r="M129" s="333" t="s">
        <v>2246</v>
      </c>
      <c r="N129" s="334" t="s">
        <v>2247</v>
      </c>
      <c r="O129" s="270"/>
      <c r="Q129" s="268"/>
      <c r="R129" s="388"/>
      <c r="S129" s="388"/>
      <c r="T129" s="388"/>
      <c r="U129" s="388"/>
      <c r="V129" s="388"/>
      <c r="W129" s="268"/>
      <c r="X129" s="268"/>
      <c r="Y129" s="268"/>
      <c r="Z129" s="268"/>
      <c r="AA129" s="268"/>
      <c r="AB129" s="268"/>
      <c r="AC129" s="268"/>
      <c r="AD129" s="268"/>
      <c r="AE129" s="268"/>
      <c r="AF129" s="268"/>
      <c r="AG129" s="268"/>
      <c r="AH129" s="390"/>
      <c r="AI129" s="390"/>
      <c r="AJ129" s="390"/>
      <c r="AK129" s="390"/>
      <c r="AL129" s="390"/>
      <c r="AM129" s="390"/>
      <c r="AN129" s="390"/>
      <c r="AO129" s="390"/>
      <c r="AP129" s="390"/>
      <c r="AQ129" s="390"/>
      <c r="AR129" s="390"/>
      <c r="AS129" s="390"/>
      <c r="AT129" s="390"/>
      <c r="AU129" s="390"/>
      <c r="AV129" s="390"/>
      <c r="AW129" s="390"/>
      <c r="AX129" s="390"/>
      <c r="AY129" s="390"/>
      <c r="AZ129" s="390"/>
      <c r="BA129" s="390"/>
      <c r="BB129" s="390"/>
      <c r="BC129" s="390"/>
      <c r="BD129" s="390"/>
      <c r="BE129" s="390"/>
      <c r="BF129" s="390"/>
      <c r="BG129" s="390"/>
      <c r="BH129" s="390"/>
      <c r="BI129" s="390"/>
      <c r="BJ129" s="390"/>
      <c r="BK129" s="390"/>
      <c r="BL129" s="390"/>
      <c r="BM129" s="390"/>
      <c r="BN129" s="390"/>
      <c r="BO129" s="390"/>
      <c r="BP129" s="390"/>
      <c r="BQ129" s="390"/>
      <c r="BR129" s="390"/>
      <c r="BS129" s="390"/>
      <c r="BT129" s="390"/>
      <c r="BU129" s="390"/>
      <c r="BV129" s="390"/>
      <c r="BW129" s="390"/>
      <c r="BX129" s="390"/>
      <c r="BY129" s="390"/>
      <c r="BZ129" s="390"/>
      <c r="CA129" s="390"/>
      <c r="CB129" s="390"/>
      <c r="CC129" s="390"/>
      <c r="CD129" s="390"/>
      <c r="CE129" s="390"/>
      <c r="CF129" s="390"/>
      <c r="CG129" s="390"/>
      <c r="CH129" s="390"/>
      <c r="CI129" s="390"/>
      <c r="CJ129" s="390"/>
      <c r="CK129" s="390"/>
      <c r="CL129" s="390"/>
      <c r="CM129" s="390"/>
      <c r="CN129" s="390"/>
      <c r="CO129" s="390"/>
      <c r="CP129" s="390"/>
      <c r="CQ129" s="390"/>
      <c r="CR129" s="390"/>
      <c r="CS129" s="390"/>
      <c r="CT129" s="390"/>
      <c r="CU129" s="390"/>
      <c r="CV129" s="390"/>
      <c r="CW129" s="390"/>
      <c r="CX129" s="390"/>
      <c r="CY129" s="390"/>
      <c r="CZ129" s="390"/>
      <c r="DA129" s="390"/>
      <c r="DB129" s="390"/>
      <c r="DC129" s="390"/>
      <c r="DD129" s="390"/>
      <c r="DE129" s="390"/>
      <c r="DF129" s="390"/>
      <c r="DG129" s="390"/>
      <c r="DH129" s="390"/>
      <c r="DI129" s="390"/>
      <c r="DJ129" s="268"/>
    </row>
    <row r="130">
      <c r="J130" s="269"/>
      <c r="K130" s="398">
        <f>AVERAGEIF('(B) - Detecciones - Ataques'!GR3:GR137,"✔",'(B) - Detecciones - Ataques'!BG3:BG137)</f>
        <v>26.58143655</v>
      </c>
      <c r="L130" s="399">
        <f>AVERAGEIF('(B) - Detecciones - Ataques'!GR3:GR137,"✔",'(B) - Detecciones - Ataques'!CP3:CP137)</f>
        <v>31.25174477</v>
      </c>
      <c r="M130" s="399">
        <f>AVERAGEIF('(B) - Detecciones - Ataques'!GR3:GR137,"✔",'(B) - Detecciones - Ataques'!DY3:DY137)</f>
        <v>34.12942506</v>
      </c>
      <c r="N130" s="400">
        <f>AVERAGEIF('(B) - Detecciones - Ataques'!GR3:GR137,"✔",'(B) - Detecciones - Ataques'!FH3:FH137)</f>
        <v>883.8283794</v>
      </c>
      <c r="O130" s="270"/>
      <c r="Q130" s="268"/>
      <c r="R130" s="275" t="s">
        <v>2260</v>
      </c>
      <c r="S130" s="276"/>
      <c r="T130" s="276"/>
      <c r="U130" s="276"/>
      <c r="V130" s="276"/>
      <c r="W130" s="276"/>
      <c r="X130" s="276"/>
      <c r="Y130" s="276"/>
      <c r="Z130" s="276"/>
      <c r="AA130" s="276"/>
      <c r="AB130" s="276"/>
      <c r="AC130" s="276"/>
      <c r="AD130" s="276"/>
      <c r="AE130" s="277"/>
      <c r="AF130" s="268"/>
      <c r="AG130" s="278" t="s">
        <v>2261</v>
      </c>
      <c r="AH130" s="276"/>
      <c r="AI130" s="276"/>
      <c r="AJ130" s="276"/>
      <c r="AK130" s="276"/>
      <c r="AL130" s="276"/>
      <c r="AM130" s="276"/>
      <c r="AN130" s="276"/>
      <c r="AO130" s="276"/>
      <c r="AP130" s="276"/>
      <c r="AQ130" s="276"/>
      <c r="AR130" s="276"/>
      <c r="AS130" s="276"/>
      <c r="AT130" s="276"/>
      <c r="AU130" s="276"/>
      <c r="AV130" s="276"/>
      <c r="AW130" s="276"/>
      <c r="AX130" s="276"/>
      <c r="AY130" s="276"/>
      <c r="AZ130" s="276"/>
      <c r="BA130" s="276"/>
      <c r="BB130" s="276"/>
      <c r="BC130" s="276"/>
      <c r="BD130" s="276"/>
      <c r="BE130" s="276"/>
      <c r="BF130" s="276"/>
      <c r="BG130" s="276"/>
      <c r="BH130" s="276"/>
      <c r="BI130" s="276"/>
      <c r="BJ130" s="276"/>
      <c r="BK130" s="276"/>
      <c r="BL130" s="276"/>
      <c r="BM130" s="276"/>
      <c r="BN130" s="276"/>
      <c r="BO130" s="276"/>
      <c r="BP130" s="276"/>
      <c r="BQ130" s="276"/>
      <c r="BR130" s="276"/>
      <c r="BS130" s="276"/>
      <c r="BT130" s="276"/>
      <c r="BU130" s="276"/>
      <c r="BV130" s="276"/>
      <c r="BW130" s="276"/>
      <c r="BX130" s="276"/>
      <c r="BY130" s="276"/>
      <c r="BZ130" s="276"/>
      <c r="CA130" s="276"/>
      <c r="CB130" s="276"/>
      <c r="CC130" s="276"/>
      <c r="CD130" s="276"/>
      <c r="CE130" s="276"/>
      <c r="CF130" s="276"/>
      <c r="CG130" s="276"/>
      <c r="CH130" s="276"/>
      <c r="CI130" s="276"/>
      <c r="CJ130" s="276"/>
      <c r="CK130" s="276"/>
      <c r="CL130" s="276"/>
      <c r="CM130" s="276"/>
      <c r="CN130" s="276"/>
      <c r="CO130" s="276"/>
      <c r="CP130" s="276"/>
      <c r="CQ130" s="276"/>
      <c r="CR130" s="276"/>
      <c r="CS130" s="276"/>
      <c r="CT130" s="276"/>
      <c r="CU130" s="276"/>
      <c r="CV130" s="276"/>
      <c r="CW130" s="276"/>
      <c r="CX130" s="276"/>
      <c r="CY130" s="276"/>
      <c r="CZ130" s="276"/>
      <c r="DA130" s="276"/>
      <c r="DB130" s="276"/>
      <c r="DC130" s="276"/>
      <c r="DD130" s="276"/>
      <c r="DE130" s="276"/>
      <c r="DF130" s="276"/>
      <c r="DG130" s="276"/>
      <c r="DH130" s="276"/>
      <c r="DI130" s="277"/>
      <c r="DJ130" s="268"/>
    </row>
    <row r="131">
      <c r="J131" s="269"/>
      <c r="K131" s="390"/>
      <c r="L131" s="390"/>
      <c r="M131" s="390"/>
      <c r="N131" s="390"/>
      <c r="O131" s="270"/>
      <c r="Q131" s="268"/>
      <c r="R131" s="289" t="s">
        <v>2129</v>
      </c>
      <c r="S131" s="290" t="s">
        <v>1822</v>
      </c>
      <c r="T131" s="290" t="s">
        <v>1752</v>
      </c>
      <c r="U131" s="290" t="s">
        <v>797</v>
      </c>
      <c r="V131" s="290" t="s">
        <v>508</v>
      </c>
      <c r="W131" s="290" t="s">
        <v>174</v>
      </c>
      <c r="X131" s="290" t="s">
        <v>329</v>
      </c>
      <c r="Y131" s="290" t="s">
        <v>1169</v>
      </c>
      <c r="Z131" s="290" t="s">
        <v>146</v>
      </c>
      <c r="AA131" s="290" t="s">
        <v>537</v>
      </c>
      <c r="AB131" s="290" t="s">
        <v>269</v>
      </c>
      <c r="AC131" s="290" t="s">
        <v>228</v>
      </c>
      <c r="AD131" s="290" t="s">
        <v>214</v>
      </c>
      <c r="AE131" s="291" t="s">
        <v>441</v>
      </c>
      <c r="AF131" s="268"/>
      <c r="AG131" s="275" t="s">
        <v>2129</v>
      </c>
      <c r="AH131" s="378" t="s">
        <v>1835</v>
      </c>
      <c r="AI131" s="391" t="s">
        <v>1903</v>
      </c>
      <c r="AJ131" s="378" t="s">
        <v>1918</v>
      </c>
      <c r="AK131" s="378" t="s">
        <v>1824</v>
      </c>
      <c r="AL131" s="378" t="s">
        <v>1805</v>
      </c>
      <c r="AM131" s="378" t="s">
        <v>1794</v>
      </c>
      <c r="AN131" s="378" t="s">
        <v>1754</v>
      </c>
      <c r="AO131" s="378" t="s">
        <v>799</v>
      </c>
      <c r="AP131" s="378" t="s">
        <v>877</v>
      </c>
      <c r="AQ131" s="378" t="s">
        <v>853</v>
      </c>
      <c r="AR131" s="378" t="s">
        <v>981</v>
      </c>
      <c r="AS131" s="378" t="s">
        <v>1604</v>
      </c>
      <c r="AT131" s="378" t="s">
        <v>2012</v>
      </c>
      <c r="AU131" s="378" t="s">
        <v>957</v>
      </c>
      <c r="AV131" s="378" t="s">
        <v>819</v>
      </c>
      <c r="AW131" s="378" t="s">
        <v>931</v>
      </c>
      <c r="AX131" s="378" t="s">
        <v>1469</v>
      </c>
      <c r="AY131" s="378" t="s">
        <v>1401</v>
      </c>
      <c r="AZ131" s="392" t="s">
        <v>511</v>
      </c>
      <c r="BA131" s="378" t="s">
        <v>1490</v>
      </c>
      <c r="BB131" s="378" t="s">
        <v>680</v>
      </c>
      <c r="BC131" s="378" t="s">
        <v>344</v>
      </c>
      <c r="BD131" s="378" t="s">
        <v>1509</v>
      </c>
      <c r="BE131" s="378" t="s">
        <v>831</v>
      </c>
      <c r="BF131" s="378" t="s">
        <v>176</v>
      </c>
      <c r="BG131" s="378" t="s">
        <v>1962</v>
      </c>
      <c r="BH131" s="378" t="s">
        <v>1088</v>
      </c>
      <c r="BI131" s="378" t="s">
        <v>331</v>
      </c>
      <c r="BJ131" s="378" t="s">
        <v>761</v>
      </c>
      <c r="BK131" s="378" t="s">
        <v>1593</v>
      </c>
      <c r="BL131" s="378" t="s">
        <v>1292</v>
      </c>
      <c r="BM131" s="378" t="s">
        <v>1203</v>
      </c>
      <c r="BN131" s="378" t="s">
        <v>1190</v>
      </c>
      <c r="BO131" s="378" t="s">
        <v>1170</v>
      </c>
      <c r="BP131" s="378" t="s">
        <v>549</v>
      </c>
      <c r="BQ131" s="378" t="s">
        <v>651</v>
      </c>
      <c r="BR131" s="378" t="s">
        <v>189</v>
      </c>
      <c r="BS131" s="378" t="s">
        <v>633</v>
      </c>
      <c r="BT131" s="378" t="s">
        <v>592</v>
      </c>
      <c r="BU131" s="378" t="s">
        <v>148</v>
      </c>
      <c r="BV131" s="378" t="s">
        <v>666</v>
      </c>
      <c r="BW131" s="378" t="s">
        <v>779</v>
      </c>
      <c r="BX131" s="378" t="s">
        <v>1110</v>
      </c>
      <c r="BY131" s="378" t="s">
        <v>1655</v>
      </c>
      <c r="BZ131" s="378" t="s">
        <v>2043</v>
      </c>
      <c r="CA131" s="378" t="s">
        <v>1727</v>
      </c>
      <c r="CB131" s="378" t="s">
        <v>1740</v>
      </c>
      <c r="CC131" s="378" t="s">
        <v>1717</v>
      </c>
      <c r="CD131" s="378" t="s">
        <v>1015</v>
      </c>
      <c r="CE131" s="378" t="s">
        <v>614</v>
      </c>
      <c r="CF131" s="378" t="s">
        <v>539</v>
      </c>
      <c r="CG131" s="378" t="s">
        <v>743</v>
      </c>
      <c r="CH131" s="378" t="s">
        <v>1027</v>
      </c>
      <c r="CI131" s="378" t="s">
        <v>1099</v>
      </c>
      <c r="CJ131" s="378" t="s">
        <v>1130</v>
      </c>
      <c r="CK131" s="378" t="s">
        <v>1939</v>
      </c>
      <c r="CL131" s="378" t="s">
        <v>1978</v>
      </c>
      <c r="CM131" s="378" t="s">
        <v>271</v>
      </c>
      <c r="CN131" s="378" t="s">
        <v>1042</v>
      </c>
      <c r="CO131" s="378" t="s">
        <v>1569</v>
      </c>
      <c r="CP131" s="378" t="s">
        <v>1706</v>
      </c>
      <c r="CQ131" s="378" t="s">
        <v>1441</v>
      </c>
      <c r="CR131" s="378" t="s">
        <v>395</v>
      </c>
      <c r="CS131" s="378" t="s">
        <v>230</v>
      </c>
      <c r="CT131" s="378" t="s">
        <v>2002</v>
      </c>
      <c r="CU131" s="378" t="s">
        <v>314</v>
      </c>
      <c r="CV131" s="378" t="s">
        <v>1159</v>
      </c>
      <c r="CW131" s="378" t="s">
        <v>570</v>
      </c>
      <c r="CX131" s="378" t="s">
        <v>464</v>
      </c>
      <c r="CY131" s="378" t="s">
        <v>216</v>
      </c>
      <c r="CZ131" s="378" t="s">
        <v>252</v>
      </c>
      <c r="DA131" s="378" t="s">
        <v>281</v>
      </c>
      <c r="DB131" s="378" t="s">
        <v>300</v>
      </c>
      <c r="DC131" s="378" t="s">
        <v>1457</v>
      </c>
      <c r="DD131" s="378" t="s">
        <v>378</v>
      </c>
      <c r="DE131" s="378" t="s">
        <v>1643</v>
      </c>
      <c r="DF131" s="378" t="s">
        <v>1002</v>
      </c>
      <c r="DG131" s="378" t="s">
        <v>443</v>
      </c>
      <c r="DH131" s="378" t="s">
        <v>991</v>
      </c>
      <c r="DI131" s="379" t="s">
        <v>1677</v>
      </c>
      <c r="DJ131" s="268"/>
    </row>
    <row r="132">
      <c r="J132" s="269"/>
      <c r="K132" s="404"/>
      <c r="L132" s="404"/>
      <c r="M132" s="405"/>
      <c r="N132" s="404"/>
      <c r="O132" s="270"/>
      <c r="Q132" s="268"/>
      <c r="R132" s="307" t="s">
        <v>2210</v>
      </c>
      <c r="S132" s="381">
        <f>(
    SUMIFS(
        '(B) - Detecciones - Ataques'!$AZ$3:$AZ$137,
        '(B) - Detecciones - Ataques'!$GR$3:$GR$137, "✔",
        '(B) - Detecciones - Ataques'!$B$3:$B$137, S$131
    ) +
    SUMIFS(
        '(B) - Detecciones - Ataques'!$AZ$3:$AZ$137,
        '(B) - Detecciones - Ataques'!$GR$3:$GR$137, "✔",
        '(B) - Detecciones - Ataques'!$C$3:$C$137, "*" &amp; S$131 &amp; "*"
    )
) / (
    COUNTIFS(
        '(B) - Detecciones - Ataques'!$GR$3:$GR$137, "✔",
        '(B) - Detecciones - Ataques'!$B$3:$B$137, S$131
    ) +
    COUNTIFS(
        '(B) - Detecciones - Ataques'!$GR$3:$GR$137, "✔",
        '(B) - Detecciones - Ataques'!$C$3:$C$137, "*" &amp; S$131 &amp; "*"
    )
)
</f>
        <v>0.0003253619652</v>
      </c>
      <c r="T132" s="381">
        <f>(
    SUMIFS(
        '(B) - Detecciones - Ataques'!$AZ$3:$AZ$137,
        '(B) - Detecciones - Ataques'!$GR$3:$GR$137, "✔",
        '(B) - Detecciones - Ataques'!$B$3:$B$137, T$131
    ) +
    SUMIFS(
        '(B) - Detecciones - Ataques'!$AZ$3:$AZ$137,
        '(B) - Detecciones - Ataques'!$GR$3:$GR$137, "✔",
        '(B) - Detecciones - Ataques'!$C$3:$C$137, "*" &amp; T$131 &amp; "*"
    )
) / (
    COUNTIFS(
        '(B) - Detecciones - Ataques'!$GR$3:$GR$137, "✔",
        '(B) - Detecciones - Ataques'!$B$3:$B$137, T$131
    ) +
    COUNTIFS(
        '(B) - Detecciones - Ataques'!$GR$3:$GR$137, "✔",
        '(B) - Detecciones - Ataques'!$C$3:$C$137, "*" &amp; T$131 &amp; "*"
    )
)
</f>
        <v>0</v>
      </c>
      <c r="U132" s="381">
        <f>(
    SUMIFS(
        '(B) - Detecciones - Ataques'!$AZ$3:$AZ$137,
        '(B) - Detecciones - Ataques'!$GR$3:$GR$137, "✔",
        '(B) - Detecciones - Ataques'!$B$3:$B$137, U$131
    ) +
    SUMIFS(
        '(B) - Detecciones - Ataques'!$AZ$3:$AZ$137,
        '(B) - Detecciones - Ataques'!$GR$3:$GR$137, "✔",
        '(B) - Detecciones - Ataques'!$C$3:$C$137, "*" &amp; U$131 &amp; "*"
    )
) / (
    COUNTIFS(
        '(B) - Detecciones - Ataques'!$GR$3:$GR$137, "✔",
        '(B) - Detecciones - Ataques'!$B$3:$B$137, U$131
    ) +
    COUNTIFS(
        '(B) - Detecciones - Ataques'!$GR$3:$GR$137, "✔",
        '(B) - Detecciones - Ataques'!$C$3:$C$137, "*" &amp; U$131 &amp; "*"
    )
)
</f>
        <v>0.3558114035</v>
      </c>
      <c r="V132" s="381">
        <f>(
    SUMIFS(
        '(B) - Detecciones - Ataques'!$AZ$3:$AZ$137,
        '(B) - Detecciones - Ataques'!$GR$3:$GR$137, "✔",
        '(B) - Detecciones - Ataques'!$B$3:$B$137, V$131
    ) +
    SUMIFS(
        '(B) - Detecciones - Ataques'!$AZ$3:$AZ$137,
        '(B) - Detecciones - Ataques'!$GR$3:$GR$137, "✔",
        '(B) - Detecciones - Ataques'!$C$3:$C$137, "*" &amp; V$131 &amp; "*"
    )
) / (
    COUNTIFS(
        '(B) - Detecciones - Ataques'!$GR$3:$GR$137, "✔",
        '(B) - Detecciones - Ataques'!$B$3:$B$137, V$131
    ) +
    COUNTIFS(
        '(B) - Detecciones - Ataques'!$GR$3:$GR$137, "✔",
        '(B) - Detecciones - Ataques'!$C$3:$C$137, "*" &amp; V$131 &amp; "*"
    )
)
</f>
        <v>0.05555555556</v>
      </c>
      <c r="W132" s="381">
        <f>(
    SUMIFS(
        '(B) - Detecciones - Ataques'!$AZ$3:$AZ$137,
        '(B) - Detecciones - Ataques'!$GR$3:$GR$137, "✔",
        '(B) - Detecciones - Ataques'!$B$3:$B$137, W$131
    ) +
    SUMIFS(
        '(B) - Detecciones - Ataques'!$AZ$3:$AZ$137,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32" s="381">
        <f>(
    SUMIFS(
        '(B) - Detecciones - Ataques'!$AZ$3:$AZ$137,
        '(B) - Detecciones - Ataques'!$GR$3:$GR$137, "✔",
        '(B) - Detecciones - Ataques'!$B$3:$B$137, X$131
    ) +
    SUMIFS(
        '(B) - Detecciones - Ataques'!$AZ$3:$AZ$137,
        '(B) - Detecciones - Ataques'!$GR$3:$GR$137, "✔",
        '(B) - Detecciones - Ataques'!$C$3:$C$137, "*" &amp; X$131 &amp; "*"
    )
) / (
    COUNTIFS(
        '(B) - Detecciones - Ataques'!$GR$3:$GR$137, "✔",
        '(B) - Detecciones - Ataques'!$B$3:$B$137, X$131
    ) +
    COUNTIFS(
        '(B) - Detecciones - Ataques'!$GR$3:$GR$137, "✔",
        '(B) - Detecciones - Ataques'!$C$3:$C$137, "*" &amp; X$131 &amp; "*"
    )
)
</f>
        <v>0.3333333333</v>
      </c>
      <c r="Y132" s="381">
        <f>(
    SUMIFS(
        '(B) - Detecciones - Ataques'!$AZ$3:$AZ$137,
        '(B) - Detecciones - Ataques'!$GR$3:$GR$137, "✔",
        '(B) - Detecciones - Ataques'!$B$3:$B$137, Y$131
    ) +
    SUMIFS(
        '(B) - Detecciones - Ataques'!$AZ$3:$AZ$137,
        '(B) - Detecciones - Ataques'!$GR$3:$GR$137, "✔",
        '(B) - Detecciones - Ataques'!$C$3:$C$137, "*" &amp; Y$131 &amp; "*"
    )
) / (
    COUNTIFS(
        '(B) - Detecciones - Ataques'!$GR$3:$GR$137, "✔",
        '(B) - Detecciones - Ataques'!$B$3:$B$137, Y$131
    ) +
    COUNTIFS(
        '(B) - Detecciones - Ataques'!$GR$3:$GR$137, "✔",
        '(B) - Detecciones - Ataques'!$C$3:$C$137, "*" &amp; Y$131 &amp; "*"
    )
)
</f>
        <v>1.52256376</v>
      </c>
      <c r="Z132" s="381">
        <f>(
    SUMIFS(
        '(B) - Detecciones - Ataques'!$AZ$3:$AZ$137,
        '(B) - Detecciones - Ataques'!$GR$3:$GR$137, "✔",
        '(B) - Detecciones - Ataques'!$B$3:$B$137, Z$131
    ) +
    SUMIFS(
        '(B) - Detecciones - Ataques'!$AZ$3:$AZ$137,
        '(B) - Detecciones - Ataques'!$GR$3:$GR$137, "✔",
        '(B) - Detecciones - Ataques'!$C$3:$C$137, "*" &amp; Z$131 &amp; "*"
    )
) / (
    COUNTIFS(
        '(B) - Detecciones - Ataques'!$GR$3:$GR$137, "✔",
        '(B) - Detecciones - Ataques'!$B$3:$B$137, Z$131
    ) +
    COUNTIFS(
        '(B) - Detecciones - Ataques'!$GR$3:$GR$137, "✔",
        '(B) - Detecciones - Ataques'!$C$3:$C$137, "*" &amp; Z$131 &amp; "*"
    )
)
</f>
        <v>0.15</v>
      </c>
      <c r="AA132" s="381">
        <f>(
    SUMIFS(
        '(B) - Detecciones - Ataques'!$AZ$3:$AZ$137,
        '(B) - Detecciones - Ataques'!$GR$3:$GR$137, "✔",
        '(B) - Detecciones - Ataques'!$B$3:$B$137, AA$131
    ) +
    SUMIFS(
        '(B) - Detecciones - Ataques'!$AZ$3:$AZ$137,
        '(B) - Detecciones - Ataques'!$GR$3:$GR$137, "✔",
        '(B) - Detecciones - Ataques'!$C$3:$C$137, "*" &amp; AA$131 &amp; "*"
    )
) / (
    COUNTIFS(
        '(B) - Detecciones - Ataques'!$GR$3:$GR$137, "✔",
        '(B) - Detecciones - Ataques'!$B$3:$B$137, AA$131
    ) +
    COUNTIFS(
        '(B) - Detecciones - Ataques'!$GR$3:$GR$137, "✔",
        '(B) - Detecciones - Ataques'!$C$3:$C$137, "*" &amp; AA$131 &amp; "*"
    )
)
</f>
        <v>0.8888888889</v>
      </c>
      <c r="AB132" s="381">
        <f>(
    SUMIFS(
        '(B) - Detecciones - Ataques'!$AZ$3:$AZ$137,
        '(B) - Detecciones - Ataques'!$GR$3:$GR$137, "✔",
        '(B) - Detecciones - Ataques'!$B$3:$B$137, AB$131
    ) +
    SUMIFS(
        '(B) - Detecciones - Ataques'!$AZ$3:$AZ$137,
        '(B) - Detecciones - Ataques'!$GR$3:$GR$137, "✔",
        '(B) - Detecciones - Ataques'!$C$3:$C$137, "*" &amp; AB$131 &amp; "*"
    )
) / (
    COUNTIFS(
        '(B) - Detecciones - Ataques'!$GR$3:$GR$137, "✔",
        '(B) - Detecciones - Ataques'!$B$3:$B$137, AB$131
    ) +
    COUNTIFS(
        '(B) - Detecciones - Ataques'!$GR$3:$GR$137, "✔",
        '(B) - Detecciones - Ataques'!$C$3:$C$137, "*" &amp; AB$131 &amp; "*"
    )
)
</f>
        <v>1.8</v>
      </c>
      <c r="AC132" s="381">
        <f>(
    SUMIFS(
        '(B) - Detecciones - Ataques'!$AZ$3:$AZ$137,
        '(B) - Detecciones - Ataques'!$GR$3:$GR$137, "✔",
        '(B) - Detecciones - Ataques'!$B$3:$B$137, AC$131
    ) +
    SUMIFS(
        '(B) - Detecciones - Ataques'!$AZ$3:$AZ$137,
        '(B) - Detecciones - Ataques'!$GR$3:$GR$137, "✔",
        '(B) - Detecciones - Ataques'!$C$3:$C$137, "*" &amp; AC$131 &amp; "*"
    )
) / (
    COUNTIFS(
        '(B) - Detecciones - Ataques'!$GR$3:$GR$137, "✔",
        '(B) - Detecciones - Ataques'!$B$3:$B$137, AC$131
    ) +
    COUNTIFS(
        '(B) - Detecciones - Ataques'!$GR$3:$GR$137, "✔",
        '(B) - Detecciones - Ataques'!$C$3:$C$137, "*" &amp; AC$131 &amp; "*"
    )
)
</f>
        <v>0.01559821022</v>
      </c>
      <c r="AD132" s="381">
        <f>(
    SUMIFS(
        '(B) - Detecciones - Ataques'!$AZ$3:$AZ$137,
        '(B) - Detecciones - Ataques'!$GR$3:$GR$137, "✔",
        '(B) - Detecciones - Ataques'!$B$3:$B$137, AD$131
    ) +
    SUMIFS(
        '(B) - Detecciones - Ataques'!$AZ$3:$AZ$137,
        '(B) - Detecciones - Ataques'!$GR$3:$GR$137, "✔",
        '(B) - Detecciones - Ataques'!$C$3:$C$137, "*" &amp; AD$131 &amp; "*"
    )
) / (
    COUNTIFS(
        '(B) - Detecciones - Ataques'!$GR$3:$GR$137, "✔",
        '(B) - Detecciones - Ataques'!$B$3:$B$137, AD$131
    ) +
    COUNTIFS(
        '(B) - Detecciones - Ataques'!$GR$3:$GR$137, "✔",
        '(B) - Detecciones - Ataques'!$C$3:$C$137, "*" &amp; AD$131 &amp; "*"
    )
)
</f>
        <v>0</v>
      </c>
      <c r="AE132" s="382">
        <f>(
    SUMIFS(
        '(B) - Detecciones - Ataques'!$AZ$3:$AZ$137,
        '(B) - Detecciones - Ataques'!$GR$3:$GR$137, "✔",
        '(B) - Detecciones - Ataques'!$B$3:$B$137, AE$131
    ) +
    SUMIFS(
        '(B) - Detecciones - Ataques'!$AZ$3:$AZ$137,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32" s="268"/>
      <c r="AG132" s="307" t="s">
        <v>2210</v>
      </c>
      <c r="AH132" s="395">
        <f>AVERAGEIFS('(B) - Detecciones - Ataques'!$AZ$3:$AZ$137,'(B) - Detecciones - Ataques'!$GR$3:$GR$137, "✔",'(B) - Detecciones - Ataques'!$E$3:$E$137, AH$131)
</f>
        <v>0.0006507239304</v>
      </c>
      <c r="AI132" s="395">
        <f>AVERAGEIFS('(B) - Detecciones - Ataques'!$AZ$3:$AZ$137,'(B) - Detecciones - Ataques'!$GR$3:$GR$137, "✔",'(B) - Detecciones - Ataques'!$E$3:$E$137, AI$131)
</f>
        <v>0</v>
      </c>
      <c r="AJ132" s="395">
        <f>AVERAGEIFS('(B) - Detecciones - Ataques'!$AZ$3:$AZ$137,'(B) - Detecciones - Ataques'!$GR$3:$GR$137, "✔",'(B) - Detecciones - Ataques'!$E$3:$E$137, AJ$131)
</f>
        <v>0</v>
      </c>
      <c r="AK132" s="395">
        <f>AVERAGEIFS('(B) - Detecciones - Ataques'!$AZ$3:$AZ$137,'(B) - Detecciones - Ataques'!$GR$3:$GR$137, "✔",'(B) - Detecciones - Ataques'!$E$3:$E$137, AK$131)
</f>
        <v>0</v>
      </c>
      <c r="AL132" s="395">
        <f>AVERAGEIFS('(B) - Detecciones - Ataques'!$AZ$3:$AZ$137,'(B) - Detecciones - Ataques'!$GR$3:$GR$137, "✔",'(B) - Detecciones - Ataques'!$E$3:$E$137, AL$131)
</f>
        <v>0</v>
      </c>
      <c r="AM132" s="406" t="s">
        <v>12</v>
      </c>
      <c r="AN132" s="406" t="s">
        <v>12</v>
      </c>
      <c r="AO132" s="406" t="s">
        <v>12</v>
      </c>
      <c r="AP132" s="395">
        <f>AVERAGEIFS('(B) - Detecciones - Ataques'!$AZ$3:$AZ$137,'(B) - Detecciones - Ataques'!$GR$3:$GR$137, "✔",'(B) - Detecciones - Ataques'!$E$3:$E$137, AP$131)
</f>
        <v>0.004385964912</v>
      </c>
      <c r="AQ132" s="395">
        <f>AVERAGEIFS('(B) - Detecciones - Ataques'!$AZ$3:$AZ$137,'(B) - Detecciones - Ataques'!$GR$3:$GR$137, "✔",'(B) - Detecciones - Ataques'!$E$3:$E$137, AQ$131)
</f>
        <v>0.1666666667</v>
      </c>
      <c r="AR132" s="406" t="s">
        <v>12</v>
      </c>
      <c r="AS132" s="395">
        <f>AVERAGEIFS('(B) - Detecciones - Ataques'!$AZ$3:$AZ$137,'(B) - Detecciones - Ataques'!$GR$3:$GR$137, "✔",'(B) - Detecciones - Ataques'!$E$3:$E$137, AS$131)
</f>
        <v>1</v>
      </c>
      <c r="AT132" s="395">
        <f>AVERAGEIFS('(B) - Detecciones - Ataques'!$AZ$3:$AZ$137,'(B) - Detecciones - Ataques'!$GR$3:$GR$137, "✔",'(B) - Detecciones - Ataques'!$E$3:$E$137, AT$131)
</f>
        <v>0.5</v>
      </c>
      <c r="AU132" s="395">
        <f>AVERAGEIFS('(B) - Detecciones - Ataques'!$AZ$3:$AZ$137,'(B) - Detecciones - Ataques'!$GR$3:$GR$137, "✔",'(B) - Detecciones - Ataques'!$E$3:$E$137, AU$131)
</f>
        <v>1</v>
      </c>
      <c r="AV132" s="406" t="s">
        <v>12</v>
      </c>
      <c r="AW132" s="395">
        <f>AVERAGEIFS('(B) - Detecciones - Ataques'!$AZ$3:$AZ$137,'(B) - Detecciones - Ataques'!$GR$3:$GR$137, "✔",'(B) - Detecciones - Ataques'!$E$3:$E$137, AW$131)
</f>
        <v>0.2222222222</v>
      </c>
      <c r="AX132" s="407" t="s">
        <v>12</v>
      </c>
      <c r="AY132" s="395">
        <f>AVERAGEIFS('(B) - Detecciones - Ataques'!$AZ$3:$AZ$137,'(B) - Detecciones - Ataques'!$GR$3:$GR$137, "✔",'(B) - Detecciones - Ataques'!$E$3:$E$137, AY$131)
</f>
        <v>0</v>
      </c>
      <c r="AZ132" s="395">
        <f>AVERAGEIFS('(B) - Detecciones - Ataques'!$AZ$3:$AZ$137,'(B) - Detecciones - Ataques'!$GR$3:$GR$137, "✔",'(B) - Detecciones - Ataques'!$E$3:$E$137, AZ$131)
</f>
        <v>0</v>
      </c>
      <c r="BA132" s="407" t="s">
        <v>12</v>
      </c>
      <c r="BB132" s="395">
        <f>AVERAGEIFS('(B) - Detecciones - Ataques'!$AZ$3:$AZ$137,'(B) - Detecciones - Ataques'!$GR$3:$GR$137, "✔",'(B) - Detecciones - Ataques'!$E$3:$E$137, BB$131)
</f>
        <v>0.000003637342412</v>
      </c>
      <c r="BC132" s="406" t="s">
        <v>12</v>
      </c>
      <c r="BD132" s="395">
        <f>AVERAGEIFS('(B) - Detecciones - Ataques'!$AZ$3:$AZ$137,'(B) - Detecciones - Ataques'!$GR$3:$GR$137, "✔",'(B) - Detecciones - Ataques'!$E$3:$E$137, BD$131)
</f>
        <v>0</v>
      </c>
      <c r="BE132" s="395">
        <f>AVERAGEIFS('(B) - Detecciones - Ataques'!$AZ$3:$AZ$137,'(B) - Detecciones - Ataques'!$GR$3:$GR$137, "✔",'(B) - Detecciones - Ataques'!$E$3:$E$137, BE$131)
</f>
        <v>0</v>
      </c>
      <c r="BF132" s="395">
        <f>AVERAGEIFS('(B) - Detecciones - Ataques'!$AZ$3:$AZ$137,'(B) - Detecciones - Ataques'!$GR$3:$GR$137, "✔",'(B) - Detecciones - Ataques'!$E$3:$E$137, BF$131)
</f>
        <v>0</v>
      </c>
      <c r="BG132" s="395">
        <f>AVERAGEIFS('(B) - Detecciones - Ataques'!$AZ$3:$AZ$137,'(B) - Detecciones - Ataques'!$GR$3:$GR$137, "✔",'(B) - Detecciones - Ataques'!$E$3:$E$137, BG$131)
</f>
        <v>1</v>
      </c>
      <c r="BH132" s="406" t="s">
        <v>12</v>
      </c>
      <c r="BI132" s="406" t="s">
        <v>12</v>
      </c>
      <c r="BJ132" s="406" t="s">
        <v>12</v>
      </c>
      <c r="BK132" s="395">
        <f>AVERAGEIFS('(B) - Detecciones - Ataques'!$AZ$3:$AZ$137,'(B) - Detecciones - Ataques'!$GR$3:$GR$137, "✔",'(B) - Detecciones - Ataques'!$E$3:$E$137, BK$131)
</f>
        <v>0</v>
      </c>
      <c r="BL132" s="395">
        <f>AVERAGEIFS('(B) - Detecciones - Ataques'!$AZ$3:$AZ$137,'(B) - Detecciones - Ataques'!$GR$3:$GR$137, "✔",'(B) - Detecciones - Ataques'!$E$3:$E$137, BL$131)
</f>
        <v>0.09001540616</v>
      </c>
      <c r="BM132" s="395">
        <f>AVERAGEIFS('(B) - Detecciones - Ataques'!$AZ$3:$AZ$137,'(B) - Detecciones - Ataques'!$GR$3:$GR$137, "✔",'(B) - Detecciones - Ataques'!$E$3:$E$137, BM$131)
</f>
        <v>3.503569671</v>
      </c>
      <c r="BN132" s="406" t="s">
        <v>12</v>
      </c>
      <c r="BO132" s="406" t="s">
        <v>12</v>
      </c>
      <c r="BP132" s="395">
        <f>AVERAGEIFS('(B) - Detecciones - Ataques'!$AZ$3:$AZ$137,'(B) - Detecciones - Ataques'!$GR$3:$GR$137, "✔",'(B) - Detecciones - Ataques'!$E$3:$E$137, BP$131)
</f>
        <v>0</v>
      </c>
      <c r="BQ132" s="406" t="s">
        <v>12</v>
      </c>
      <c r="BR132" s="395">
        <f>AVERAGEIFS('(B) - Detecciones - Ataques'!$AZ$3:$AZ$137,'(B) - Detecciones - Ataques'!$GR$3:$GR$137, "✔",'(B) - Detecciones - Ataques'!$E$3:$E$137, BR$131)
</f>
        <v>0</v>
      </c>
      <c r="BS132" s="406" t="s">
        <v>12</v>
      </c>
      <c r="BT132" s="406" t="s">
        <v>12</v>
      </c>
      <c r="BU132" s="395">
        <f>AVERAGEIFS('(B) - Detecciones - Ataques'!$AZ$3:$AZ$137,'(B) - Detecciones - Ataques'!$GR$3:$GR$137, "✔",'(B) - Detecciones - Ataques'!$E$3:$E$137, BU$131)
</f>
        <v>0</v>
      </c>
      <c r="BV132" s="395">
        <f>AVERAGEIFS('(B) - Detecciones - Ataques'!$AZ$3:$AZ$137,'(B) - Detecciones - Ataques'!$GR$3:$GR$137, "✔",'(B) - Detecciones - Ataques'!$E$3:$E$137, BV$131)
</f>
        <v>0</v>
      </c>
      <c r="BW132" s="406" t="s">
        <v>12</v>
      </c>
      <c r="BX132" s="395">
        <f>AVERAGEIFS('(B) - Detecciones - Ataques'!$AZ$3:$AZ$137,'(B) - Detecciones - Ataques'!$GR$3:$GR$137, "✔",'(B) - Detecciones - Ataques'!$E$3:$E$137, BX$131)
</f>
        <v>1</v>
      </c>
      <c r="BY132" s="395">
        <f>AVERAGEIFS('(B) - Detecciones - Ataques'!$AZ$3:$AZ$137,'(B) - Detecciones - Ataques'!$GR$3:$GR$137, "✔",'(B) - Detecciones - Ataques'!$E$3:$E$137, BY$131)
</f>
        <v>0</v>
      </c>
      <c r="BZ132" s="407" t="s">
        <v>12</v>
      </c>
      <c r="CA132" s="406" t="s">
        <v>12</v>
      </c>
      <c r="CB132" s="407" t="s">
        <v>12</v>
      </c>
      <c r="CC132" s="406" t="s">
        <v>12</v>
      </c>
      <c r="CD132" s="406" t="s">
        <v>12</v>
      </c>
      <c r="CE132" s="395">
        <f>AVERAGEIFS('(B) - Detecciones - Ataques'!$AZ$3:$AZ$137,'(B) - Detecciones - Ataques'!$GR$3:$GR$137, "✔",'(B) - Detecciones - Ataques'!$E$3:$E$137, CE$131)
</f>
        <v>0</v>
      </c>
      <c r="CF132" s="406" t="s">
        <v>12</v>
      </c>
      <c r="CG132" s="395">
        <f>AVERAGEIFS('(B) - Detecciones - Ataques'!$AZ$3:$AZ$137,'(B) - Detecciones - Ataques'!$GR$3:$GR$137, "✔",'(B) - Detecciones - Ataques'!$E$3:$E$137, CG$131)
</f>
        <v>1</v>
      </c>
      <c r="CH132" s="395">
        <f>AVERAGEIFS('(B) - Detecciones - Ataques'!$AZ$3:$AZ$137,'(B) - Detecciones - Ataques'!$GR$3:$GR$137, "✔",'(B) - Detecciones - Ataques'!$E$3:$E$137, CH$131)
</f>
        <v>0</v>
      </c>
      <c r="CI132" s="406" t="s">
        <v>12</v>
      </c>
      <c r="CJ132" s="395">
        <f>AVERAGEIFS('(B) - Detecciones - Ataques'!$AZ$3:$AZ$137,'(B) - Detecciones - Ataques'!$GR$3:$GR$137, "✔",'(B) - Detecciones - Ataques'!$E$3:$E$137, CJ$131)
</f>
        <v>2</v>
      </c>
      <c r="CK132" s="406" t="s">
        <v>12</v>
      </c>
      <c r="CL132" s="395">
        <f>AVERAGEIFS('(B) - Detecciones - Ataques'!$AZ$3:$AZ$137,'(B) - Detecciones - Ataques'!$GR$3:$GR$137, "✔",'(B) - Detecciones - Ataques'!$E$3:$E$137, CL$131)
</f>
        <v>1.5</v>
      </c>
      <c r="CM132" s="395">
        <f>AVERAGEIFS('(B) - Detecciones - Ataques'!$AZ$3:$AZ$137,'(B) - Detecciones - Ataques'!$GR$3:$GR$137, "✔",'(B) - Detecciones - Ataques'!$E$3:$E$137, CM$131)
</f>
        <v>0</v>
      </c>
      <c r="CN132" s="395">
        <f>AVERAGEIFS('(B) - Detecciones - Ataques'!$AZ$3:$AZ$137,'(B) - Detecciones - Ataques'!$GR$3:$GR$137, "✔",'(B) - Detecciones - Ataques'!$E$3:$E$137, CN$131)
</f>
        <v>0</v>
      </c>
      <c r="CO132" s="395">
        <f>AVERAGEIFS('(B) - Detecciones - Ataques'!$AZ$3:$AZ$137,'(B) - Detecciones - Ataques'!$GR$3:$GR$137, "✔",'(B) - Detecciones - Ataques'!$E$3:$E$137, CO$131)
</f>
        <v>9</v>
      </c>
      <c r="CP132" s="395">
        <f>AVERAGEIFS('(B) - Detecciones - Ataques'!$AZ$3:$AZ$137,'(B) - Detecciones - Ataques'!$GR$3:$GR$137, "✔",'(B) - Detecciones - Ataques'!$E$3:$E$137, CP$131)
</f>
        <v>0</v>
      </c>
      <c r="CQ132" s="406" t="s">
        <v>12</v>
      </c>
      <c r="CR132" s="395">
        <f>AVERAGEIFS('(B) - Detecciones - Ataques'!$AZ$3:$AZ$137,'(B) - Detecciones - Ataques'!$GR$3:$GR$137, "✔",'(B) - Detecciones - Ataques'!$E$3:$E$137, CR$131)
</f>
        <v>0.03799752155</v>
      </c>
      <c r="CS132" s="395">
        <f>AVERAGEIFS('(B) - Detecciones - Ataques'!$AZ$3:$AZ$137,'(B) - Detecciones - Ataques'!$GR$3:$GR$137, "✔",'(B) - Detecciones - Ataques'!$E$3:$E$137, CS$131)
</f>
        <v>0.001996007984</v>
      </c>
      <c r="CT132" s="406" t="s">
        <v>12</v>
      </c>
      <c r="CU132" s="395">
        <f>AVERAGEIFS('(B) - Detecciones - Ataques'!$AZ$3:$AZ$137,'(B) - Detecciones - Ataques'!$GR$3:$GR$137, "✔",'(B) - Detecciones - Ataques'!$E$3:$E$137, CU$131)
</f>
        <v>0</v>
      </c>
      <c r="CV132" s="406" t="s">
        <v>12</v>
      </c>
      <c r="CW132" s="395">
        <f>AVERAGEIFS('(B) - Detecciones - Ataques'!$AZ$3:$AZ$137,'(B) - Detecciones - Ataques'!$GR$3:$GR$137, "✔",'(B) - Detecciones - Ataques'!$E$3:$E$137, CW$131)
</f>
        <v>0</v>
      </c>
      <c r="CX132" s="395">
        <f>AVERAGEIFS('(B) - Detecciones - Ataques'!$AZ$3:$AZ$137,'(B) - Detecciones - Ataques'!$GR$3:$GR$137, "✔",'(B) - Detecciones - Ataques'!$E$3:$E$137, CX$131)
</f>
        <v>0</v>
      </c>
      <c r="CY132" s="406" t="s">
        <v>12</v>
      </c>
      <c r="CZ132" s="406" t="s">
        <v>12</v>
      </c>
      <c r="DA132" s="406" t="s">
        <v>12</v>
      </c>
      <c r="DB132" s="406" t="s">
        <v>12</v>
      </c>
      <c r="DC132" s="406" t="s">
        <v>12</v>
      </c>
      <c r="DD132" s="406" t="s">
        <v>12</v>
      </c>
      <c r="DE132" s="406" t="s">
        <v>12</v>
      </c>
      <c r="DF132" s="406" t="s">
        <v>12</v>
      </c>
      <c r="DG132" s="395">
        <f>AVERAGEIFS('(B) - Detecciones - Ataques'!$AZ$3:$AZ$137,'(B) - Detecciones - Ataques'!$GR$3:$GR$137, "✔",'(B) - Detecciones - Ataques'!$E$3:$E$137, DG$131)
</f>
        <v>0.04</v>
      </c>
      <c r="DH132" s="406" t="s">
        <v>12</v>
      </c>
      <c r="DI132" s="396">
        <f>AVERAGEIFS('(B) - Detecciones - Ataques'!$AZ$3:$AZ$137,'(B) - Detecciones - Ataques'!$GR$3:$GR$137, "✔",'(B) - Detecciones - Ataques'!$E$3:$E$137, DI$131)
</f>
        <v>0</v>
      </c>
      <c r="DJ132" s="268"/>
    </row>
    <row r="133">
      <c r="J133" s="269"/>
      <c r="K133" s="390"/>
      <c r="L133" s="390"/>
      <c r="M133" s="408" t="s">
        <v>30</v>
      </c>
      <c r="N133" s="390"/>
      <c r="O133" s="270"/>
      <c r="Q133" s="268"/>
      <c r="R133" s="307" t="s">
        <v>2211</v>
      </c>
      <c r="S133" s="381">
        <f>(
    SUMIFS(
        '(B) - Detecciones - Ataques'!$CI$3:$CI$137,
        '(B) - Detecciones - Ataques'!$GR$3:$GR$137, "✔",
        '(B) - Detecciones - Ataques'!$B$3:$B$137, S$131
    ) +
    SUMIFS(
        '(B) - Detecciones - Ataques'!$CI$3:$CI$137,
        '(B) - Detecciones - Ataques'!$GR$3:$GR$137, "✔",
        '(B) - Detecciones - Ataques'!$C$3:$C$137, "*" &amp; S$131 &amp; "*"
    )
) / (
    COUNTIFS(
        '(B) - Detecciones - Ataques'!$GR$3:$GR$137, "✔",
        '(B) - Detecciones - Ataques'!$B$3:$B$137, S$131
    ) +
    COUNTIFS(
        '(B) - Detecciones - Ataques'!$GR$3:$GR$137, "✔",
        '(B) - Detecciones - Ataques'!$C$3:$C$137, "*" &amp; S$131 &amp; "*"
    )
)
</f>
        <v>0.425086147</v>
      </c>
      <c r="T133" s="381">
        <f>(
    SUMIFS(
        '(B) - Detecciones - Ataques'!$CI$3:$CI$137,
        '(B) - Detecciones - Ataques'!$GR$3:$GR$137, "✔",
        '(B) - Detecciones - Ataques'!$B$3:$B$137, T$131
    ) +
    SUMIFS(
        '(B) - Detecciones - Ataques'!$CI$3:$CI$137,
        '(B) - Detecciones - Ataques'!$GR$3:$GR$137, "✔",
        '(B) - Detecciones - Ataques'!$C$3:$C$137, "*" &amp; T$131 &amp; "*"
    )
) / (
    COUNTIFS(
        '(B) - Detecciones - Ataques'!$GR$3:$GR$137, "✔",
        '(B) - Detecciones - Ataques'!$B$3:$B$137, T$131
    ) +
    COUNTIFS(
        '(B) - Detecciones - Ataques'!$GR$3:$GR$137, "✔",
        '(B) - Detecciones - Ataques'!$C$3:$C$137, "*" &amp; T$131 &amp; "*"
    )
)
</f>
        <v>0.1802618328</v>
      </c>
      <c r="U133" s="381">
        <f>(
    SUMIFS(
        '(B) - Detecciones - Ataques'!$CI$3:$CI$137,
        '(B) - Detecciones - Ataques'!$GR$3:$GR$137, "✔",
        '(B) - Detecciones - Ataques'!$B$3:$B$137, U$131
    ) +
    SUMIFS(
        '(B) - Detecciones - Ataques'!$CI$3:$CI$137,
        '(B) - Detecciones - Ataques'!$GR$3:$GR$137, "✔",
        '(B) - Detecciones - Ataques'!$C$3:$C$137, "*" &amp; U$131 &amp; "*"
    )
) / (
    COUNTIFS(
        '(B) - Detecciones - Ataques'!$GR$3:$GR$137, "✔",
        '(B) - Detecciones - Ataques'!$B$3:$B$137, U$131
    ) +
    COUNTIFS(
        '(B) - Detecciones - Ataques'!$GR$3:$GR$137, "✔",
        '(B) - Detecciones - Ataques'!$C$3:$C$137, "*" &amp; U$131 &amp; "*"
    )
)
</f>
        <v>0.9563753133</v>
      </c>
      <c r="V133" s="381">
        <f>(
    SUMIFS(
        '(B) - Detecciones - Ataques'!$CI$3:$CI$137,
        '(B) - Detecciones - Ataques'!$GR$3:$GR$137, "✔",
        '(B) - Detecciones - Ataques'!$B$3:$B$137, V$131
    ) +
    SUMIFS(
        '(B) - Detecciones - Ataques'!$CI$3:$CI$137,
        '(B) - Detecciones - Ataques'!$GR$3:$GR$137, "✔",
        '(B) - Detecciones - Ataques'!$C$3:$C$137, "*" &amp; V$131 &amp; "*"
    )
) / (
    COUNTIFS(
        '(B) - Detecciones - Ataques'!$GR$3:$GR$137, "✔",
        '(B) - Detecciones - Ataques'!$B$3:$B$137, V$131
    ) +
    COUNTIFS(
        '(B) - Detecciones - Ataques'!$GR$3:$GR$137, "✔",
        '(B) - Detecciones - Ataques'!$C$3:$C$137, "*" &amp; V$131 &amp; "*"
    )
)
</f>
        <v>0.5833333333</v>
      </c>
      <c r="W133" s="381">
        <f>(
    SUMIFS(
        '(B) - Detecciones - Ataques'!$CI$3:$CI$137,
        '(B) - Detecciones - Ataques'!$GR$3:$GR$137, "✔",
        '(B) - Detecciones - Ataques'!$B$3:$B$137, W$131
    ) +
    SUMIFS(
        '(B) - Detecciones - Ataques'!$CI$3:$CI$137,
        '(B) - Detecciones - Ataques'!$GR$3:$GR$137, "✔",
        '(B) - Detecciones - Ataques'!$C$3:$C$137, "*" &amp; W$131 &amp; "*"
    )
) / (
    COUNTIFS(
        '(B) - Detecciones - Ataques'!$GR$3:$GR$137, "✔",
        '(B) - Detecciones - Ataques'!$B$3:$B$137, W$131
    ) +
    COUNTIFS(
        '(B) - Detecciones - Ataques'!$GR$3:$GR$137, "✔",
        '(B) - Detecciones - Ataques'!$C$3:$C$137, "*" &amp; W$131 &amp; "*"
    )
)
</f>
        <v>0.02198461716</v>
      </c>
      <c r="X133" s="381">
        <f>(
    SUMIFS(
        '(B) - Detecciones - Ataques'!$CI$3:$CI$137,
        '(B) - Detecciones - Ataques'!$GR$3:$GR$137, "✔",
        '(B) - Detecciones - Ataques'!$B$3:$B$137, X$131
    ) +
    SUMIFS(
        '(B) - Detecciones - Ataques'!$CI$3:$CI$137,
        '(B) - Detecciones - Ataques'!$GR$3:$GR$137, "✔",
        '(B) - Detecciones - Ataques'!$C$3:$C$137, "*" &amp; X$131 &amp; "*"
    )
) / (
    COUNTIFS(
        '(B) - Detecciones - Ataques'!$GR$3:$GR$137, "✔",
        '(B) - Detecciones - Ataques'!$B$3:$B$137, X$131
    ) +
    COUNTIFS(
        '(B) - Detecciones - Ataques'!$GR$3:$GR$137, "✔",
        '(B) - Detecciones - Ataques'!$C$3:$C$137, "*" &amp; X$131 &amp; "*"
    )
)
</f>
        <v>0.3333333333</v>
      </c>
      <c r="Y133" s="381">
        <f>(
    SUMIFS(
        '(B) - Detecciones - Ataques'!$CI$3:$CI$137,
        '(B) - Detecciones - Ataques'!$GR$3:$GR$137, "✔",
        '(B) - Detecciones - Ataques'!$B$3:$B$137, Y$131
    ) +
    SUMIFS(
        '(B) - Detecciones - Ataques'!$CI$3:$CI$137,
        '(B) - Detecciones - Ataques'!$GR$3:$GR$137, "✔",
        '(B) - Detecciones - Ataques'!$C$3:$C$137, "*" &amp; Y$131 &amp; "*"
    )
) / (
    COUNTIFS(
        '(B) - Detecciones - Ataques'!$GR$3:$GR$137, "✔",
        '(B) - Detecciones - Ataques'!$B$3:$B$137, Y$131
    ) +
    COUNTIFS(
        '(B) - Detecciones - Ataques'!$GR$3:$GR$137, "✔",
        '(B) - Detecciones - Ataques'!$C$3:$C$137, "*" &amp; Y$131 &amp; "*"
    )
)
</f>
        <v>1.645176845</v>
      </c>
      <c r="Z133" s="381">
        <f>(
    SUMIFS(
        '(B) - Detecciones - Ataques'!$CI$3:$CI$137,
        '(B) - Detecciones - Ataques'!$GR$3:$GR$137, "✔",
        '(B) - Detecciones - Ataques'!$B$3:$B$137, Z$131
    ) +
    SUMIFS(
        '(B) - Detecciones - Ataques'!$CI$3:$CI$137,
        '(B) - Detecciones - Ataques'!$GR$3:$GR$137, "✔",
        '(B) - Detecciones - Ataques'!$C$3:$C$137, "*" &amp; Z$131 &amp; "*"
    )
) / (
    COUNTIFS(
        '(B) - Detecciones - Ataques'!$GR$3:$GR$137, "✔",
        '(B) - Detecciones - Ataques'!$B$3:$B$137, Z$131
    ) +
    COUNTIFS(
        '(B) - Detecciones - Ataques'!$GR$3:$GR$137, "✔",
        '(B) - Detecciones - Ataques'!$C$3:$C$137, "*" &amp; Z$131 &amp; "*"
    )
)
</f>
        <v>1.15</v>
      </c>
      <c r="AA133" s="381">
        <f>(
    SUMIFS(
        '(B) - Detecciones - Ataques'!$CI$3:$CI$137,
        '(B) - Detecciones - Ataques'!$GR$3:$GR$137, "✔",
        '(B) - Detecciones - Ataques'!$B$3:$B$137, AA$131
    ) +
    SUMIFS(
        '(B) - Detecciones - Ataques'!$CI$3:$CI$137,
        '(B) - Detecciones - Ataques'!$GR$3:$GR$137, "✔",
        '(B) - Detecciones - Ataques'!$C$3:$C$137, "*" &amp; AA$131 &amp; "*"
    )
) / (
    COUNTIFS(
        '(B) - Detecciones - Ataques'!$GR$3:$GR$137, "✔",
        '(B) - Detecciones - Ataques'!$B$3:$B$137, AA$131
    ) +
    COUNTIFS(
        '(B) - Detecciones - Ataques'!$GR$3:$GR$137, "✔",
        '(B) - Detecciones - Ataques'!$C$3:$C$137, "*" &amp; AA$131 &amp; "*"
    )
)
</f>
        <v>3.333333333</v>
      </c>
      <c r="AB133" s="381">
        <f>(
    SUMIFS(
        '(B) - Detecciones - Ataques'!$CI$3:$CI$137,
        '(B) - Detecciones - Ataques'!$GR$3:$GR$137, "✔",
        '(B) - Detecciones - Ataques'!$B$3:$B$137, AB$131
    ) +
    SUMIFS(
        '(B) - Detecciones - Ataques'!$CI$3:$CI$137,
        '(B) - Detecciones - Ataques'!$GR$3:$GR$137, "✔",
        '(B) - Detecciones - Ataques'!$C$3:$C$137, "*" &amp; AB$131 &amp; "*"
    )
) / (
    COUNTIFS(
        '(B) - Detecciones - Ataques'!$GR$3:$GR$137, "✔",
        '(B) - Detecciones - Ataques'!$B$3:$B$137, AB$131
    ) +
    COUNTIFS(
        '(B) - Detecciones - Ataques'!$GR$3:$GR$137, "✔",
        '(B) - Detecciones - Ataques'!$C$3:$C$137, "*" &amp; AB$131 &amp; "*"
    )
)
</f>
        <v>2.5</v>
      </c>
      <c r="AC133" s="381">
        <f>(
    SUMIFS(
        '(B) - Detecciones - Ataques'!$CI$3:$CI$137,
        '(B) - Detecciones - Ataques'!$GR$3:$GR$137, "✔",
        '(B) - Detecciones - Ataques'!$B$3:$B$137, AC$131
    ) +
    SUMIFS(
        '(B) - Detecciones - Ataques'!$CI$3:$CI$137,
        '(B) - Detecciones - Ataques'!$GR$3:$GR$137, "✔",
        '(B) - Detecciones - Ataques'!$C$3:$C$137, "*" &amp; AC$131 &amp; "*"
    )
) / (
    COUNTIFS(
        '(B) - Detecciones - Ataques'!$GR$3:$GR$137, "✔",
        '(B) - Detecciones - Ataques'!$B$3:$B$137, AC$131
    ) +
    COUNTIFS(
        '(B) - Detecciones - Ataques'!$GR$3:$GR$137, "✔",
        '(B) - Detecciones - Ataques'!$C$3:$C$137, "*" &amp; AC$131 &amp; "*"
    )
)
</f>
        <v>0.5408860338</v>
      </c>
      <c r="AD133" s="381">
        <f>(
    SUMIFS(
        '(B) - Detecciones - Ataques'!$CI$3:$CI$137,
        '(B) - Detecciones - Ataques'!$GR$3:$GR$137, "✔",
        '(B) - Detecciones - Ataques'!$B$3:$B$137, AD$131
    ) +
    SUMIFS(
        '(B) - Detecciones - Ataques'!$CI$3:$CI$137,
        '(B) - Detecciones - Ataques'!$GR$3:$GR$137, "✔",
        '(B) - Detecciones - Ataques'!$C$3:$C$137, "*" &amp; AD$131 &amp; "*"
    )
) / (
    COUNTIFS(
        '(B) - Detecciones - Ataques'!$GR$3:$GR$137, "✔",
        '(B) - Detecciones - Ataques'!$B$3:$B$137, AD$131
    ) +
    COUNTIFS(
        '(B) - Detecciones - Ataques'!$GR$3:$GR$137, "✔",
        '(B) - Detecciones - Ataques'!$C$3:$C$137, "*" &amp; AD$131 &amp; "*"
    )
)
</f>
        <v>0</v>
      </c>
      <c r="AE133" s="382">
        <f>(
    SUMIFS(
        '(B) - Detecciones - Ataques'!$CI$3:$CI$137,
        '(B) - Detecciones - Ataques'!$GR$3:$GR$137, "✔",
        '(B) - Detecciones - Ataques'!$B$3:$B$137, AE$131
    ) +
    SUMIFS(
        '(B) - Detecciones - Ataques'!$CI$3:$CI$137,
        '(B) - Detecciones - Ataques'!$GR$3:$GR$137, "✔",
        '(B) - Detecciones - Ataques'!$C$3:$C$137, "*" &amp; AE$131 &amp; "*"
    )
) / (
    COUNTIFS(
        '(B) - Detecciones - Ataques'!$GR$3:$GR$137, "✔",
        '(B) - Detecciones - Ataques'!$B$3:$B$137, AE$131
    ) +
    COUNTIFS(
        '(B) - Detecciones - Ataques'!$GR$3:$GR$137, "✔",
        '(B) - Detecciones - Ataques'!$C$3:$C$137, "*" &amp; AE$131 &amp; "*"
    )
)
</f>
        <v>0.696969697</v>
      </c>
      <c r="AF133" s="268"/>
      <c r="AG133" s="307" t="s">
        <v>2211</v>
      </c>
      <c r="AH133" s="395">
        <f>AVERAGEIFS('(B) - Detecciones - Ataques'!$CI$3:$CI$137,'(B) - Detecciones - Ataques'!$GR$3:$GR$137, "✔",'(B) - Detecciones - Ataques'!$E$3:$E$137, AH$131)
</f>
        <v>0.01683896062</v>
      </c>
      <c r="AI133" s="395">
        <f>AVERAGEIFS('(B) - Detecciones - Ataques'!$CI$3:$CI$137,'(B) - Detecciones - Ataques'!$GR$3:$GR$137, "✔",'(B) - Detecciones - Ataques'!$E$3:$E$137, AI$131)
</f>
        <v>0</v>
      </c>
      <c r="AJ133" s="395">
        <f>AVERAGEIFS('(B) - Detecciones - Ataques'!$CI$3:$CI$137,'(B) - Detecciones - Ataques'!$GR$3:$GR$137, "✔",'(B) - Detecciones - Ataques'!$E$3:$E$137, AJ$131)
</f>
        <v>2.5</v>
      </c>
      <c r="AK133" s="395">
        <f>AVERAGEIFS('(B) - Detecciones - Ataques'!$CI$3:$CI$137,'(B) - Detecciones - Ataques'!$GR$3:$GR$137, "✔",'(B) - Detecciones - Ataques'!$E$3:$E$137, AK$131)
</f>
        <v>0</v>
      </c>
      <c r="AL133" s="395">
        <f>AVERAGEIFS('(B) - Detecciones - Ataques'!$CI$3:$CI$137,'(B) - Detecciones - Ataques'!$GR$3:$GR$137, "✔",'(B) - Detecciones - Ataques'!$E$3:$E$137, AL$131)
</f>
        <v>0.1802618328</v>
      </c>
      <c r="AM133" s="406" t="s">
        <v>12</v>
      </c>
      <c r="AN133" s="406" t="s">
        <v>12</v>
      </c>
      <c r="AO133" s="406" t="s">
        <v>12</v>
      </c>
      <c r="AP133" s="395">
        <f>AVERAGEIFS('(B) - Detecciones - Ataques'!$CI$3:$CI$137,'(B) - Detecciones - Ataques'!$GR$3:$GR$137, "✔",'(B) - Detecciones - Ataques'!$E$3:$E$137, AP$131)
</f>
        <v>0.6058897243</v>
      </c>
      <c r="AQ133" s="395">
        <f>AVERAGEIFS('(B) - Detecciones - Ataques'!$CI$3:$CI$137,'(B) - Detecciones - Ataques'!$GR$3:$GR$137, "✔",'(B) - Detecciones - Ataques'!$E$3:$E$137, AQ$131)
</f>
        <v>0.6666666667</v>
      </c>
      <c r="AR133" s="406" t="s">
        <v>12</v>
      </c>
      <c r="AS133" s="395">
        <f>AVERAGEIFS('(B) - Detecciones - Ataques'!$CI$3:$CI$137,'(B) - Detecciones - Ataques'!$GR$3:$GR$137, "✔",'(B) - Detecciones - Ataques'!$E$3:$E$137, AS$131)
</f>
        <v>1</v>
      </c>
      <c r="AT133" s="395">
        <f>AVERAGEIFS('(B) - Detecciones - Ataques'!$CI$3:$CI$137,'(B) - Detecciones - Ataques'!$GR$3:$GR$137, "✔",'(B) - Detecciones - Ataques'!$E$3:$E$137, AT$131)
</f>
        <v>1.5</v>
      </c>
      <c r="AU133" s="395">
        <f>AVERAGEIFS('(B) - Detecciones - Ataques'!$CI$3:$CI$137,'(B) - Detecciones - Ataques'!$GR$3:$GR$137, "✔",'(B) - Detecciones - Ataques'!$E$3:$E$137, AU$131)
</f>
        <v>2</v>
      </c>
      <c r="AV133" s="406" t="s">
        <v>12</v>
      </c>
      <c r="AW133" s="395">
        <f>AVERAGEIFS('(B) - Detecciones - Ataques'!$CI$3:$CI$137,'(B) - Detecciones - Ataques'!$GR$3:$GR$137, "✔",'(B) - Detecciones - Ataques'!$E$3:$E$137, AW$131)
</f>
        <v>1.333333333</v>
      </c>
      <c r="AX133" s="407" t="s">
        <v>12</v>
      </c>
      <c r="AY133" s="395">
        <f>AVERAGEIFS('(B) - Detecciones - Ataques'!$CI$3:$CI$137,'(B) - Detecciones - Ataques'!$GR$3:$GR$137, "✔",'(B) - Detecciones - Ataques'!$E$3:$E$137, AY$131)
</f>
        <v>0.5</v>
      </c>
      <c r="AZ133" s="395">
        <f>AVERAGEIFS('(B) - Detecciones - Ataques'!$CI$3:$CI$137,'(B) - Detecciones - Ataques'!$GR$3:$GR$137, "✔",'(B) - Detecciones - Ataques'!$E$3:$E$137, AZ$131)
</f>
        <v>0</v>
      </c>
      <c r="BA133" s="407" t="s">
        <v>12</v>
      </c>
      <c r="BB133" s="395">
        <f>AVERAGEIFS('(B) - Detecciones - Ataques'!$CI$3:$CI$137,'(B) - Detecciones - Ataques'!$GR$3:$GR$137, "✔",'(B) - Detecciones - Ataques'!$E$3:$E$137, BB$131)
</f>
        <v>0.05129744004</v>
      </c>
      <c r="BC133" s="406" t="s">
        <v>12</v>
      </c>
      <c r="BD133" s="395">
        <f>AVERAGEIFS('(B) - Detecciones - Ataques'!$CI$3:$CI$137,'(B) - Detecciones - Ataques'!$GR$3:$GR$137, "✔",'(B) - Detecciones - Ataques'!$E$3:$E$137, BD$131)
</f>
        <v>0</v>
      </c>
      <c r="BE133" s="395">
        <f>AVERAGEIFS('(B) - Detecciones - Ataques'!$CI$3:$CI$137,'(B) - Detecciones - Ataques'!$GR$3:$GR$137, "✔",'(B) - Detecciones - Ataques'!$E$3:$E$137, BE$131)
</f>
        <v>0</v>
      </c>
      <c r="BF133" s="395">
        <f>AVERAGEIFS('(B) - Detecciones - Ataques'!$CI$3:$CI$137,'(B) - Detecciones - Ataques'!$GR$3:$GR$137, "✔",'(B) - Detecciones - Ataques'!$E$3:$E$137, BF$131)
</f>
        <v>0</v>
      </c>
      <c r="BG133" s="395">
        <f>AVERAGEIFS('(B) - Detecciones - Ataques'!$CI$3:$CI$137,'(B) - Detecciones - Ataques'!$GR$3:$GR$137, "✔",'(B) - Detecciones - Ataques'!$E$3:$E$137, BG$131)
</f>
        <v>1</v>
      </c>
      <c r="BH133" s="406" t="s">
        <v>12</v>
      </c>
      <c r="BI133" s="406" t="s">
        <v>12</v>
      </c>
      <c r="BJ133" s="406" t="s">
        <v>12</v>
      </c>
      <c r="BK133" s="395">
        <f>AVERAGEIFS('(B) - Detecciones - Ataques'!$CI$3:$CI$137,'(B) - Detecciones - Ataques'!$GR$3:$GR$137, "✔",'(B) - Detecciones - Ataques'!$E$3:$E$137, BK$131)
</f>
        <v>1</v>
      </c>
      <c r="BL133" s="395">
        <f>AVERAGEIFS('(B) - Detecciones - Ataques'!$CI$3:$CI$137,'(B) - Detecciones - Ataques'!$GR$3:$GR$137, "✔",'(B) - Detecciones - Ataques'!$E$3:$E$137, BL$131)
</f>
        <v>0.2223356511</v>
      </c>
      <c r="BM133" s="395">
        <f>AVERAGEIFS('(B) - Detecciones - Ataques'!$CI$3:$CI$137,'(B) - Detecciones - Ataques'!$GR$3:$GR$137, "✔",'(B) - Detecciones - Ataques'!$E$3:$E$137, BM$131)
</f>
        <v>3.504375444</v>
      </c>
      <c r="BN133" s="406" t="s">
        <v>12</v>
      </c>
      <c r="BO133" s="406" t="s">
        <v>12</v>
      </c>
      <c r="BP133" s="395">
        <f>AVERAGEIFS('(B) - Detecciones - Ataques'!$CI$3:$CI$137,'(B) - Detecciones - Ataques'!$GR$3:$GR$137, "✔",'(B) - Detecciones - Ataques'!$E$3:$E$137, BP$131)
</f>
        <v>0</v>
      </c>
      <c r="BQ133" s="406" t="s">
        <v>12</v>
      </c>
      <c r="BR133" s="395">
        <f>AVERAGEIFS('(B) - Detecciones - Ataques'!$CI$3:$CI$137,'(B) - Detecciones - Ataques'!$GR$3:$GR$137, "✔",'(B) - Detecciones - Ataques'!$E$3:$E$137, BR$131)
</f>
        <v>2</v>
      </c>
      <c r="BS133" s="406" t="s">
        <v>12</v>
      </c>
      <c r="BT133" s="406" t="s">
        <v>12</v>
      </c>
      <c r="BU133" s="395">
        <f>AVERAGEIFS('(B) - Detecciones - Ataques'!$CI$3:$CI$137,'(B) - Detecciones - Ataques'!$GR$3:$GR$137, "✔",'(B) - Detecciones - Ataques'!$E$3:$E$137, BU$131)
</f>
        <v>0</v>
      </c>
      <c r="BV133" s="395">
        <f>AVERAGEIFS('(B) - Detecciones - Ataques'!$CI$3:$CI$137,'(B) - Detecciones - Ataques'!$GR$3:$GR$137, "✔",'(B) - Detecciones - Ataques'!$E$3:$E$137, BV$131)
</f>
        <v>4</v>
      </c>
      <c r="BW133" s="406" t="s">
        <v>12</v>
      </c>
      <c r="BX133" s="395">
        <f>AVERAGEIFS('(B) - Detecciones - Ataques'!$CI$3:$CI$137,'(B) - Detecciones - Ataques'!$GR$3:$GR$137, "✔",'(B) - Detecciones - Ataques'!$E$3:$E$137, BX$131)
</f>
        <v>1</v>
      </c>
      <c r="BY133" s="395">
        <f>AVERAGEIFS('(B) - Detecciones - Ataques'!$CI$3:$CI$137,'(B) - Detecciones - Ataques'!$GR$3:$GR$137, "✔",'(B) - Detecciones - Ataques'!$E$3:$E$137, BY$131)
</f>
        <v>0</v>
      </c>
      <c r="BZ133" s="407" t="s">
        <v>12</v>
      </c>
      <c r="CA133" s="406" t="s">
        <v>12</v>
      </c>
      <c r="CB133" s="407" t="s">
        <v>12</v>
      </c>
      <c r="CC133" s="406" t="s">
        <v>12</v>
      </c>
      <c r="CD133" s="406" t="s">
        <v>12</v>
      </c>
      <c r="CE133" s="395">
        <f>AVERAGEIFS('(B) - Detecciones - Ataques'!$CI$3:$CI$137,'(B) - Detecciones - Ataques'!$GR$3:$GR$137, "✔",'(B) - Detecciones - Ataques'!$E$3:$E$137, CE$131)
</f>
        <v>2</v>
      </c>
      <c r="CF133" s="406" t="s">
        <v>12</v>
      </c>
      <c r="CG133" s="395">
        <f>AVERAGEIFS('(B) - Detecciones - Ataques'!$CI$3:$CI$137,'(B) - Detecciones - Ataques'!$GR$3:$GR$137, "✔",'(B) - Detecciones - Ataques'!$E$3:$E$137, CG$131)
</f>
        <v>1</v>
      </c>
      <c r="CH133" s="395">
        <f>AVERAGEIFS('(B) - Detecciones - Ataques'!$CI$3:$CI$137,'(B) - Detecciones - Ataques'!$GR$3:$GR$137, "✔",'(B) - Detecciones - Ataques'!$E$3:$E$137, CH$131)
</f>
        <v>0</v>
      </c>
      <c r="CI133" s="406" t="s">
        <v>12</v>
      </c>
      <c r="CJ133" s="395">
        <f>AVERAGEIFS('(B) - Detecciones - Ataques'!$CI$3:$CI$137,'(B) - Detecciones - Ataques'!$GR$3:$GR$137, "✔",'(B) - Detecciones - Ataques'!$E$3:$E$137, CJ$131)
</f>
        <v>6</v>
      </c>
      <c r="CK133" s="406" t="s">
        <v>12</v>
      </c>
      <c r="CL133" s="395">
        <f>AVERAGEIFS('(B) - Detecciones - Ataques'!$CI$3:$CI$137,'(B) - Detecciones - Ataques'!$GR$3:$GR$137, "✔",'(B) - Detecciones - Ataques'!$E$3:$E$137, CL$131)
</f>
        <v>7.5</v>
      </c>
      <c r="CM133" s="395">
        <f>AVERAGEIFS('(B) - Detecciones - Ataques'!$CI$3:$CI$137,'(B) - Detecciones - Ataques'!$GR$3:$GR$137, "✔",'(B) - Detecciones - Ataques'!$E$3:$E$137, CM$131)
</f>
        <v>0</v>
      </c>
      <c r="CN133" s="395">
        <f>AVERAGEIFS('(B) - Detecciones - Ataques'!$CI$3:$CI$137,'(B) - Detecciones - Ataques'!$GR$3:$GR$137, "✔",'(B) - Detecciones - Ataques'!$E$3:$E$137, CN$131)
</f>
        <v>0.75</v>
      </c>
      <c r="CO133" s="395">
        <f>AVERAGEIFS('(B) - Detecciones - Ataques'!$CI$3:$CI$137,'(B) - Detecciones - Ataques'!$GR$3:$GR$137, "✔",'(B) - Detecciones - Ataques'!$E$3:$E$137, CO$131)
</f>
        <v>9</v>
      </c>
      <c r="CP133" s="395">
        <f>AVERAGEIFS('(B) - Detecciones - Ataques'!$CI$3:$CI$137,'(B) - Detecciones - Ataques'!$GR$3:$GR$137, "✔",'(B) - Detecciones - Ataques'!$E$3:$E$137, CP$131)
</f>
        <v>2</v>
      </c>
      <c r="CQ133" s="406" t="s">
        <v>12</v>
      </c>
      <c r="CR133" s="395">
        <f>AVERAGEIFS('(B) - Detecciones - Ataques'!$CI$3:$CI$137,'(B) - Detecciones - Ataques'!$GR$3:$GR$137, "✔",'(B) - Detecciones - Ataques'!$E$3:$E$137, CR$131)
</f>
        <v>0.3482230685</v>
      </c>
      <c r="CS133" s="395">
        <f>AVERAGEIFS('(B) - Detecciones - Ataques'!$CI$3:$CI$137,'(B) - Detecciones - Ataques'!$GR$3:$GR$137, "✔",'(B) - Detecciones - Ataques'!$E$3:$E$137, CS$131)
</f>
        <v>0.007984031936</v>
      </c>
      <c r="CT133" s="406" t="s">
        <v>12</v>
      </c>
      <c r="CU133" s="395">
        <f>AVERAGEIFS('(B) - Detecciones - Ataques'!$CI$3:$CI$137,'(B) - Detecciones - Ataques'!$GR$3:$GR$137, "✔",'(B) - Detecciones - Ataques'!$E$3:$E$137, CU$131)
</f>
        <v>0</v>
      </c>
      <c r="CV133" s="406" t="s">
        <v>12</v>
      </c>
      <c r="CW133" s="395">
        <f>AVERAGEIFS('(B) - Detecciones - Ataques'!$CI$3:$CI$137,'(B) - Detecciones - Ataques'!$GR$3:$GR$137, "✔",'(B) - Detecciones - Ataques'!$E$3:$E$137, CW$131)
</f>
        <v>2</v>
      </c>
      <c r="CX133" s="395">
        <f>AVERAGEIFS('(B) - Detecciones - Ataques'!$CI$3:$CI$137,'(B) - Detecciones - Ataques'!$GR$3:$GR$137, "✔",'(B) - Detecciones - Ataques'!$E$3:$E$137, CX$131)
</f>
        <v>0</v>
      </c>
      <c r="CY133" s="406" t="s">
        <v>12</v>
      </c>
      <c r="CZ133" s="406" t="s">
        <v>12</v>
      </c>
      <c r="DA133" s="406" t="s">
        <v>12</v>
      </c>
      <c r="DB133" s="406" t="s">
        <v>12</v>
      </c>
      <c r="DC133" s="406" t="s">
        <v>12</v>
      </c>
      <c r="DD133" s="406" t="s">
        <v>12</v>
      </c>
      <c r="DE133" s="406" t="s">
        <v>12</v>
      </c>
      <c r="DF133" s="406" t="s">
        <v>12</v>
      </c>
      <c r="DG133" s="395">
        <f>AVERAGEIFS('(B) - Detecciones - Ataques'!$CI$3:$CI$137,'(B) - Detecciones - Ataques'!$GR$3:$GR$137, "✔",'(B) - Detecciones - Ataques'!$E$3:$E$137, DG$131)
</f>
        <v>1</v>
      </c>
      <c r="DH133" s="406" t="s">
        <v>12</v>
      </c>
      <c r="DI133" s="396">
        <f>AVERAGEIFS('(B) - Detecciones - Ataques'!$CI$3:$CI$137,'(B) - Detecciones - Ataques'!$GR$3:$GR$137, "✔",'(B) - Detecciones - Ataques'!$E$3:$E$137, DI$131)
</f>
        <v>1.090909091</v>
      </c>
      <c r="DJ133" s="268"/>
    </row>
    <row r="134">
      <c r="J134" s="269"/>
      <c r="K134" s="390"/>
      <c r="L134" s="390"/>
      <c r="M134" s="390"/>
      <c r="N134" s="390"/>
      <c r="O134" s="270"/>
      <c r="Q134" s="268"/>
      <c r="R134" s="307" t="s">
        <v>2212</v>
      </c>
      <c r="S134" s="381">
        <f>(
    SUMIFS(
        '(B) - Detecciones - Ataques'!$DR$3:$DR$137,
        '(B) - Detecciones - Ataques'!$GR$3:$GR$137, "✔",
        '(B) - Detecciones - Ataques'!$B$3:$B$137, S$131
    ) +
    SUMIFS(
        '(B) - Detecciones - Ataques'!$DR$3:$DR$137,
        '(B) - Detecciones - Ataques'!$GR$3:$GR$137, "✔",
        '(B) - Detecciones - Ataques'!$C$3:$C$137, "*" &amp; S$131 &amp; "*"
    )
) / (
    COUNTIFS(
        '(B) - Detecciones - Ataques'!$GR$3:$GR$137, "✔",
        '(B) - Detecciones - Ataques'!$B$3:$B$137, S$131
    ) +
    COUNTIFS(
        '(B) - Detecciones - Ataques'!$GR$3:$GR$137, "✔",
        '(B) - Detecciones - Ataques'!$C$3:$C$137, "*" &amp; S$131 &amp; "*"
    )
)
</f>
        <v>0.5085821613</v>
      </c>
      <c r="T134" s="381">
        <f>(
    SUMIFS(
        '(B) - Detecciones - Ataques'!$DR$3:$DR$137,
        '(B) - Detecciones - Ataques'!$GR$3:$GR$137, "✔",
        '(B) - Detecciones - Ataques'!$B$3:$B$137, T$131
    ) +
    SUMIFS(
        '(B) - Detecciones - Ataques'!$DR$3:$DR$137,
        '(B) - Detecciones - Ataques'!$GR$3:$GR$137, "✔",
        '(B) - Detecciones - Ataques'!$C$3:$C$137, "*" &amp; T$131 &amp; "*"
    )
) / (
    COUNTIFS(
        '(B) - Detecciones - Ataques'!$GR$3:$GR$137, "✔",
        '(B) - Detecciones - Ataques'!$B$3:$B$137, T$131
    ) +
    COUNTIFS(
        '(B) - Detecciones - Ataques'!$GR$3:$GR$137, "✔",
        '(B) - Detecciones - Ataques'!$C$3:$C$137, "*" &amp; T$131 &amp; "*"
    )
)
</f>
        <v>0.1802618328</v>
      </c>
      <c r="U134" s="381">
        <f>(
    SUMIFS(
        '(B) - Detecciones - Ataques'!$DR$3:$DR$137,
        '(B) - Detecciones - Ataques'!$GR$3:$GR$137, "✔",
        '(B) - Detecciones - Ataques'!$B$3:$B$137, U$131
    ) +
    SUMIFS(
        '(B) - Detecciones - Ataques'!$DR$3:$DR$137,
        '(B) - Detecciones - Ataques'!$GR$3:$GR$137, "✔",
        '(B) - Detecciones - Ataques'!$C$3:$C$137, "*" &amp; U$131 &amp; "*"
    )
) / (
    COUNTIFS(
        '(B) - Detecciones - Ataques'!$GR$3:$GR$137, "✔",
        '(B) - Detecciones - Ataques'!$B$3:$B$137, U$131
    ) +
    COUNTIFS(
        '(B) - Detecciones - Ataques'!$GR$3:$GR$137, "✔",
        '(B) - Detecciones - Ataques'!$C$3:$C$137, "*" &amp; U$131 &amp; "*"
    )
)
</f>
        <v>1.206375313</v>
      </c>
      <c r="V134" s="381">
        <f>(
    SUMIFS(
        '(B) - Detecciones - Ataques'!$DR$3:$DR$137,
        '(B) - Detecciones - Ataques'!$GR$3:$GR$137, "✔",
        '(B) - Detecciones - Ataques'!$B$3:$B$137, V$131
    ) +
    SUMIFS(
        '(B) - Detecciones - Ataques'!$DR$3:$DR$137,
        '(B) - Detecciones - Ataques'!$GR$3:$GR$137, "✔",
        '(B) - Detecciones - Ataques'!$C$3:$C$137, "*" &amp; V$131 &amp; "*"
    )
) / (
    COUNTIFS(
        '(B) - Detecciones - Ataques'!$GR$3:$GR$137, "✔",
        '(B) - Detecciones - Ataques'!$B$3:$B$137, V$131
    ) +
    COUNTIFS(
        '(B) - Detecciones - Ataques'!$GR$3:$GR$137, "✔",
        '(B) - Detecciones - Ataques'!$C$3:$C$137, "*" &amp; V$131 &amp; "*"
    )
)
</f>
        <v>0.5833333333</v>
      </c>
      <c r="W134" s="381">
        <f>(
    SUMIFS(
        '(B) - Detecciones - Ataques'!$DR$3:$DR$137,
        '(B) - Detecciones - Ataques'!$GR$3:$GR$137, "✔",
        '(B) - Detecciones - Ataques'!$B$3:$B$137, W$131
    ) +
    SUMIFS(
        '(B) - Detecciones - Ataques'!$DR$3:$DR$137,
        '(B) - Detecciones - Ataques'!$GR$3:$GR$137, "✔",
        '(B) - Detecciones - Ataques'!$C$3:$C$137, "*" &amp; W$131 &amp; "*"
    )
) / (
    COUNTIFS(
        '(B) - Detecciones - Ataques'!$GR$3:$GR$137, "✔",
        '(B) - Detecciones - Ataques'!$B$3:$B$137, W$131
    ) +
    COUNTIFS(
        '(B) - Detecciones - Ataques'!$GR$3:$GR$137, "✔",
        '(B) - Detecciones - Ataques'!$C$3:$C$137, "*" &amp; W$131 &amp; "*"
    )
)
</f>
        <v>0.5934334538</v>
      </c>
      <c r="X134" s="381">
        <f>(
    SUMIFS(
        '(B) - Detecciones - Ataques'!$DR$3:$DR$137,
        '(B) - Detecciones - Ataques'!$GR$3:$GR$137, "✔",
        '(B) - Detecciones - Ataques'!$B$3:$B$137, X$131
    ) +
    SUMIFS(
        '(B) - Detecciones - Ataques'!$DR$3:$DR$137,
        '(B) - Detecciones - Ataques'!$GR$3:$GR$137, "✔",
        '(B) - Detecciones - Ataques'!$C$3:$C$137, "*" &amp; X$131 &amp; "*"
    )
) / (
    COUNTIFS(
        '(B) - Detecciones - Ataques'!$GR$3:$GR$137, "✔",
        '(B) - Detecciones - Ataques'!$B$3:$B$137, X$131
    ) +
    COUNTIFS(
        '(B) - Detecciones - Ataques'!$GR$3:$GR$137, "✔",
        '(B) - Detecciones - Ataques'!$C$3:$C$137, "*" &amp; X$131 &amp; "*"
    )
)
</f>
        <v>0.6666666667</v>
      </c>
      <c r="Y134" s="381">
        <f>(
    SUMIFS(
        '(B) - Detecciones - Ataques'!$DR$3:$DR$137,
        '(B) - Detecciones - Ataques'!$GR$3:$GR$137, "✔",
        '(B) - Detecciones - Ataques'!$B$3:$B$137, Y$131
    ) +
    SUMIFS(
        '(B) - Detecciones - Ataques'!$DR$3:$DR$137,
        '(B) - Detecciones - Ataques'!$GR$3:$GR$137, "✔",
        '(B) - Detecciones - Ataques'!$C$3:$C$137, "*" &amp; Y$131 &amp; "*"
    )
) / (
    COUNTIFS(
        '(B) - Detecciones - Ataques'!$GR$3:$GR$137, "✔",
        '(B) - Detecciones - Ataques'!$B$3:$B$137, Y$131
    ) +
    COUNTIFS(
        '(B) - Detecciones - Ataques'!$GR$3:$GR$137, "✔",
        '(B) - Detecciones - Ataques'!$C$3:$C$137, "*" &amp; Y$131 &amp; "*"
    )
)
</f>
        <v>1.734173158</v>
      </c>
      <c r="Z134" s="381">
        <f>(
    SUMIFS(
        '(B) - Detecciones - Ataques'!$DR$3:$DR$137,
        '(B) - Detecciones - Ataques'!$GR$3:$GR$137, "✔",
        '(B) - Detecciones - Ataques'!$B$3:$B$137, Z$131
    ) +
    SUMIFS(
        '(B) - Detecciones - Ataques'!$DR$3:$DR$137,
        '(B) - Detecciones - Ataques'!$GR$3:$GR$137, "✔",
        '(B) - Detecciones - Ataques'!$C$3:$C$137, "*" &amp; Z$131 &amp; "*"
    )
) / (
    COUNTIFS(
        '(B) - Detecciones - Ataques'!$GR$3:$GR$137, "✔",
        '(B) - Detecciones - Ataques'!$B$3:$B$137, Z$131
    ) +
    COUNTIFS(
        '(B) - Detecciones - Ataques'!$GR$3:$GR$137, "✔",
        '(B) - Detecciones - Ataques'!$C$3:$C$137, "*" &amp; Z$131 &amp; "*"
    )
)
</f>
        <v>4.51</v>
      </c>
      <c r="AA134" s="381">
        <f>(
    SUMIFS(
        '(B) - Detecciones - Ataques'!$DR$3:$DR$137,
        '(B) - Detecciones - Ataques'!$GR$3:$GR$137, "✔",
        '(B) - Detecciones - Ataques'!$B$3:$B$137, AA$131
    ) +
    SUMIFS(
        '(B) - Detecciones - Ataques'!$DR$3:$DR$137,
        '(B) - Detecciones - Ataques'!$GR$3:$GR$137, "✔",
        '(B) - Detecciones - Ataques'!$C$3:$C$137, "*" &amp; AA$131 &amp; "*"
    )
) / (
    COUNTIFS(
        '(B) - Detecciones - Ataques'!$GR$3:$GR$137, "✔",
        '(B) - Detecciones - Ataques'!$B$3:$B$137, AA$131
    ) +
    COUNTIFS(
        '(B) - Detecciones - Ataques'!$GR$3:$GR$137, "✔",
        '(B) - Detecciones - Ataques'!$C$3:$C$137, "*" &amp; AA$131 &amp; "*"
    )
)
</f>
        <v>7.761904762</v>
      </c>
      <c r="AB134" s="381">
        <f>(
    SUMIFS(
        '(B) - Detecciones - Ataques'!$DR$3:$DR$137,
        '(B) - Detecciones - Ataques'!$GR$3:$GR$137, "✔",
        '(B) - Detecciones - Ataques'!$B$3:$B$137, AB$131
    ) +
    SUMIFS(
        '(B) - Detecciones - Ataques'!$DR$3:$DR$137,
        '(B) - Detecciones - Ataques'!$GR$3:$GR$137, "✔",
        '(B) - Detecciones - Ataques'!$C$3:$C$137, "*" &amp; AB$131 &amp; "*"
    )
) / (
    COUNTIFS(
        '(B) - Detecciones - Ataques'!$GR$3:$GR$137, "✔",
        '(B) - Detecciones - Ataques'!$B$3:$B$137, AB$131
    ) +
    COUNTIFS(
        '(B) - Detecciones - Ataques'!$GR$3:$GR$137, "✔",
        '(B) - Detecciones - Ataques'!$C$3:$C$137, "*" &amp; AB$131 &amp; "*"
    )
)
</f>
        <v>2.9</v>
      </c>
      <c r="AC134" s="381">
        <f>(
    SUMIFS(
        '(B) - Detecciones - Ataques'!$DR$3:$DR$137,
        '(B) - Detecciones - Ataques'!$GR$3:$GR$137, "✔",
        '(B) - Detecciones - Ataques'!$B$3:$B$137, AC$131
    ) +
    SUMIFS(
        '(B) - Detecciones - Ataques'!$DR$3:$DR$137,
        '(B) - Detecciones - Ataques'!$GR$3:$GR$137, "✔",
        '(B) - Detecciones - Ataques'!$C$3:$C$137, "*" &amp; AC$131 &amp; "*"
    )
) / (
    COUNTIFS(
        '(B) - Detecciones - Ataques'!$GR$3:$GR$137, "✔",
        '(B) - Detecciones - Ataques'!$B$3:$B$137, AC$131
    ) +
    COUNTIFS(
        '(B) - Detecciones - Ataques'!$GR$3:$GR$137, "✔",
        '(B) - Detecciones - Ataques'!$C$3:$C$137, "*" &amp; AC$131 &amp; "*"
    )
)
</f>
        <v>0.7408890789</v>
      </c>
      <c r="AD134" s="381">
        <f>(
    SUMIFS(
        '(B) - Detecciones - Ataques'!$DR$3:$DR$137,
        '(B) - Detecciones - Ataques'!$GR$3:$GR$137, "✔",
        '(B) - Detecciones - Ataques'!$B$3:$B$137, AD$131
    ) +
    SUMIFS(
        '(B) - Detecciones - Ataques'!$DR$3:$DR$137,
        '(B) - Detecciones - Ataques'!$GR$3:$GR$137, "✔",
        '(B) - Detecciones - Ataques'!$C$3:$C$137, "*" &amp; AD$131 &amp; "*"
    )
) / (
    COUNTIFS(
        '(B) - Detecciones - Ataques'!$GR$3:$GR$137, "✔",
        '(B) - Detecciones - Ataques'!$B$3:$B$137, AD$131
    ) +
    COUNTIFS(
        '(B) - Detecciones - Ataques'!$GR$3:$GR$137, "✔",
        '(B) - Detecciones - Ataques'!$C$3:$C$137, "*" &amp; AD$131 &amp; "*"
    )
)
</f>
        <v>0</v>
      </c>
      <c r="AE134" s="382">
        <f>(
    SUMIFS(
        '(B) - Detecciones - Ataques'!$DR$3:$DR$137,
        '(B) - Detecciones - Ataques'!$GR$3:$GR$137, "✔",
        '(B) - Detecciones - Ataques'!$B$3:$B$137, AE$131
    ) +
    SUMIFS(
        '(B) - Detecciones - Ataques'!$DR$3:$DR$137,
        '(B) - Detecciones - Ataques'!$GR$3:$GR$137, "✔",
        '(B) - Detecciones - Ataques'!$C$3:$C$137, "*" &amp; AE$131 &amp; "*"
    )
) / (
    COUNTIFS(
        '(B) - Detecciones - Ataques'!$GR$3:$GR$137, "✔",
        '(B) - Detecciones - Ataques'!$B$3:$B$137, AE$131
    ) +
    COUNTIFS(
        '(B) - Detecciones - Ataques'!$GR$3:$GR$137, "✔",
        '(B) - Detecciones - Ataques'!$C$3:$C$137, "*" &amp; AE$131 &amp; "*"
    )
)
</f>
        <v>0.7272727273</v>
      </c>
      <c r="AF134" s="268"/>
      <c r="AG134" s="307" t="s">
        <v>2212</v>
      </c>
      <c r="AH134" s="395">
        <f>AVERAGEIFS('(B) - Detecciones - Ataques'!$DR$3:$DR$137,'(B) - Detecciones - Ataques'!$GR$3:$GR$137, "✔",'(B) - Detecciones - Ataques'!$E$3:$E$137, AH$131)
</f>
        <v>0.01716432258</v>
      </c>
      <c r="AI134" s="395">
        <f>AVERAGEIFS('(B) - Detecciones - Ataques'!$DR$3:$DR$137,'(B) - Detecciones - Ataques'!$GR$3:$GR$137, "✔",'(B) - Detecciones - Ataques'!$E$3:$E$137, AI$131)
</f>
        <v>0</v>
      </c>
      <c r="AJ134" s="395">
        <f>AVERAGEIFS('(B) - Detecciones - Ataques'!$DR$3:$DR$137,'(B) - Detecciones - Ataques'!$GR$3:$GR$137, "✔",'(B) - Detecciones - Ataques'!$E$3:$E$137, AJ$131)
</f>
        <v>3</v>
      </c>
      <c r="AK134" s="395">
        <f>AVERAGEIFS('(B) - Detecciones - Ataques'!$DR$3:$DR$137,'(B) - Detecciones - Ataques'!$GR$3:$GR$137, "✔",'(B) - Detecciones - Ataques'!$E$3:$E$137, AK$131)
</f>
        <v>0</v>
      </c>
      <c r="AL134" s="395">
        <f>AVERAGEIFS('(B) - Detecciones - Ataques'!$DR$3:$DR$137,'(B) - Detecciones - Ataques'!$GR$3:$GR$137, "✔",'(B) - Detecciones - Ataques'!$E$3:$E$137, AL$131)
</f>
        <v>0.1802618328</v>
      </c>
      <c r="AM134" s="406" t="s">
        <v>12</v>
      </c>
      <c r="AN134" s="406" t="s">
        <v>12</v>
      </c>
      <c r="AO134" s="406" t="s">
        <v>12</v>
      </c>
      <c r="AP134" s="395">
        <f>AVERAGEIFS('(B) - Detecciones - Ataques'!$DR$3:$DR$137,'(B) - Detecciones - Ataques'!$GR$3:$GR$137, "✔",'(B) - Detecciones - Ataques'!$E$3:$E$137, AP$131)
</f>
        <v>0.6058897243</v>
      </c>
      <c r="AQ134" s="395">
        <f>AVERAGEIFS('(B) - Detecciones - Ataques'!$DR$3:$DR$137,'(B) - Detecciones - Ataques'!$GR$3:$GR$137, "✔",'(B) - Detecciones - Ataques'!$E$3:$E$137, AQ$131)
</f>
        <v>0.6666666667</v>
      </c>
      <c r="AR134" s="406" t="s">
        <v>12</v>
      </c>
      <c r="AS134" s="395">
        <f>AVERAGEIFS('(B) - Detecciones - Ataques'!$DR$3:$DR$137,'(B) - Detecciones - Ataques'!$GR$3:$GR$137, "✔",'(B) - Detecciones - Ataques'!$E$3:$E$137, AS$131)
</f>
        <v>1</v>
      </c>
      <c r="AT134" s="395">
        <f>AVERAGEIFS('(B) - Detecciones - Ataques'!$DR$3:$DR$137,'(B) - Detecciones - Ataques'!$GR$3:$GR$137, "✔",'(B) - Detecciones - Ataques'!$E$3:$E$137, AT$131)
</f>
        <v>3.5</v>
      </c>
      <c r="AU134" s="395">
        <f>AVERAGEIFS('(B) - Detecciones - Ataques'!$DR$3:$DR$137,'(B) - Detecciones - Ataques'!$GR$3:$GR$137, "✔",'(B) - Detecciones - Ataques'!$E$3:$E$137, AU$131)
</f>
        <v>2</v>
      </c>
      <c r="AV134" s="406" t="s">
        <v>12</v>
      </c>
      <c r="AW134" s="395">
        <f>AVERAGEIFS('(B) - Detecciones - Ataques'!$DR$3:$DR$137,'(B) - Detecciones - Ataques'!$GR$3:$GR$137, "✔",'(B) - Detecciones - Ataques'!$E$3:$E$137, AW$131)
</f>
        <v>1.333333333</v>
      </c>
      <c r="AX134" s="407" t="s">
        <v>12</v>
      </c>
      <c r="AY134" s="395">
        <f>AVERAGEIFS('(B) - Detecciones - Ataques'!$DR$3:$DR$137,'(B) - Detecciones - Ataques'!$GR$3:$GR$137, "✔",'(B) - Detecciones - Ataques'!$E$3:$E$137, AY$131)
</f>
        <v>0.5</v>
      </c>
      <c r="AZ134" s="395">
        <f>AVERAGEIFS('(B) - Detecciones - Ataques'!$DR$3:$DR$137,'(B) - Detecciones - Ataques'!$GR$3:$GR$137, "✔",'(B) - Detecciones - Ataques'!$E$3:$E$137, AZ$131)
</f>
        <v>0</v>
      </c>
      <c r="BA134" s="407" t="s">
        <v>12</v>
      </c>
      <c r="BB134" s="395">
        <f>AVERAGEIFS('(B) - Detecciones - Ataques'!$DR$3:$DR$137,'(B) - Detecciones - Ataques'!$GR$3:$GR$137, "✔",'(B) - Detecciones - Ataques'!$E$3:$E$137, BB$131)
</f>
        <v>0.05134472549</v>
      </c>
      <c r="BC134" s="406" t="s">
        <v>12</v>
      </c>
      <c r="BD134" s="395">
        <f>AVERAGEIFS('(B) - Detecciones - Ataques'!$DR$3:$DR$137,'(B) - Detecciones - Ataques'!$GR$3:$GR$137, "✔",'(B) - Detecciones - Ataques'!$E$3:$E$137, BD$131)
</f>
        <v>1</v>
      </c>
      <c r="BE134" s="395">
        <f>AVERAGEIFS('(B) - Detecciones - Ataques'!$DR$3:$DR$137,'(B) - Detecciones - Ataques'!$GR$3:$GR$137, "✔",'(B) - Detecciones - Ataques'!$E$3:$E$137, BE$131)
</f>
        <v>1.5</v>
      </c>
      <c r="BF134" s="395">
        <f>AVERAGEIFS('(B) - Detecciones - Ataques'!$DR$3:$DR$137,'(B) - Detecciones - Ataques'!$GR$3:$GR$137, "✔",'(B) - Detecciones - Ataques'!$E$3:$E$137, BF$131)
</f>
        <v>0</v>
      </c>
      <c r="BG134" s="395">
        <f>AVERAGEIFS('(B) - Detecciones - Ataques'!$DR$3:$DR$137,'(B) - Detecciones - Ataques'!$GR$3:$GR$137, "✔",'(B) - Detecciones - Ataques'!$E$3:$E$137, BG$131)
</f>
        <v>1</v>
      </c>
      <c r="BH134" s="406" t="s">
        <v>12</v>
      </c>
      <c r="BI134" s="406" t="s">
        <v>12</v>
      </c>
      <c r="BJ134" s="406" t="s">
        <v>12</v>
      </c>
      <c r="BK134" s="395">
        <f>AVERAGEIFS('(B) - Detecciones - Ataques'!$DR$3:$DR$137,'(B) - Detecciones - Ataques'!$GR$3:$GR$137, "✔",'(B) - Detecciones - Ataques'!$E$3:$E$137, BK$131)
</f>
        <v>1</v>
      </c>
      <c r="BL134" s="395">
        <f>AVERAGEIFS('(B) - Detecciones - Ataques'!$DR$3:$DR$137,'(B) - Detecciones - Ataques'!$GR$3:$GR$137, "✔",'(B) - Detecciones - Ataques'!$E$3:$E$137, BL$131)
</f>
        <v>0.3914286444</v>
      </c>
      <c r="BM134" s="395">
        <f>AVERAGEIFS('(B) - Detecciones - Ataques'!$DR$3:$DR$137,'(B) - Detecciones - Ataques'!$GR$3:$GR$137, "✔",'(B) - Detecciones - Ataques'!$E$3:$E$137, BM$131)
</f>
        <v>3.504375444</v>
      </c>
      <c r="BN134" s="406" t="s">
        <v>12</v>
      </c>
      <c r="BO134" s="406" t="s">
        <v>12</v>
      </c>
      <c r="BP134" s="395">
        <f>AVERAGEIFS('(B) - Detecciones - Ataques'!$DR$3:$DR$137,'(B) - Detecciones - Ataques'!$GR$3:$GR$137, "✔",'(B) - Detecciones - Ataques'!$E$3:$E$137, BP$131)
</f>
        <v>1.1</v>
      </c>
      <c r="BQ134" s="406" t="s">
        <v>12</v>
      </c>
      <c r="BR134" s="395">
        <f>AVERAGEIFS('(B) - Detecciones - Ataques'!$DR$3:$DR$137,'(B) - Detecciones - Ataques'!$GR$3:$GR$137, "✔",'(B) - Detecciones - Ataques'!$E$3:$E$137, BR$131)
</f>
        <v>2.5</v>
      </c>
      <c r="BS134" s="406" t="s">
        <v>12</v>
      </c>
      <c r="BT134" s="406" t="s">
        <v>12</v>
      </c>
      <c r="BU134" s="395">
        <f>AVERAGEIFS('(B) - Detecciones - Ataques'!$DR$3:$DR$137,'(B) - Detecciones - Ataques'!$GR$3:$GR$137, "✔",'(B) - Detecciones - Ataques'!$E$3:$E$137, BU$131)
</f>
        <v>0</v>
      </c>
      <c r="BV134" s="395">
        <f>AVERAGEIFS('(B) - Detecciones - Ataques'!$DR$3:$DR$137,'(B) - Detecciones - Ataques'!$GR$3:$GR$137, "✔",'(B) - Detecciones - Ataques'!$E$3:$E$137, BV$131)
</f>
        <v>4</v>
      </c>
      <c r="BW134" s="406" t="s">
        <v>12</v>
      </c>
      <c r="BX134" s="395">
        <f>AVERAGEIFS('(B) - Detecciones - Ataques'!$DR$3:$DR$137,'(B) - Detecciones - Ataques'!$GR$3:$GR$137, "✔",'(B) - Detecciones - Ataques'!$E$3:$E$137, BX$131)
</f>
        <v>30</v>
      </c>
      <c r="BY134" s="395">
        <f>AVERAGEIFS('(B) - Detecciones - Ataques'!$DR$3:$DR$137,'(B) - Detecciones - Ataques'!$GR$3:$GR$137, "✔",'(B) - Detecciones - Ataques'!$E$3:$E$137, BY$131)
</f>
        <v>1</v>
      </c>
      <c r="BZ134" s="407" t="s">
        <v>12</v>
      </c>
      <c r="CA134" s="406" t="s">
        <v>12</v>
      </c>
      <c r="CB134" s="407" t="s">
        <v>12</v>
      </c>
      <c r="CC134" s="406" t="s">
        <v>12</v>
      </c>
      <c r="CD134" s="406" t="s">
        <v>12</v>
      </c>
      <c r="CE134" s="395">
        <f>AVERAGEIFS('(B) - Detecciones - Ataques'!$DR$3:$DR$137,'(B) - Detecciones - Ataques'!$GR$3:$GR$137, "✔",'(B) - Detecciones - Ataques'!$E$3:$E$137, CE$131)
</f>
        <v>2</v>
      </c>
      <c r="CF134" s="406" t="s">
        <v>12</v>
      </c>
      <c r="CG134" s="395">
        <f>AVERAGEIFS('(B) - Detecciones - Ataques'!$DR$3:$DR$137,'(B) - Detecciones - Ataques'!$GR$3:$GR$137, "✔",'(B) - Detecciones - Ataques'!$E$3:$E$137, CG$131)
</f>
        <v>2</v>
      </c>
      <c r="CH134" s="395">
        <f>AVERAGEIFS('(B) - Detecciones - Ataques'!$DR$3:$DR$137,'(B) - Detecciones - Ataques'!$GR$3:$GR$137, "✔",'(B) - Detecciones - Ataques'!$E$3:$E$137, CH$131)
</f>
        <v>22</v>
      </c>
      <c r="CI134" s="406" t="s">
        <v>12</v>
      </c>
      <c r="CJ134" s="395">
        <f>AVERAGEIFS('(B) - Detecciones - Ataques'!$DR$3:$DR$137,'(B) - Detecciones - Ataques'!$GR$3:$GR$137, "✔",'(B) - Detecciones - Ataques'!$E$3:$E$137, CJ$131)
</f>
        <v>6</v>
      </c>
      <c r="CK134" s="406" t="s">
        <v>12</v>
      </c>
      <c r="CL134" s="395">
        <f>AVERAGEIFS('(B) - Detecciones - Ataques'!$DR$3:$DR$137,'(B) - Detecciones - Ataques'!$GR$3:$GR$137, "✔",'(B) - Detecciones - Ataques'!$E$3:$E$137, CL$131)
</f>
        <v>11.5</v>
      </c>
      <c r="CM134" s="395">
        <f>AVERAGEIFS('(B) - Detecciones - Ataques'!$DR$3:$DR$137,'(B) - Detecciones - Ataques'!$GR$3:$GR$137, "✔",'(B) - Detecciones - Ataques'!$E$3:$E$137, CM$131)
</f>
        <v>0</v>
      </c>
      <c r="CN134" s="395">
        <f>AVERAGEIFS('(B) - Detecciones - Ataques'!$DR$3:$DR$137,'(B) - Detecciones - Ataques'!$GR$3:$GR$137, "✔",'(B) - Detecciones - Ataques'!$E$3:$E$137, CN$131)
</f>
        <v>1.25</v>
      </c>
      <c r="CO134" s="395">
        <f>AVERAGEIFS('(B) - Detecciones - Ataques'!$DR$3:$DR$137,'(B) - Detecciones - Ataques'!$GR$3:$GR$137, "✔",'(B) - Detecciones - Ataques'!$E$3:$E$137, CO$131)
</f>
        <v>10</v>
      </c>
      <c r="CP134" s="395">
        <f>AVERAGEIFS('(B) - Detecciones - Ataques'!$DR$3:$DR$137,'(B) - Detecciones - Ataques'!$GR$3:$GR$137, "✔",'(B) - Detecciones - Ataques'!$E$3:$E$137, CP$131)
</f>
        <v>2</v>
      </c>
      <c r="CQ134" s="406" t="s">
        <v>12</v>
      </c>
      <c r="CR134" s="395">
        <f>AVERAGEIFS('(B) - Detecciones - Ataques'!$DR$3:$DR$137,'(B) - Detecciones - Ataques'!$GR$3:$GR$137, "✔",'(B) - Detecciones - Ataques'!$E$3:$E$137, CR$131)
</f>
        <v>0.3482306812</v>
      </c>
      <c r="CS134" s="395">
        <f>AVERAGEIFS('(B) - Detecciones - Ataques'!$DR$3:$DR$137,'(B) - Detecciones - Ataques'!$GR$3:$GR$137, "✔",'(B) - Detecciones - Ataques'!$E$3:$E$137, CS$131)
</f>
        <v>0.007984031936</v>
      </c>
      <c r="CT134" s="406" t="s">
        <v>12</v>
      </c>
      <c r="CU134" s="395">
        <f>AVERAGEIFS('(B) - Detecciones - Ataques'!$DR$3:$DR$137,'(B) - Detecciones - Ataques'!$GR$3:$GR$137, "✔",'(B) - Detecciones - Ataques'!$E$3:$E$137, CU$131)
</f>
        <v>1</v>
      </c>
      <c r="CV134" s="406" t="s">
        <v>12</v>
      </c>
      <c r="CW134" s="395">
        <f>AVERAGEIFS('(B) - Detecciones - Ataques'!$DR$3:$DR$137,'(B) - Detecciones - Ataques'!$GR$3:$GR$137, "✔",'(B) - Detecciones - Ataques'!$E$3:$E$137, CW$131)
</f>
        <v>2</v>
      </c>
      <c r="CX134" s="395">
        <f>AVERAGEIFS('(B) - Detecciones - Ataques'!$DR$3:$DR$137,'(B) - Detecciones - Ataques'!$GR$3:$GR$137, "✔",'(B) - Detecciones - Ataques'!$E$3:$E$137, CX$131)
</f>
        <v>0</v>
      </c>
      <c r="CY134" s="406" t="s">
        <v>12</v>
      </c>
      <c r="CZ134" s="406" t="s">
        <v>12</v>
      </c>
      <c r="DA134" s="406" t="s">
        <v>12</v>
      </c>
      <c r="DB134" s="406" t="s">
        <v>12</v>
      </c>
      <c r="DC134" s="406" t="s">
        <v>12</v>
      </c>
      <c r="DD134" s="406" t="s">
        <v>12</v>
      </c>
      <c r="DE134" s="406" t="s">
        <v>12</v>
      </c>
      <c r="DF134" s="406" t="s">
        <v>12</v>
      </c>
      <c r="DG134" s="395">
        <f>AVERAGEIFS('(B) - Detecciones - Ataques'!$DR$3:$DR$137,'(B) - Detecciones - Ataques'!$GR$3:$GR$137, "✔",'(B) - Detecciones - Ataques'!$E$3:$E$137, DG$131)
</f>
        <v>1</v>
      </c>
      <c r="DH134" s="406" t="s">
        <v>12</v>
      </c>
      <c r="DI134" s="396">
        <f>AVERAGEIFS('(B) - Detecciones - Ataques'!$DR$3:$DR$137,'(B) - Detecciones - Ataques'!$GR$3:$GR$137, "✔",'(B) - Detecciones - Ataques'!$E$3:$E$137, DI$131)
</f>
        <v>1.181818182</v>
      </c>
      <c r="DJ134" s="268"/>
    </row>
    <row r="135">
      <c r="J135" s="269"/>
      <c r="K135" s="390"/>
      <c r="L135" s="390"/>
      <c r="M135" s="390"/>
      <c r="N135" s="390"/>
      <c r="O135" s="270"/>
      <c r="Q135" s="268"/>
      <c r="R135" s="307" t="s">
        <v>2213</v>
      </c>
      <c r="S135" s="381">
        <f>(
    SUMIFS(
        '(B) - Detecciones - Ataques'!$FA$3:$FA$137,
        '(B) - Detecciones - Ataques'!$GR$3:$GR$137, "✔",
        '(B) - Detecciones - Ataques'!$B$3:$B$137, S$131
    ) +
    SUMIFS(
        '(B) - Detecciones - Ataques'!$FA$3:$FA$137,
        '(B) - Detecciones - Ataques'!$GR$3:$GR$137, "✔",
        '(B) - Detecciones - Ataques'!$C$3:$C$137, "*" &amp; S$131 &amp; "*"
    )
) / (
    COUNTIFS(
        '(B) - Detecciones - Ataques'!$GR$3:$GR$137, "✔",
        '(B) - Detecciones - Ataques'!$B$3:$B$137, S$131
    ) +
    COUNTIFS(
        '(B) - Detecciones - Ataques'!$GR$3:$GR$137, "✔",
        '(B) - Detecciones - Ataques'!$C$3:$C$137, "*" &amp; S$131 &amp; "*"
    )
)
</f>
        <v>1.511503863</v>
      </c>
      <c r="T135" s="381">
        <f>(
    SUMIFS(
        '(B) - Detecciones - Ataques'!$FA$3:$FA$137,
        '(B) - Detecciones - Ataques'!$GR$3:$GR$137, "✔",
        '(B) - Detecciones - Ataques'!$B$3:$B$137, T$131
    ) +
    SUMIFS(
        '(B) - Detecciones - Ataques'!$FA$3:$FA$137,
        '(B) - Detecciones - Ataques'!$GR$3:$GR$137, "✔",
        '(B) - Detecciones - Ataques'!$C$3:$C$137, "*" &amp; T$131 &amp; "*"
    )
) / (
    COUNTIFS(
        '(B) - Detecciones - Ataques'!$GR$3:$GR$137, "✔",
        '(B) - Detecciones - Ataques'!$B$3:$B$137, T$131
    ) +
    COUNTIFS(
        '(B) - Detecciones - Ataques'!$GR$3:$GR$137, "✔",
        '(B) - Detecciones - Ataques'!$C$3:$C$137, "*" &amp; T$131 &amp; "*"
    )
)
</f>
        <v>0.9998561358</v>
      </c>
      <c r="U135" s="381">
        <f>(
    SUMIFS(
        '(B) - Detecciones - Ataques'!$FA$3:$FA$137,
        '(B) - Detecciones - Ataques'!$GR$3:$GR$137, "✔",
        '(B) - Detecciones - Ataques'!$B$3:$B$137, U$131
    ) +
    SUMIFS(
        '(B) - Detecciones - Ataques'!$FA$3:$FA$137,
        '(B) - Detecciones - Ataques'!$GR$3:$GR$137, "✔",
        '(B) - Detecciones - Ataques'!$C$3:$C$137, "*" &amp; U$131 &amp; "*"
    )
) / (
    COUNTIFS(
        '(B) - Detecciones - Ataques'!$GR$3:$GR$137, "✔",
        '(B) - Detecciones - Ataques'!$B$3:$B$137, U$131
    ) +
    COUNTIFS(
        '(B) - Detecciones - Ataques'!$GR$3:$GR$137, "✔",
        '(B) - Detecciones - Ataques'!$C$3:$C$137, "*" &amp; U$131 &amp; "*"
    )
)
</f>
        <v>2.445974311</v>
      </c>
      <c r="V135" s="381">
        <f>(
    SUMIFS(
        '(B) - Detecciones - Ataques'!$FA$3:$FA$137,
        '(B) - Detecciones - Ataques'!$GR$3:$GR$137, "✔",
        '(B) - Detecciones - Ataques'!$B$3:$B$137, V$131
    ) +
    SUMIFS(
        '(B) - Detecciones - Ataques'!$FA$3:$FA$137,
        '(B) - Detecciones - Ataques'!$GR$3:$GR$137, "✔",
        '(B) - Detecciones - Ataques'!$C$3:$C$137, "*" &amp; V$131 &amp; "*"
    )
) / (
    COUNTIFS(
        '(B) - Detecciones - Ataques'!$GR$3:$GR$137, "✔",
        '(B) - Detecciones - Ataques'!$B$3:$B$137, V$131
    ) +
    COUNTIFS(
        '(B) - Detecciones - Ataques'!$GR$3:$GR$137, "✔",
        '(B) - Detecciones - Ataques'!$C$3:$C$137, "*" &amp; V$131 &amp; "*"
    )
)
</f>
        <v>2.138888889</v>
      </c>
      <c r="W135" s="381">
        <f>(
    SUMIFS(
        '(B) - Detecciones - Ataques'!$FA$3:$FA$137,
        '(B) - Detecciones - Ataques'!$GR$3:$GR$137, "✔",
        '(B) - Detecciones - Ataques'!$B$3:$B$137, W$131
    ) +
    SUMIFS(
        '(B) - Detecciones - Ataques'!$FA$3:$FA$137,
        '(B) - Detecciones - Ataques'!$GR$3:$GR$137, "✔",
        '(B) - Detecciones - Ataques'!$C$3:$C$137, "*" &amp; W$131 &amp; "*"
    )
) / (
    COUNTIFS(
        '(B) - Detecciones - Ataques'!$GR$3:$GR$137, "✔",
        '(B) - Detecciones - Ataques'!$B$3:$B$137, W$131
    ) +
    COUNTIFS(
        '(B) - Detecciones - Ataques'!$GR$3:$GR$137, "✔",
        '(B) - Detecciones - Ataques'!$C$3:$C$137, "*" &amp; W$131 &amp; "*"
    )
)
</f>
        <v>1.212494643</v>
      </c>
      <c r="X135" s="381">
        <f>(
    SUMIFS(
        '(B) - Detecciones - Ataques'!$FA$3:$FA$137,
        '(B) - Detecciones - Ataques'!$GR$3:$GR$137, "✔",
        '(B) - Detecciones - Ataques'!$B$3:$B$137, X$131
    ) +
    SUMIFS(
        '(B) - Detecciones - Ataques'!$FA$3:$FA$137,
        '(B) - Detecciones - Ataques'!$GR$3:$GR$137, "✔",
        '(B) - Detecciones - Ataques'!$C$3:$C$137, "*" &amp; X$131 &amp; "*"
    )
) / (
    COUNTIFS(
        '(B) - Detecciones - Ataques'!$GR$3:$GR$137, "✔",
        '(B) - Detecciones - Ataques'!$B$3:$B$137, X$131
    ) +
    COUNTIFS(
        '(B) - Detecciones - Ataques'!$GR$3:$GR$137, "✔",
        '(B) - Detecciones - Ataques'!$C$3:$C$137, "*" &amp; X$131 &amp; "*"
    )
)
</f>
        <v>1.666666667</v>
      </c>
      <c r="Y135" s="381">
        <f>(
    SUMIFS(
        '(B) - Detecciones - Ataques'!$FA$3:$FA$137,
        '(B) - Detecciones - Ataques'!$GR$3:$GR$137, "✔",
        '(B) - Detecciones - Ataques'!$B$3:$B$137, Y$131
    ) +
    SUMIFS(
        '(B) - Detecciones - Ataques'!$FA$3:$FA$137,
        '(B) - Detecciones - Ataques'!$GR$3:$GR$137, "✔",
        '(B) - Detecciones - Ataques'!$C$3:$C$137, "*" &amp; Y$131 &amp; "*"
    )
) / (
    COUNTIFS(
        '(B) - Detecciones - Ataques'!$GR$3:$GR$137, "✔",
        '(B) - Detecciones - Ataques'!$B$3:$B$137, Y$131
    ) +
    COUNTIFS(
        '(B) - Detecciones - Ataques'!$GR$3:$GR$137, "✔",
        '(B) - Detecciones - Ataques'!$C$3:$C$137, "*" &amp; Y$131 &amp; "*"
    )
)
</f>
        <v>3168.058454</v>
      </c>
      <c r="Z135" s="381">
        <f>(
    SUMIFS(
        '(B) - Detecciones - Ataques'!$FA$3:$FA$137,
        '(B) - Detecciones - Ataques'!$GR$3:$GR$137, "✔",
        '(B) - Detecciones - Ataques'!$B$3:$B$137, Z$131
    ) +
    SUMIFS(
        '(B) - Detecciones - Ataques'!$FA$3:$FA$137,
        '(B) - Detecciones - Ataques'!$GR$3:$GR$137, "✔",
        '(B) - Detecciones - Ataques'!$C$3:$C$137, "*" &amp; Z$131 &amp; "*"
    )
) / (
    COUNTIFS(
        '(B) - Detecciones - Ataques'!$GR$3:$GR$137, "✔",
        '(B) - Detecciones - Ataques'!$B$3:$B$137, Z$131
    ) +
    COUNTIFS(
        '(B) - Detecciones - Ataques'!$GR$3:$GR$137, "✔",
        '(B) - Detecciones - Ataques'!$C$3:$C$137, "*" &amp; Z$131 &amp; "*"
    )
)
</f>
        <v>7.881626016</v>
      </c>
      <c r="AA135" s="381">
        <f>(
    SUMIFS(
        '(B) - Detecciones - Ataques'!$FA$3:$FA$137,
        '(B) - Detecciones - Ataques'!$GR$3:$GR$137, "✔",
        '(B) - Detecciones - Ataques'!$B$3:$B$137, AA$131
    ) +
    SUMIFS(
        '(B) - Detecciones - Ataques'!$FA$3:$FA$137,
        '(B) - Detecciones - Ataques'!$GR$3:$GR$137, "✔",
        '(B) - Detecciones - Ataques'!$C$3:$C$137, "*" &amp; AA$131 &amp; "*"
    )
) / (
    COUNTIFS(
        '(B) - Detecciones - Ataques'!$GR$3:$GR$137, "✔",
        '(B) - Detecciones - Ataques'!$B$3:$B$137, AA$131
    ) +
    COUNTIFS(
        '(B) - Detecciones - Ataques'!$GR$3:$GR$137, "✔",
        '(B) - Detecciones - Ataques'!$C$3:$C$137, "*" &amp; AA$131 &amp; "*"
    )
)
</f>
        <v>18.65079365</v>
      </c>
      <c r="AB135" s="381">
        <f>(
    SUMIFS(
        '(B) - Detecciones - Ataques'!$FA$3:$FA$137,
        '(B) - Detecciones - Ataques'!$GR$3:$GR$137, "✔",
        '(B) - Detecciones - Ataques'!$B$3:$B$137, AB$131
    ) +
    SUMIFS(
        '(B) - Detecciones - Ataques'!$FA$3:$FA$137,
        '(B) - Detecciones - Ataques'!$GR$3:$GR$137, "✔",
        '(B) - Detecciones - Ataques'!$C$3:$C$137, "*" &amp; AB$131 &amp; "*"
    )
) / (
    COUNTIFS(
        '(B) - Detecciones - Ataques'!$GR$3:$GR$137, "✔",
        '(B) - Detecciones - Ataques'!$B$3:$B$137, AB$131
    ) +
    COUNTIFS(
        '(B) - Detecciones - Ataques'!$GR$3:$GR$137, "✔",
        '(B) - Detecciones - Ataques'!$C$3:$C$137, "*" &amp; AB$131 &amp; "*"
    )
)
</f>
        <v>4.4</v>
      </c>
      <c r="AC135" s="381">
        <f>(
    SUMIFS(
        '(B) - Detecciones - Ataques'!$FA$3:$FA$137,
        '(B) - Detecciones - Ataques'!$GR$3:$GR$137, "✔",
        '(B) - Detecciones - Ataques'!$B$3:$B$137, AC$131
    ) +
    SUMIFS(
        '(B) - Detecciones - Ataques'!$FA$3:$FA$137,
        '(B) - Detecciones - Ataques'!$GR$3:$GR$137, "✔",
        '(B) - Detecciones - Ataques'!$C$3:$C$137, "*" &amp; AC$131 &amp; "*"
    )
) / (
    COUNTIFS(
        '(B) - Detecciones - Ataques'!$GR$3:$GR$137, "✔",
        '(B) - Detecciones - Ataques'!$B$3:$B$137, AC$131
    ) +
    COUNTIFS(
        '(B) - Detecciones - Ataques'!$GR$3:$GR$137, "✔",
        '(B) - Detecciones - Ataques'!$C$3:$C$137, "*" &amp; AC$131 &amp; "*"
    )
)
</f>
        <v>1.966610826</v>
      </c>
      <c r="AD135" s="381">
        <f>(
    SUMIFS(
        '(B) - Detecciones - Ataques'!$FA$3:$FA$137,
        '(B) - Detecciones - Ataques'!$GR$3:$GR$137, "✔",
        '(B) - Detecciones - Ataques'!$B$3:$B$137, AD$131
    ) +
    SUMIFS(
        '(B) - Detecciones - Ataques'!$FA$3:$FA$137,
        '(B) - Detecciones - Ataques'!$GR$3:$GR$137, "✔",
        '(B) - Detecciones - Ataques'!$C$3:$C$137, "*" &amp; AD$131 &amp; "*"
    )
) / (
    COUNTIFS(
        '(B) - Detecciones - Ataques'!$GR$3:$GR$137, "✔",
        '(B) - Detecciones - Ataques'!$B$3:$B$137, AD$131
    ) +
    COUNTIFS(
        '(B) - Detecciones - Ataques'!$GR$3:$GR$137, "✔",
        '(B) - Detecciones - Ataques'!$C$3:$C$137, "*" &amp; AD$131 &amp; "*"
    )
)
</f>
        <v>2</v>
      </c>
      <c r="AE135" s="382">
        <f>(
    SUMIFS(
        '(B) - Detecciones - Ataques'!$FA$3:$FA$137,
        '(B) - Detecciones - Ataques'!$GR$3:$GR$137, "✔",
        '(B) - Detecciones - Ataques'!$B$3:$B$137, AE$131
    ) +
    SUMIFS(
        '(B) - Detecciones - Ataques'!$FA$3:$FA$137,
        '(B) - Detecciones - Ataques'!$GR$3:$GR$137, "✔",
        '(B) - Detecciones - Ataques'!$C$3:$C$137, "*" &amp; AE$131 &amp; "*"
    )
) / (
    COUNTIFS(
        '(B) - Detecciones - Ataques'!$GR$3:$GR$137, "✔",
        '(B) - Detecciones - Ataques'!$B$3:$B$137, AE$131
    ) +
    COUNTIFS(
        '(B) - Detecciones - Ataques'!$GR$3:$GR$137, "✔",
        '(B) - Detecciones - Ataques'!$C$3:$C$137, "*" &amp; AE$131 &amp; "*"
    )
)
</f>
        <v>1.801885522</v>
      </c>
      <c r="AF135" s="268"/>
      <c r="AG135" s="307" t="s">
        <v>2213</v>
      </c>
      <c r="AH135" s="395">
        <f>AVERAGEIFS('(B) - Detecciones - Ataques'!$FA$3:$FA$137,'(B) - Detecciones - Ataques'!$GR$3:$GR$137, "✔",'(B) - Detecciones - Ataques'!$E$3:$E$137, AH$131)
</f>
        <v>0.1896743928</v>
      </c>
      <c r="AI135" s="395">
        <f>AVERAGEIFS('(B) - Detecciones - Ataques'!$FA$3:$FA$137,'(B) - Detecciones - Ataques'!$GR$3:$GR$137, "✔",'(B) - Detecciones - Ataques'!$E$3:$E$137, AI$131)
</f>
        <v>1</v>
      </c>
      <c r="AJ135" s="395">
        <f>AVERAGEIFS('(B) - Detecciones - Ataques'!$FA$3:$FA$137,'(B) - Detecciones - Ataques'!$GR$3:$GR$137, "✔",'(B) - Detecciones - Ataques'!$E$3:$E$137, AJ$131)
</f>
        <v>6.5</v>
      </c>
      <c r="AK135" s="395">
        <f>AVERAGEIFS('(B) - Detecciones - Ataques'!$FA$3:$FA$137,'(B) - Detecciones - Ataques'!$GR$3:$GR$137, "✔",'(B) - Detecciones - Ataques'!$E$3:$E$137, AK$131)
</f>
        <v>1</v>
      </c>
      <c r="AL135" s="395">
        <f>AVERAGEIFS('(B) - Detecciones - Ataques'!$FA$3:$FA$137,'(B) - Detecciones - Ataques'!$GR$3:$GR$137, "✔",'(B) - Detecciones - Ataques'!$E$3:$E$137, AL$131)
</f>
        <v>0.9998561358</v>
      </c>
      <c r="AM135" s="406" t="s">
        <v>12</v>
      </c>
      <c r="AN135" s="406" t="s">
        <v>12</v>
      </c>
      <c r="AO135" s="406" t="s">
        <v>12</v>
      </c>
      <c r="AP135" s="395">
        <f>AVERAGEIFS('(B) - Detecciones - Ataques'!$FA$3:$FA$137,'(B) - Detecciones - Ataques'!$GR$3:$GR$137, "✔",'(B) - Detecciones - Ataques'!$E$3:$E$137, AP$131)
</f>
        <v>0.9670426065</v>
      </c>
      <c r="AQ135" s="395">
        <f>AVERAGEIFS('(B) - Detecciones - Ataques'!$FA$3:$FA$137,'(B) - Detecciones - Ataques'!$GR$3:$GR$137, "✔",'(B) - Detecciones - Ataques'!$E$3:$E$137, AQ$131)
</f>
        <v>0.8333333333</v>
      </c>
      <c r="AR135" s="406" t="s">
        <v>12</v>
      </c>
      <c r="AS135" s="395">
        <f>AVERAGEIFS('(B) - Detecciones - Ataques'!$FA$3:$FA$137,'(B) - Detecciones - Ataques'!$GR$3:$GR$137, "✔",'(B) - Detecciones - Ataques'!$E$3:$E$137, AS$131)
</f>
        <v>2</v>
      </c>
      <c r="AT135" s="395">
        <f>AVERAGEIFS('(B) - Detecciones - Ataques'!$FA$3:$FA$137,'(B) - Detecciones - Ataques'!$GR$3:$GR$137, "✔",'(B) - Detecciones - Ataques'!$E$3:$E$137, AT$131)
</f>
        <v>10.5</v>
      </c>
      <c r="AU135" s="395">
        <f>AVERAGEIFS('(B) - Detecciones - Ataques'!$FA$3:$FA$137,'(B) - Detecciones - Ataques'!$GR$3:$GR$137, "✔",'(B) - Detecciones - Ataques'!$E$3:$E$137, AU$131)
</f>
        <v>2.5</v>
      </c>
      <c r="AV135" s="406" t="s">
        <v>12</v>
      </c>
      <c r="AW135" s="395">
        <f>AVERAGEIFS('(B) - Detecciones - Ataques'!$FA$3:$FA$137,'(B) - Detecciones - Ataques'!$GR$3:$GR$137, "✔",'(B) - Detecciones - Ataques'!$E$3:$E$137, AW$131)
</f>
        <v>1.555555556</v>
      </c>
      <c r="AX135" s="407" t="s">
        <v>12</v>
      </c>
      <c r="AY135" s="395">
        <f>AVERAGEIFS('(B) - Detecciones - Ataques'!$FA$3:$FA$137,'(B) - Detecciones - Ataques'!$GR$3:$GR$137, "✔",'(B) - Detecciones - Ataques'!$E$3:$E$137, AY$131)
</f>
        <v>2.5</v>
      </c>
      <c r="AZ135" s="395">
        <f>AVERAGEIFS('(B) - Detecciones - Ataques'!$FA$3:$FA$137,'(B) - Detecciones - Ataques'!$GR$3:$GR$137, "✔",'(B) - Detecciones - Ataques'!$E$3:$E$137, AZ$131)
</f>
        <v>2</v>
      </c>
      <c r="BA135" s="407" t="s">
        <v>12</v>
      </c>
      <c r="BB135" s="395">
        <f>AVERAGEIFS('(B) - Detecciones - Ataques'!$FA$3:$FA$137,'(B) - Detecciones - Ataques'!$GR$3:$GR$137, "✔",'(B) - Detecciones - Ataques'!$E$3:$E$137, BB$131)
</f>
        <v>0.1624874999</v>
      </c>
      <c r="BC135" s="406" t="s">
        <v>12</v>
      </c>
      <c r="BD135" s="395">
        <f>AVERAGEIFS('(B) - Detecciones - Ataques'!$FA$3:$FA$137,'(B) - Detecciones - Ataques'!$GR$3:$GR$137, "✔",'(B) - Detecciones - Ataques'!$E$3:$E$137, BD$131)
</f>
        <v>3</v>
      </c>
      <c r="BE135" s="395">
        <f>AVERAGEIFS('(B) - Detecciones - Ataques'!$FA$3:$FA$137,'(B) - Detecciones - Ataques'!$GR$3:$GR$137, "✔",'(B) - Detecciones - Ataques'!$E$3:$E$137, BE$131)
</f>
        <v>2</v>
      </c>
      <c r="BF135" s="395">
        <f>AVERAGEIFS('(B) - Detecciones - Ataques'!$FA$3:$FA$137,'(B) - Detecciones - Ataques'!$GR$3:$GR$137, "✔",'(B) - Detecciones - Ataques'!$E$3:$E$137, BF$131)
</f>
        <v>1</v>
      </c>
      <c r="BG135" s="395">
        <f>AVERAGEIFS('(B) - Detecciones - Ataques'!$FA$3:$FA$137,'(B) - Detecciones - Ataques'!$GR$3:$GR$137, "✔",'(B) - Detecciones - Ataques'!$E$3:$E$137, BG$131)
</f>
        <v>1</v>
      </c>
      <c r="BH135" s="406" t="s">
        <v>12</v>
      </c>
      <c r="BI135" s="406" t="s">
        <v>12</v>
      </c>
      <c r="BJ135" s="406" t="s">
        <v>12</v>
      </c>
      <c r="BK135" s="395">
        <f>AVERAGEIFS('(B) - Detecciones - Ataques'!$FA$3:$FA$137,'(B) - Detecciones - Ataques'!$GR$3:$GR$137, "✔",'(B) - Detecciones - Ataques'!$E$3:$E$137, BK$131)
</f>
        <v>2</v>
      </c>
      <c r="BL135" s="395">
        <f>AVERAGEIFS('(B) - Detecciones - Ataques'!$FA$3:$FA$137,'(B) - Detecciones - Ataques'!$GR$3:$GR$137, "✔",'(B) - Detecciones - Ataques'!$E$3:$E$137, BL$131)
</f>
        <v>0.4939304</v>
      </c>
      <c r="BM135" s="395">
        <f>AVERAGEIFS('(B) - Detecciones - Ataques'!$FA$3:$FA$137,'(B) - Detecciones - Ataques'!$GR$3:$GR$137, "✔",'(B) - Detecciones - Ataques'!$E$3:$E$137, BM$131)
</f>
        <v>7523.271416</v>
      </c>
      <c r="BN135" s="406" t="s">
        <v>12</v>
      </c>
      <c r="BO135" s="406" t="s">
        <v>12</v>
      </c>
      <c r="BP135" s="395">
        <f>AVERAGEIFS('(B) - Detecciones - Ataques'!$FA$3:$FA$137,'(B) - Detecciones - Ataques'!$GR$3:$GR$137, "✔",'(B) - Detecciones - Ataques'!$E$3:$E$137, BP$131)
</f>
        <v>1.3</v>
      </c>
      <c r="BQ135" s="406" t="s">
        <v>12</v>
      </c>
      <c r="BR135" s="395">
        <f>AVERAGEIFS('(B) - Detecciones - Ataques'!$FA$3:$FA$137,'(B) - Detecciones - Ataques'!$GR$3:$GR$137, "✔",'(B) - Detecciones - Ataques'!$E$3:$E$137, BR$131)
</f>
        <v>3</v>
      </c>
      <c r="BS135" s="406" t="s">
        <v>12</v>
      </c>
      <c r="BT135" s="406" t="s">
        <v>12</v>
      </c>
      <c r="BU135" s="395">
        <f>AVERAGEIFS('(B) - Detecciones - Ataques'!$FA$3:$FA$137,'(B) - Detecciones - Ataques'!$GR$3:$GR$137, "✔",'(B) - Detecciones - Ataques'!$E$3:$E$137, BU$131)
</f>
        <v>1</v>
      </c>
      <c r="BV135" s="395">
        <f>AVERAGEIFS('(B) - Detecciones - Ataques'!$FA$3:$FA$137,'(B) - Detecciones - Ataques'!$GR$3:$GR$137, "✔",'(B) - Detecciones - Ataques'!$E$3:$E$137, BV$131)
</f>
        <v>5</v>
      </c>
      <c r="BW135" s="406" t="s">
        <v>12</v>
      </c>
      <c r="BX135" s="395">
        <f>AVERAGEIFS('(B) - Detecciones - Ataques'!$FA$3:$FA$137,'(B) - Detecciones - Ataques'!$GR$3:$GR$137, "✔",'(B) - Detecciones - Ataques'!$E$3:$E$137, BX$131)
</f>
        <v>52</v>
      </c>
      <c r="BY135" s="395">
        <f>AVERAGEIFS('(B) - Detecciones - Ataques'!$FA$3:$FA$137,'(B) - Detecciones - Ataques'!$GR$3:$GR$137, "✔",'(B) - Detecciones - Ataques'!$E$3:$E$137, BY$131)
</f>
        <v>1.016260163</v>
      </c>
      <c r="BZ135" s="407" t="s">
        <v>12</v>
      </c>
      <c r="CA135" s="406" t="s">
        <v>12</v>
      </c>
      <c r="CB135" s="407" t="s">
        <v>12</v>
      </c>
      <c r="CC135" s="406" t="s">
        <v>12</v>
      </c>
      <c r="CD135" s="406" t="s">
        <v>12</v>
      </c>
      <c r="CE135" s="395">
        <f>AVERAGEIFS('(B) - Detecciones - Ataques'!$FA$3:$FA$137,'(B) - Detecciones - Ataques'!$GR$3:$GR$137, "✔",'(B) - Detecciones - Ataques'!$E$3:$E$137, CE$131)
</f>
        <v>2</v>
      </c>
      <c r="CF135" s="406" t="s">
        <v>12</v>
      </c>
      <c r="CG135" s="395">
        <f>AVERAGEIFS('(B) - Detecciones - Ataques'!$FA$3:$FA$137,'(B) - Detecciones - Ataques'!$GR$3:$GR$137, "✔",'(B) - Detecciones - Ataques'!$E$3:$E$137, CG$131)
</f>
        <v>9</v>
      </c>
      <c r="CH135" s="395">
        <f>AVERAGEIFS('(B) - Detecciones - Ataques'!$FA$3:$FA$137,'(B) - Detecciones - Ataques'!$GR$3:$GR$137, "✔",'(B) - Detecciones - Ataques'!$E$3:$E$137, CH$131)
</f>
        <v>23</v>
      </c>
      <c r="CI135" s="406" t="s">
        <v>12</v>
      </c>
      <c r="CJ135" s="395">
        <f>AVERAGEIFS('(B) - Detecciones - Ataques'!$FA$3:$FA$137,'(B) - Detecciones - Ataques'!$GR$3:$GR$137, "✔",'(B) - Detecciones - Ataques'!$E$3:$E$137, CJ$131)
</f>
        <v>7</v>
      </c>
      <c r="CK135" s="406" t="s">
        <v>12</v>
      </c>
      <c r="CL135" s="395">
        <f>AVERAGEIFS('(B) - Detecciones - Ataques'!$FA$3:$FA$137,'(B) - Detecciones - Ataques'!$GR$3:$GR$137, "✔",'(B) - Detecciones - Ataques'!$E$3:$E$137, CL$131)
</f>
        <v>44</v>
      </c>
      <c r="CM135" s="395">
        <f>AVERAGEIFS('(B) - Detecciones - Ataques'!$FA$3:$FA$137,'(B) - Detecciones - Ataques'!$GR$3:$GR$137, "✔",'(B) - Detecciones - Ataques'!$E$3:$E$137, CM$131)
</f>
        <v>1</v>
      </c>
      <c r="CN135" s="395">
        <f>AVERAGEIFS('(B) - Detecciones - Ataques'!$FA$3:$FA$137,'(B) - Detecciones - Ataques'!$GR$3:$GR$137, "✔",'(B) - Detecciones - Ataques'!$E$3:$E$137, CN$131)
</f>
        <v>1.75</v>
      </c>
      <c r="CO135" s="395">
        <f>AVERAGEIFS('(B) - Detecciones - Ataques'!$FA$3:$FA$137,'(B) - Detecciones - Ataques'!$GR$3:$GR$137, "✔",'(B) - Detecciones - Ataques'!$E$3:$E$137, CO$131)
</f>
        <v>13.5</v>
      </c>
      <c r="CP135" s="395">
        <f>AVERAGEIFS('(B) - Detecciones - Ataques'!$FA$3:$FA$137,'(B) - Detecciones - Ataques'!$GR$3:$GR$137, "✔",'(B) - Detecciones - Ataques'!$E$3:$E$137, CP$131)
</f>
        <v>4</v>
      </c>
      <c r="CQ135" s="406" t="s">
        <v>12</v>
      </c>
      <c r="CR135" s="395">
        <f>AVERAGEIFS('(B) - Detecciones - Ataques'!$FA$3:$FA$137,'(B) - Detecciones - Ataques'!$GR$3:$GR$137, "✔",'(B) - Detecciones - Ataques'!$E$3:$E$137, CR$131)
</f>
        <v>0.4115370457</v>
      </c>
      <c r="CS135" s="395">
        <f>AVERAGEIFS('(B) - Detecciones - Ataques'!$FA$3:$FA$137,'(B) - Detecciones - Ataques'!$GR$3:$GR$137, "✔",'(B) - Detecciones - Ataques'!$E$3:$E$137, CS$131)
</f>
        <v>0.00998003992</v>
      </c>
      <c r="CT135" s="406" t="s">
        <v>12</v>
      </c>
      <c r="CU135" s="395">
        <f>AVERAGEIFS('(B) - Detecciones - Ataques'!$FA$3:$FA$137,'(B) - Detecciones - Ataques'!$GR$3:$GR$137, "✔",'(B) - Detecciones - Ataques'!$E$3:$E$137, CU$131)
</f>
        <v>7</v>
      </c>
      <c r="CV135" s="406" t="s">
        <v>12</v>
      </c>
      <c r="CW135" s="395">
        <f>AVERAGEIFS('(B) - Detecciones - Ataques'!$FA$3:$FA$137,'(B) - Detecciones - Ataques'!$GR$3:$GR$137, "✔",'(B) - Detecciones - Ataques'!$E$3:$E$137, CW$131)
</f>
        <v>2</v>
      </c>
      <c r="CX135" s="395">
        <f>AVERAGEIFS('(B) - Detecciones - Ataques'!$FA$3:$FA$137,'(B) - Detecciones - Ataques'!$GR$3:$GR$137, "✔",'(B) - Detecciones - Ataques'!$E$3:$E$137, CX$131)
</f>
        <v>2</v>
      </c>
      <c r="CY135" s="406" t="s">
        <v>12</v>
      </c>
      <c r="CZ135" s="406" t="s">
        <v>12</v>
      </c>
      <c r="DA135" s="406" t="s">
        <v>12</v>
      </c>
      <c r="DB135" s="406" t="s">
        <v>12</v>
      </c>
      <c r="DC135" s="406" t="s">
        <v>12</v>
      </c>
      <c r="DD135" s="406" t="s">
        <v>12</v>
      </c>
      <c r="DE135" s="406" t="s">
        <v>12</v>
      </c>
      <c r="DF135" s="406" t="s">
        <v>12</v>
      </c>
      <c r="DG135" s="395">
        <f>AVERAGEIFS('(B) - Detecciones - Ataques'!$FA$3:$FA$137,'(B) - Detecciones - Ataques'!$GR$3:$GR$137, "✔",'(B) - Detecciones - Ataques'!$E$3:$E$137, DG$131)
</f>
        <v>1.951111111</v>
      </c>
      <c r="DH135" s="406" t="s">
        <v>12</v>
      </c>
      <c r="DI135" s="396">
        <f>AVERAGEIFS('(B) - Detecciones - Ataques'!$FA$3:$FA$137,'(B) - Detecciones - Ataques'!$GR$3:$GR$137, "✔",'(B) - Detecciones - Ataques'!$E$3:$E$137, DI$131)
</f>
        <v>1.454545455</v>
      </c>
      <c r="DJ135" s="268"/>
    </row>
    <row r="136">
      <c r="J136" s="269"/>
      <c r="K136" s="390"/>
      <c r="L136" s="390"/>
      <c r="M136" s="390"/>
      <c r="N136" s="390"/>
      <c r="O136" s="270"/>
      <c r="Q136" s="268"/>
      <c r="R136" s="330" t="s">
        <v>2214</v>
      </c>
      <c r="S136" s="409">
        <f>(
    SUMIFS(
        '(B) - Detecciones - Ataques'!$BB$3:$BB$137,
        '(B) - Detecciones - Ataques'!$GR$3:$GR$137, "✔",
        '(B) - Detecciones - Ataques'!$B$3:$B$137, S$131
    ) +
    SUMIFS(
        '(B) - Detecciones - Ataques'!$BB$3:$BB$137,
        '(B) - Detecciones - Ataques'!$GR$3:$GR$137, "✔",
        '(B) - Detecciones - Ataques'!$C$3:$C$137, "*" &amp; S$131 &amp; "*"
    )
) / (
    COUNTIFS(
        '(B) - Detecciones - Ataques'!$GR$3:$GR$137, "✔",
        '(B) - Detecciones - Ataques'!$B$3:$B$137, S$131
    ) +
    COUNTIFS(
        '(B) - Detecciones - Ataques'!$GR$3:$GR$137, "✔",
        '(B) - Detecciones - Ataques'!$C$3:$C$137, "*" &amp; S$131 &amp; "*"
    )
)
</f>
        <v>0.1666666667</v>
      </c>
      <c r="T136" s="409">
        <f>(
    SUMIFS(
        '(B) - Detecciones - Ataques'!$BB$3:$BB$137,
        '(B) - Detecciones - Ataques'!$GR$3:$GR$137, "✔",
        '(B) - Detecciones - Ataques'!$B$3:$B$137, T$131
    ) +
    SUMIFS(
        '(B) - Detecciones - Ataques'!$BB$3:$BB$137,
        '(B) - Detecciones - Ataques'!$GR$3:$GR$137, "✔",
        '(B) - Detecciones - Ataques'!$C$3:$C$137, "*" &amp; T$131 &amp; "*"
    )
) / (
    COUNTIFS(
        '(B) - Detecciones - Ataques'!$GR$3:$GR$137, "✔",
        '(B) - Detecciones - Ataques'!$B$3:$B$137, T$131
    ) +
    COUNTIFS(
        '(B) - Detecciones - Ataques'!$GR$3:$GR$137, "✔",
        '(B) - Detecciones - Ataques'!$C$3:$C$137, "*" &amp; T$131 &amp; "*"
    )
)
</f>
        <v>0</v>
      </c>
      <c r="U136" s="409">
        <f>(
    SUMIFS(
        '(B) - Detecciones - Ataques'!$BB$3:$BB$137,
        '(B) - Detecciones - Ataques'!$GR$3:$GR$137, "✔",
        '(B) - Detecciones - Ataques'!$B$3:$B$137, U$131
    ) +
    SUMIFS(
        '(B) - Detecciones - Ataques'!$BB$3:$BB$137,
        '(B) - Detecciones - Ataques'!$GR$3:$GR$137, "✔",
        '(B) - Detecciones - Ataques'!$C$3:$C$137, "*" &amp; U$131 &amp; "*"
    )
) / (
    COUNTIFS(
        '(B) - Detecciones - Ataques'!$GR$3:$GR$137, "✔",
        '(B) - Detecciones - Ataques'!$B$3:$B$137, U$131
    ) +
    COUNTIFS(
        '(B) - Detecciones - Ataques'!$GR$3:$GR$137, "✔",
        '(B) - Detecciones - Ataques'!$C$3:$C$137, "*" &amp; U$131 &amp; "*"
    )
)
</f>
        <v>0.001644736842</v>
      </c>
      <c r="V136" s="409">
        <f>(
    SUMIFS(
        '(B) - Detecciones - Ataques'!$BB$3:$BB$137,
        '(B) - Detecciones - Ataques'!$GR$3:$GR$137, "✔",
        '(B) - Detecciones - Ataques'!$B$3:$B$137, V$131
    ) +
    SUMIFS(
        '(B) - Detecciones - Ataques'!$BB$3:$BB$137,
        '(B) - Detecciones - Ataques'!$GR$3:$GR$137, "✔",
        '(B) - Detecciones - Ataques'!$C$3:$C$137, "*" &amp; V$131 &amp; "*"
    )
) / (
    COUNTIFS(
        '(B) - Detecciones - Ataques'!$GR$3:$GR$137, "✔",
        '(B) - Detecciones - Ataques'!$B$3:$B$137, V$131
    ) +
    COUNTIFS(
        '(B) - Detecciones - Ataques'!$GR$3:$GR$137, "✔",
        '(B) - Detecciones - Ataques'!$C$3:$C$137, "*" &amp; V$131 &amp; "*"
    )
)
</f>
        <v>0</v>
      </c>
      <c r="W136" s="409">
        <f>(
    SUMIFS(
        '(B) - Detecciones - Ataques'!$BB$3:$BB$137,
        '(B) - Detecciones - Ataques'!$GR$3:$GR$137, "✔",
        '(B) - Detecciones - Ataques'!$B$3:$B$137, W$131
    ) +
    SUMIFS(
        '(B) - Detecciones - Ataques'!$BB$3:$BB$137,
        '(B) - Detecciones - Ataques'!$GR$3:$GR$137, "✔",
        '(B) - Detecciones - Ataques'!$C$3:$C$137, "*" &amp; W$131 &amp; "*"
    )
) / (
    COUNTIFS(
        '(B) - Detecciones - Ataques'!$GR$3:$GR$137, "✔",
        '(B) - Detecciones - Ataques'!$B$3:$B$137, W$131
    ) +
    COUNTIFS(
        '(B) - Detecciones - Ataques'!$GR$3:$GR$137, "✔",
        '(B) - Detecciones - Ataques'!$C$3:$C$137, "*" &amp; W$131 &amp; "*"
    )
)
</f>
        <v>0</v>
      </c>
      <c r="X136" s="409">
        <f>(
    SUMIFS(
        '(B) - Detecciones - Ataques'!$BB$3:$BB$137,
        '(B) - Detecciones - Ataques'!$GR$3:$GR$137, "✔",
        '(B) - Detecciones - Ataques'!$B$3:$B$137, X$131
    ) +
    SUMIFS(
        '(B) - Detecciones - Ataques'!$BB$3:$BB$137,
        '(B) - Detecciones - Ataques'!$GR$3:$GR$137, "✔",
        '(B) - Detecciones - Ataques'!$C$3:$C$137, "*" &amp; X$131 &amp; "*"
    )
) / (
    COUNTIFS(
        '(B) - Detecciones - Ataques'!$GR$3:$GR$137, "✔",
        '(B) - Detecciones - Ataques'!$B$3:$B$137, X$131
    ) +
    COUNTIFS(
        '(B) - Detecciones - Ataques'!$GR$3:$GR$137, "✔",
        '(B) - Detecciones - Ataques'!$C$3:$C$137, "*" &amp; X$131 &amp; "*"
    )
)
</f>
        <v>0</v>
      </c>
      <c r="Y136" s="409">
        <f>(
    SUMIFS(
        '(B) - Detecciones - Ataques'!$BB$3:$BB$137,
        '(B) - Detecciones - Ataques'!$GR$3:$GR$137, "✔",
        '(B) - Detecciones - Ataques'!$B$3:$B$137, Y$131
    ) +
    SUMIFS(
        '(B) - Detecciones - Ataques'!$BB$3:$BB$137,
        '(B) - Detecciones - Ataques'!$GR$3:$GR$137, "✔",
        '(B) - Detecciones - Ataques'!$C$3:$C$137, "*" &amp; Y$131 &amp; "*"
    )
) / (
    COUNTIFS(
        '(B) - Detecciones - Ataques'!$GR$3:$GR$137, "✔",
        '(B) - Detecciones - Ataques'!$B$3:$B$137, Y$131
    ) +
    COUNTIFS(
        '(B) - Detecciones - Ataques'!$GR$3:$GR$137, "✔",
        '(B) - Detecciones - Ataques'!$C$3:$C$137, "*" &amp; Y$131 &amp; "*"
    )
)
</f>
        <v>0.04737652956</v>
      </c>
      <c r="Z136" s="409">
        <f>(
    SUMIFS(
        '(B) - Detecciones - Ataques'!$BB$3:$BB$137,
        '(B) - Detecciones - Ataques'!$GR$3:$GR$137, "✔",
        '(B) - Detecciones - Ataques'!$B$3:$B$137, Z$131
    ) +
    SUMIFS(
        '(B) - Detecciones - Ataques'!$BB$3:$BB$137,
        '(B) - Detecciones - Ataques'!$GR$3:$GR$137, "✔",
        '(B) - Detecciones - Ataques'!$C$3:$C$137, "*" &amp; Z$131 &amp; "*"
    )
) / (
    COUNTIFS(
        '(B) - Detecciones - Ataques'!$GR$3:$GR$137, "✔",
        '(B) - Detecciones - Ataques'!$B$3:$B$137, Z$131
    ) +
    COUNTIFS(
        '(B) - Detecciones - Ataques'!$GR$3:$GR$137, "✔",
        '(B) - Detecciones - Ataques'!$C$3:$C$137, "*" &amp; Z$131 &amp; "*"
    )
)
</f>
        <v>0</v>
      </c>
      <c r="AA136" s="409">
        <f>(
    SUMIFS(
        '(B) - Detecciones - Ataques'!$BB$3:$BB$137,
        '(B) - Detecciones - Ataques'!$GR$3:$GR$137, "✔",
        '(B) - Detecciones - Ataques'!$B$3:$B$137, AA$131
    ) +
    SUMIFS(
        '(B) - Detecciones - Ataques'!$BB$3:$BB$137,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36" s="409">
        <f>(
    SUMIFS(
        '(B) - Detecciones - Ataques'!$BB$3:$BB$137,
        '(B) - Detecciones - Ataques'!$GR$3:$GR$137, "✔",
        '(B) - Detecciones - Ataques'!$B$3:$B$137, AB$131
    ) +
    SUMIFS(
        '(B) - Detecciones - Ataques'!$BB$3:$BB$137,
        '(B) - Detecciones - Ataques'!$GR$3:$GR$137, "✔",
        '(B) - Detecciones - Ataques'!$C$3:$C$137, "*" &amp; AB$131 &amp; "*"
    )
) / (
    COUNTIFS(
        '(B) - Detecciones - Ataques'!$GR$3:$GR$137, "✔",
        '(B) - Detecciones - Ataques'!$B$3:$B$137, AB$131
    ) +
    COUNTIFS(
        '(B) - Detecciones - Ataques'!$GR$3:$GR$137, "✔",
        '(B) - Detecciones - Ataques'!$C$3:$C$137, "*" &amp; AB$131 &amp; "*"
    )
)
</f>
        <v>0.1</v>
      </c>
      <c r="AC136" s="409">
        <f>(
    SUMIFS(
        '(B) - Detecciones - Ataques'!$BB$3:$BB$137,
        '(B) - Detecciones - Ataques'!$GR$3:$GR$137, "✔",
        '(B) - Detecciones - Ataques'!$B$3:$B$137, AC$131
    ) +
    SUMIFS(
        '(B) - Detecciones - Ataques'!$BB$3:$BB$137,
        '(B) - Detecciones - Ataques'!$GR$3:$GR$137, "✔",
        '(B) - Detecciones - Ataques'!$C$3:$C$137, "*" &amp; AC$131 &amp; "*"
    )
) / (
    COUNTIFS(
        '(B) - Detecciones - Ataques'!$GR$3:$GR$137, "✔",
        '(B) - Detecciones - Ataques'!$B$3:$B$137, AC$131
    ) +
    COUNTIFS(
        '(B) - Detecciones - Ataques'!$GR$3:$GR$137, "✔",
        '(B) - Detecciones - Ataques'!$C$3:$C$137, "*" &amp; AC$131 &amp; "*"
    )
)
</f>
        <v>0</v>
      </c>
      <c r="AD136" s="409">
        <f>(
    SUMIFS(
        '(B) - Detecciones - Ataques'!$BB$3:$BB$137,
        '(B) - Detecciones - Ataques'!$GR$3:$GR$137, "✔",
        '(B) - Detecciones - Ataques'!$B$3:$B$137, AD$131
    ) +
    SUMIFS(
        '(B) - Detecciones - Ataques'!$BB$3:$BB$137,
        '(B) - Detecciones - Ataques'!$GR$3:$GR$137, "✔",
        '(B) - Detecciones - Ataques'!$C$3:$C$137, "*" &amp; AD$131 &amp; "*"
    )
) / (
    COUNTIFS(
        '(B) - Detecciones - Ataques'!$GR$3:$GR$137, "✔",
        '(B) - Detecciones - Ataques'!$B$3:$B$137, AD$131
    ) +
    COUNTIFS(
        '(B) - Detecciones - Ataques'!$GR$3:$GR$137, "✔",
        '(B) - Detecciones - Ataques'!$C$3:$C$137, "*" &amp; AD$131 &amp; "*"
    )
)
</f>
        <v>0</v>
      </c>
      <c r="AE136" s="410">
        <f>(
    SUMIFS(
        '(B) - Detecciones - Ataques'!$BB$3:$BB$137,
        '(B) - Detecciones - Ataques'!$GR$3:$GR$137, "✔",
        '(B) - Detecciones - Ataques'!$B$3:$B$137, AE$131
    ) +
    SUMIFS(
        '(B) - Detecciones - Ataques'!$BB$3:$BB$137,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36" s="268"/>
      <c r="AG136" s="330" t="s">
        <v>2214</v>
      </c>
      <c r="AH136" s="395">
        <f>AVERAGEIFS('(B) - Detecciones - Ataques'!$BB$3:$BB$137,'(B) - Detecciones - Ataques'!$GR$3:$GR$137, "✔",'(B) - Detecciones - Ataques'!$E$3:$E$137, AH$131)
</f>
        <v>0</v>
      </c>
      <c r="AI136" s="395">
        <f>AVERAGEIFS('(B) - Detecciones - Ataques'!$BB$3:$BB$137,'(B) - Detecciones - Ataques'!$GR$3:$GR$137, "✔",'(B) - Detecciones - Ataques'!$E$3:$E$137, AI$131)
</f>
        <v>1</v>
      </c>
      <c r="AJ136" s="395">
        <f>AVERAGEIFS('(B) - Detecciones - Ataques'!$BB$3:$BB$137,'(B) - Detecciones - Ataques'!$GR$3:$GR$137, "✔",'(B) - Detecciones - Ataques'!$E$3:$E$137, AJ$131)
</f>
        <v>0</v>
      </c>
      <c r="AK136" s="395">
        <f>AVERAGEIFS('(B) - Detecciones - Ataques'!$BB$3:$BB$137,'(B) - Detecciones - Ataques'!$GR$3:$GR$137, "✔",'(B) - Detecciones - Ataques'!$E$3:$E$137, AK$131)
</f>
        <v>0</v>
      </c>
      <c r="AL136" s="406" t="s">
        <v>12</v>
      </c>
      <c r="AM136" s="406" t="s">
        <v>12</v>
      </c>
      <c r="AN136" s="406" t="s">
        <v>12</v>
      </c>
      <c r="AO136" s="406" t="s">
        <v>12</v>
      </c>
      <c r="AP136" s="395">
        <f>AVERAGEIFS('(B) - Detecciones - Ataques'!$BB$3:$BB$137,'(B) - Detecciones - Ataques'!$GR$3:$GR$137, "✔",'(B) - Detecciones - Ataques'!$E$3:$E$137, AP$131)
</f>
        <v>0.004385964912</v>
      </c>
      <c r="AQ136" s="395">
        <f>AVERAGEIFS('(B) - Detecciones - Ataques'!$BB$3:$BB$137,'(B) - Detecciones - Ataques'!$GR$3:$GR$137, "✔",'(B) - Detecciones - Ataques'!$E$3:$E$137, AQ$131)
</f>
        <v>0</v>
      </c>
      <c r="AR136" s="406" t="s">
        <v>12</v>
      </c>
      <c r="AS136" s="395">
        <f>AVERAGEIFS('(B) - Detecciones - Ataques'!$BB$3:$BB$137,'(B) - Detecciones - Ataques'!$GR$3:$GR$137, "✔",'(B) - Detecciones - Ataques'!$E$3:$E$137, AS$131)
</f>
        <v>0</v>
      </c>
      <c r="AT136" s="395">
        <f>AVERAGEIFS('(B) - Detecciones - Ataques'!$BB$3:$BB$137,'(B) - Detecciones - Ataques'!$GR$3:$GR$137, "✔",'(B) - Detecciones - Ataques'!$E$3:$E$137, AT$131)
</f>
        <v>0</v>
      </c>
      <c r="AU136" s="395">
        <f>AVERAGEIFS('(B) - Detecciones - Ataques'!$BB$3:$BB$137,'(B) - Detecciones - Ataques'!$GR$3:$GR$137, "✔",'(B) - Detecciones - Ataques'!$E$3:$E$137, AU$131)
</f>
        <v>0</v>
      </c>
      <c r="AV136" s="406" t="s">
        <v>12</v>
      </c>
      <c r="AW136" s="395">
        <f>AVERAGEIFS('(B) - Detecciones - Ataques'!$BB$3:$BB$137,'(B) - Detecciones - Ataques'!$GR$3:$GR$137, "✔",'(B) - Detecciones - Ataques'!$E$3:$E$137, AW$131)
</f>
        <v>0</v>
      </c>
      <c r="AX136" s="407" t="s">
        <v>12</v>
      </c>
      <c r="AY136" s="395">
        <f>AVERAGEIFS('(B) - Detecciones - Ataques'!$BB$3:$BB$137,'(B) - Detecciones - Ataques'!$GR$3:$GR$137, "✔",'(B) - Detecciones - Ataques'!$E$3:$E$137, AY$131)
</f>
        <v>0</v>
      </c>
      <c r="AZ136" s="395">
        <f>AVERAGEIFS('(B) - Detecciones - Ataques'!$BB$3:$BB$137,'(B) - Detecciones - Ataques'!$GR$3:$GR$137, "✔",'(B) - Detecciones - Ataques'!$E$3:$E$137, AZ$131)
</f>
        <v>0</v>
      </c>
      <c r="BA136" s="407" t="s">
        <v>12</v>
      </c>
      <c r="BB136" s="395">
        <f>AVERAGEIFS('(B) - Detecciones - Ataques'!$BB$3:$BB$137,'(B) - Detecciones - Ataques'!$GR$3:$GR$137, "✔",'(B) - Detecciones - Ataques'!$E$3:$E$137, BB$131)
</f>
        <v>0</v>
      </c>
      <c r="BC136" s="406" t="s">
        <v>12</v>
      </c>
      <c r="BD136" s="395">
        <f>AVERAGEIFS('(B) - Detecciones - Ataques'!$BB$3:$BB$137,'(B) - Detecciones - Ataques'!$GR$3:$GR$137, "✔",'(B) - Detecciones - Ataques'!$E$3:$E$137, BD$131)
</f>
        <v>0</v>
      </c>
      <c r="BE136" s="395">
        <f>AVERAGEIFS('(B) - Detecciones - Ataques'!$BB$3:$BB$137,'(B) - Detecciones - Ataques'!$GR$3:$GR$137, "✔",'(B) - Detecciones - Ataques'!$E$3:$E$137, BE$131)
</f>
        <v>0</v>
      </c>
      <c r="BF136" s="395">
        <f>AVERAGEIFS('(B) - Detecciones - Ataques'!$BB$3:$BB$137,'(B) - Detecciones - Ataques'!$GR$3:$GR$137, "✔",'(B) - Detecciones - Ataques'!$E$3:$E$137, BF$131)
</f>
        <v>0</v>
      </c>
      <c r="BG136" s="395">
        <f>AVERAGEIFS('(B) - Detecciones - Ataques'!$BB$3:$BB$137,'(B) - Detecciones - Ataques'!$GR$3:$GR$137, "✔",'(B) - Detecciones - Ataques'!$E$3:$E$137, BG$131)
</f>
        <v>0</v>
      </c>
      <c r="BH136" s="406" t="s">
        <v>12</v>
      </c>
      <c r="BI136" s="406" t="s">
        <v>12</v>
      </c>
      <c r="BJ136" s="406" t="s">
        <v>12</v>
      </c>
      <c r="BK136" s="395">
        <f>AVERAGEIFS('(B) - Detecciones - Ataques'!$BB$3:$BB$137,'(B) - Detecciones - Ataques'!$GR$3:$GR$137, "✔",'(B) - Detecciones - Ataques'!$E$3:$E$137, BK$131)
</f>
        <v>0</v>
      </c>
      <c r="BL136" s="395">
        <f>AVERAGEIFS('(B) - Detecciones - Ataques'!$BB$3:$BB$137,'(B) - Detecciones - Ataques'!$GR$3:$GR$137, "✔",'(B) - Detecciones - Ataques'!$E$3:$E$137, BL$131)
</f>
        <v>0.09001540616</v>
      </c>
      <c r="BM136" s="395">
        <f>AVERAGEIFS('(B) - Detecciones - Ataques'!$BB$3:$BB$137,'(B) - Detecciones - Ataques'!$GR$3:$GR$137, "✔",'(B) - Detecciones - Ataques'!$E$3:$E$137, BM$131)
</f>
        <v>0</v>
      </c>
      <c r="BN136" s="406" t="s">
        <v>12</v>
      </c>
      <c r="BO136" s="406" t="s">
        <v>12</v>
      </c>
      <c r="BP136" s="395">
        <f>AVERAGEIFS('(B) - Detecciones - Ataques'!$BB$3:$BB$137,'(B) - Detecciones - Ataques'!$GR$3:$GR$137, "✔",'(B) - Detecciones - Ataques'!$E$3:$E$137, BP$131)
</f>
        <v>0</v>
      </c>
      <c r="BQ136" s="406" t="s">
        <v>12</v>
      </c>
      <c r="BR136" s="395">
        <f>AVERAGEIFS('(B) - Detecciones - Ataques'!$BB$3:$BB$137,'(B) - Detecciones - Ataques'!$GR$3:$GR$137, "✔",'(B) - Detecciones - Ataques'!$E$3:$E$137, BR$131)
</f>
        <v>0</v>
      </c>
      <c r="BS136" s="406" t="s">
        <v>12</v>
      </c>
      <c r="BT136" s="406" t="s">
        <v>12</v>
      </c>
      <c r="BU136" s="395">
        <f>AVERAGEIFS('(B) - Detecciones - Ataques'!$BB$3:$BB$137,'(B) - Detecciones - Ataques'!$GR$3:$GR$137, "✔",'(B) - Detecciones - Ataques'!$E$3:$E$137, BU$131)
</f>
        <v>0</v>
      </c>
      <c r="BV136" s="395">
        <f>AVERAGEIFS('(B) - Detecciones - Ataques'!$BB$3:$BB$137,'(B) - Detecciones - Ataques'!$GR$3:$GR$137, "✔",'(B) - Detecciones - Ataques'!$E$3:$E$137, BV$131)
</f>
        <v>0</v>
      </c>
      <c r="BW136" s="406" t="s">
        <v>12</v>
      </c>
      <c r="BX136" s="395">
        <f>AVERAGEIFS('(B) - Detecciones - Ataques'!$BB$3:$BB$137,'(B) - Detecciones - Ataques'!$GR$3:$GR$137, "✔",'(B) - Detecciones - Ataques'!$E$3:$E$137, BX$131)
</f>
        <v>0</v>
      </c>
      <c r="BY136" s="395">
        <f>AVERAGEIFS('(B) - Detecciones - Ataques'!$BB$3:$BB$137,'(B) - Detecciones - Ataques'!$GR$3:$GR$137, "✔",'(B) - Detecciones - Ataques'!$E$3:$E$137, BY$131)
</f>
        <v>0</v>
      </c>
      <c r="BZ136" s="407" t="s">
        <v>12</v>
      </c>
      <c r="CA136" s="406" t="s">
        <v>12</v>
      </c>
      <c r="CB136" s="407" t="s">
        <v>12</v>
      </c>
      <c r="CC136" s="406" t="s">
        <v>12</v>
      </c>
      <c r="CD136" s="406" t="s">
        <v>12</v>
      </c>
      <c r="CE136" s="395">
        <f>AVERAGEIFS('(B) - Detecciones - Ataques'!$BB$3:$BB$137,'(B) - Detecciones - Ataques'!$GR$3:$GR$137, "✔",'(B) - Detecciones - Ataques'!$E$3:$E$137, CE$131)
</f>
        <v>0</v>
      </c>
      <c r="CF136" s="406" t="s">
        <v>12</v>
      </c>
      <c r="CG136" s="395">
        <f>AVERAGEIFS('(B) - Detecciones - Ataques'!$BB$3:$BB$137,'(B) - Detecciones - Ataques'!$GR$3:$GR$137, "✔",'(B) - Detecciones - Ataques'!$E$3:$E$137, CG$131)
</f>
        <v>0</v>
      </c>
      <c r="CH136" s="395">
        <f>AVERAGEIFS('(B) - Detecciones - Ataques'!$BB$3:$BB$137,'(B) - Detecciones - Ataques'!$GR$3:$GR$137, "✔",'(B) - Detecciones - Ataques'!$E$3:$E$137, CH$131)
</f>
        <v>0</v>
      </c>
      <c r="CI136" s="406" t="s">
        <v>12</v>
      </c>
      <c r="CJ136" s="395">
        <f>AVERAGEIFS('(B) - Detecciones - Ataques'!$BB$3:$BB$137,'(B) - Detecciones - Ataques'!$GR$3:$GR$137, "✔",'(B) - Detecciones - Ataques'!$E$3:$E$137, CJ$131)
</f>
        <v>1</v>
      </c>
      <c r="CK136" s="406" t="s">
        <v>12</v>
      </c>
      <c r="CL136" s="395">
        <f>AVERAGEIFS('(B) - Detecciones - Ataques'!$BB$3:$BB$137,'(B) - Detecciones - Ataques'!$GR$3:$GR$137, "✔",'(B) - Detecciones - Ataques'!$E$3:$E$137, CL$131)
</f>
        <v>0</v>
      </c>
      <c r="CM136" s="395">
        <f>AVERAGEIFS('(B) - Detecciones - Ataques'!$BB$3:$BB$137,'(B) - Detecciones - Ataques'!$GR$3:$GR$137, "✔",'(B) - Detecciones - Ataques'!$E$3:$E$137, CM$131)
</f>
        <v>0</v>
      </c>
      <c r="CN136" s="395">
        <f>AVERAGEIFS('(B) - Detecciones - Ataques'!$BB$3:$BB$137,'(B) - Detecciones - Ataques'!$GR$3:$GR$137, "✔",'(B) - Detecciones - Ataques'!$E$3:$E$137, CN$131)
</f>
        <v>0.25</v>
      </c>
      <c r="CO136" s="395">
        <f>AVERAGEIFS('(B) - Detecciones - Ataques'!$BB$3:$BB$137,'(B) - Detecciones - Ataques'!$GR$3:$GR$137, "✔",'(B) - Detecciones - Ataques'!$E$3:$E$137, CO$131)
</f>
        <v>0</v>
      </c>
      <c r="CP136" s="395">
        <f>AVERAGEIFS('(B) - Detecciones - Ataques'!$BB$3:$BB$137,'(B) - Detecciones - Ataques'!$GR$3:$GR$137, "✔",'(B) - Detecciones - Ataques'!$E$3:$E$137, CP$131)
</f>
        <v>0</v>
      </c>
      <c r="CQ136" s="406" t="s">
        <v>12</v>
      </c>
      <c r="CR136" s="406" t="s">
        <v>12</v>
      </c>
      <c r="CS136" s="395">
        <f>AVERAGEIFS('(B) - Detecciones - Ataques'!$BB$3:$BB$137,'(B) - Detecciones - Ataques'!$GR$3:$GR$137, "✔",'(B) - Detecciones - Ataques'!$E$3:$E$137, CS$131)
</f>
        <v>0</v>
      </c>
      <c r="CT136" s="406" t="s">
        <v>12</v>
      </c>
      <c r="CU136" s="395">
        <f>AVERAGEIFS('(B) - Detecciones - Ataques'!$BB$3:$BB$137,'(B) - Detecciones - Ataques'!$GR$3:$GR$137, "✔",'(B) - Detecciones - Ataques'!$E$3:$E$137, CU$131)
</f>
        <v>0</v>
      </c>
      <c r="CV136" s="406" t="s">
        <v>12</v>
      </c>
      <c r="CW136" s="395">
        <f>AVERAGEIFS('(B) - Detecciones - Ataques'!$BB$3:$BB$137,'(B) - Detecciones - Ataques'!$GR$3:$GR$137, "✔",'(B) - Detecciones - Ataques'!$E$3:$E$137, CW$131)
</f>
        <v>0</v>
      </c>
      <c r="CX136" s="395">
        <f>AVERAGEIFS('(B) - Detecciones - Ataques'!$BB$3:$BB$137,'(B) - Detecciones - Ataques'!$GR$3:$GR$137, "✔",'(B) - Detecciones - Ataques'!$E$3:$E$137, CX$131)
</f>
        <v>0</v>
      </c>
      <c r="CY136" s="406" t="s">
        <v>12</v>
      </c>
      <c r="CZ136" s="406" t="s">
        <v>12</v>
      </c>
      <c r="DA136" s="406" t="s">
        <v>12</v>
      </c>
      <c r="DB136" s="406" t="s">
        <v>12</v>
      </c>
      <c r="DC136" s="406" t="s">
        <v>12</v>
      </c>
      <c r="DD136" s="406" t="s">
        <v>12</v>
      </c>
      <c r="DE136" s="406" t="s">
        <v>12</v>
      </c>
      <c r="DF136" s="406" t="s">
        <v>12</v>
      </c>
      <c r="DG136" s="395">
        <f>AVERAGEIFS('(B) - Detecciones - Ataques'!$BB$3:$BB$137,'(B) - Detecciones - Ataques'!$GR$3:$GR$137, "✔",'(B) - Detecciones - Ataques'!$E$3:$E$137, DG$131)
</f>
        <v>0.04</v>
      </c>
      <c r="DH136" s="406" t="s">
        <v>12</v>
      </c>
      <c r="DI136" s="396">
        <f>AVERAGEIFS('(B) - Detecciones - Ataques'!$BB$3:$BB$137,'(B) - Detecciones - Ataques'!$GR$3:$GR$137, "✔",'(B) - Detecciones - Ataques'!$E$3:$E$137, DI$131)
</f>
        <v>0</v>
      </c>
      <c r="DJ136" s="268"/>
    </row>
    <row r="137">
      <c r="J137" s="269"/>
      <c r="K137" s="390"/>
      <c r="L137" s="390"/>
      <c r="M137" s="390"/>
      <c r="N137" s="390"/>
      <c r="O137" s="270"/>
      <c r="Q137" s="268"/>
      <c r="R137" s="330" t="s">
        <v>2215</v>
      </c>
      <c r="S137" s="381">
        <f>(
    SUMIFS(
        '(B) - Detecciones - Ataques'!$CK$3:$CK$137,
        '(B) - Detecciones - Ataques'!$GR$3:$GR$137, "✔",
        '(B) - Detecciones - Ataques'!$B$3:$B$137, S$131
    ) +
    SUMIFS(
        '(B) - Detecciones - Ataques'!$CK$3:$CK$137,
        '(B) - Detecciones - Ataques'!$GR$3:$GR$137, "✔",
        '(B) - Detecciones - Ataques'!$C$3:$C$137, "*" &amp; S$131 &amp; "*"
    )
) / (
    COUNTIFS(
        '(B) - Detecciones - Ataques'!$GR$3:$GR$137, "✔",
        '(B) - Detecciones - Ataques'!$B$3:$B$137, S$131
    ) +
    COUNTIFS(
        '(B) - Detecciones - Ataques'!$GR$3:$GR$137, "✔",
        '(B) - Detecciones - Ataques'!$C$3:$C$137, "*" &amp; S$131 &amp; "*"
    )
)
</f>
        <v>0.1684561575</v>
      </c>
      <c r="T137" s="381">
        <f>(
    SUMIFS(
        '(B) - Detecciones - Ataques'!$CK$3:$CK$137,
        '(B) - Detecciones - Ataques'!$GR$3:$GR$137, "✔",
        '(B) - Detecciones - Ataques'!$B$3:$B$137, T$131
    ) +
    SUMIFS(
        '(B) - Detecciones - Ataques'!$CK$3:$CK$137,
        '(B) - Detecciones - Ataques'!$GR$3:$GR$137, "✔",
        '(B) - Detecciones - Ataques'!$C$3:$C$137, "*" &amp; T$131 &amp; "*"
    )
) / (
    COUNTIFS(
        '(B) - Detecciones - Ataques'!$GR$3:$GR$137, "✔",
        '(B) - Detecciones - Ataques'!$B$3:$B$137, T$131
    ) +
    COUNTIFS(
        '(B) - Detecciones - Ataques'!$GR$3:$GR$137, "✔",
        '(B) - Detecciones - Ataques'!$C$3:$C$137, "*" &amp; T$131 &amp; "*"
    )
)
</f>
        <v>0</v>
      </c>
      <c r="U137" s="381">
        <f>(
    SUMIFS(
        '(B) - Detecciones - Ataques'!$CK$3:$CK$137,
        '(B) - Detecciones - Ataques'!$GR$3:$GR$137, "✔",
        '(B) - Detecciones - Ataques'!$B$3:$B$137, U$131
    ) +
    SUMIFS(
        '(B) - Detecciones - Ataques'!$CK$3:$CK$137,
        '(B) - Detecciones - Ataques'!$GR$3:$GR$137, "✔",
        '(B) - Detecciones - Ataques'!$C$3:$C$137, "*" &amp; U$131 &amp; "*"
    )
) / (
    COUNTIFS(
        '(B) - Detecciones - Ataques'!$GR$3:$GR$137, "✔",
        '(B) - Detecciones - Ataques'!$B$3:$B$137, U$131
    ) +
    COUNTIFS(
        '(B) - Detecciones - Ataques'!$GR$3:$GR$137, "✔",
        '(B) - Detecciones - Ataques'!$C$3:$C$137, "*" &amp; U$131 &amp; "*"
    )
)
</f>
        <v>0.4700657895</v>
      </c>
      <c r="V137" s="381">
        <f>(
    SUMIFS(
        '(B) - Detecciones - Ataques'!$CK$3:$CK$137,
        '(B) - Detecciones - Ataques'!$GR$3:$GR$137, "✔",
        '(B) - Detecciones - Ataques'!$B$3:$B$137, V$131
    ) +
    SUMIFS(
        '(B) - Detecciones - Ataques'!$CK$3:$CK$137,
        '(B) - Detecciones - Ataques'!$GR$3:$GR$137, "✔",
        '(B) - Detecciones - Ataques'!$C$3:$C$137, "*" &amp; V$131 &amp; "*"
    )
) / (
    COUNTIFS(
        '(B) - Detecciones - Ataques'!$GR$3:$GR$137, "✔",
        '(B) - Detecciones - Ataques'!$B$3:$B$137, V$131
    ) +
    COUNTIFS(
        '(B) - Detecciones - Ataques'!$GR$3:$GR$137, "✔",
        '(B) - Detecciones - Ataques'!$C$3:$C$137, "*" &amp; V$131 &amp; "*"
    )
)
</f>
        <v>0.5</v>
      </c>
      <c r="W137" s="381">
        <f>(
    SUMIFS(
        '(B) - Detecciones - Ataques'!$CK$3:$CK$137,
        '(B) - Detecciones - Ataques'!$GR$3:$GR$137, "✔",
        '(B) - Detecciones - Ataques'!$B$3:$B$137, W$131
    ) +
    SUMIFS(
        '(B) - Detecciones - Ataques'!$CK$3:$CK$137,
        '(B) - Detecciones - Ataques'!$GR$3:$GR$137, "✔",
        '(B) - Detecciones - Ataques'!$C$3:$C$137, "*" &amp; W$131 &amp; "*"
    )
) / (
    COUNTIFS(
        '(B) - Detecciones - Ataques'!$GR$3:$GR$137, "✔",
        '(B) - Detecciones - Ataques'!$B$3:$B$137, W$131
    ) +
    COUNTIFS(
        '(B) - Detecciones - Ataques'!$GR$3:$GR$137, "✔",
        '(B) - Detecciones - Ataques'!$C$3:$C$137, "*" &amp; W$131 &amp; "*"
    )
)
</f>
        <v>0</v>
      </c>
      <c r="X137" s="381">
        <f>(
    SUMIFS(
        '(B) - Detecciones - Ataques'!$CK$3:$CK$137,
        '(B) - Detecciones - Ataques'!$GR$3:$GR$137, "✔",
        '(B) - Detecciones - Ataques'!$B$3:$B$137, X$131
    ) +
    SUMIFS(
        '(B) - Detecciones - Ataques'!$CK$3:$CK$137,
        '(B) - Detecciones - Ataques'!$GR$3:$GR$137, "✔",
        '(B) - Detecciones - Ataques'!$C$3:$C$137, "*" &amp; X$131 &amp; "*"
    )
) / (
    COUNTIFS(
        '(B) - Detecciones - Ataques'!$GR$3:$GR$137, "✔",
        '(B) - Detecciones - Ataques'!$B$3:$B$137, X$131
    ) +
    COUNTIFS(
        '(B) - Detecciones - Ataques'!$GR$3:$GR$137, "✔",
        '(B) - Detecciones - Ataques'!$C$3:$C$137, "*" &amp; X$131 &amp; "*"
    )
)
</f>
        <v>0</v>
      </c>
      <c r="Y137" s="381">
        <f>(
    SUMIFS(
        '(B) - Detecciones - Ataques'!$CK$3:$CK$137,
        '(B) - Detecciones - Ataques'!$GR$3:$GR$137, "✔",
        '(B) - Detecciones - Ataques'!$B$3:$B$137, Y$131
    ) +
    SUMIFS(
        '(B) - Detecciones - Ataques'!$CK$3:$CK$137,
        '(B) - Detecciones - Ataques'!$GR$3:$GR$137, "✔",
        '(B) - Detecciones - Ataques'!$C$3:$C$137, "*" &amp; Y$131 &amp; "*"
    )
) / (
    COUNTIFS(
        '(B) - Detecciones - Ataques'!$GR$3:$GR$137, "✔",
        '(B) - Detecciones - Ataques'!$B$3:$B$137, Y$131
    ) +
    COUNTIFS(
        '(B) - Detecciones - Ataques'!$GR$3:$GR$137, "✔",
        '(B) - Detecciones - Ataques'!$C$3:$C$137, "*" &amp; Y$131 &amp; "*"
    )
)
</f>
        <v>0.1001747202</v>
      </c>
      <c r="Z137" s="381">
        <f>(
    SUMIFS(
        '(B) - Detecciones - Ataques'!$CK$3:$CK$137,
        '(B) - Detecciones - Ataques'!$GR$3:$GR$137, "✔",
        '(B) - Detecciones - Ataques'!$B$3:$B$137, Z$131
    ) +
    SUMIFS(
        '(B) - Detecciones - Ataques'!$CK$3:$CK$137,
        '(B) - Detecciones - Ataques'!$GR$3:$GR$137, "✔",
        '(B) - Detecciones - Ataques'!$C$3:$C$137, "*" &amp; Z$131 &amp; "*"
    )
) / (
    COUNTIFS(
        '(B) - Detecciones - Ataques'!$GR$3:$GR$137, "✔",
        '(B) - Detecciones - Ataques'!$B$3:$B$137, Z$131
    ) +
    COUNTIFS(
        '(B) - Detecciones - Ataques'!$GR$3:$GR$137, "✔",
        '(B) - Detecciones - Ataques'!$C$3:$C$137, "*" &amp; Z$131 &amp; "*"
    )
)
</f>
        <v>0.3</v>
      </c>
      <c r="AA137" s="381">
        <f>(
    SUMIFS(
        '(B) - Detecciones - Ataques'!$CK$3:$CK$137,
        '(B) - Detecciones - Ataques'!$GR$3:$GR$137, "✔",
        '(B) - Detecciones - Ataques'!$B$3:$B$137, AA$131
    ) +
    SUMIFS(
        '(B) - Detecciones - Ataques'!$CK$3:$CK$137,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37" s="381">
        <f>(
    SUMIFS(
        '(B) - Detecciones - Ataques'!$CK$3:$CK$137,
        '(B) - Detecciones - Ataques'!$GR$3:$GR$137, "✔",
        '(B) - Detecciones - Ataques'!$B$3:$B$137, AB$131
    ) +
    SUMIFS(
        '(B) - Detecciones - Ataques'!$CK$3:$CK$137,
        '(B) - Detecciones - Ataques'!$GR$3:$GR$137, "✔",
        '(B) - Detecciones - Ataques'!$C$3:$C$137, "*" &amp; AB$131 &amp; "*"
    )
) / (
    COUNTIFS(
        '(B) - Detecciones - Ataques'!$GR$3:$GR$137, "✔",
        '(B) - Detecciones - Ataques'!$B$3:$B$137, AB$131
    ) +
    COUNTIFS(
        '(B) - Detecciones - Ataques'!$GR$3:$GR$137, "✔",
        '(B) - Detecciones - Ataques'!$C$3:$C$137, "*" &amp; AB$131 &amp; "*"
    )
)
</f>
        <v>0.3</v>
      </c>
      <c r="AC137" s="381">
        <f>(
    SUMIFS(
        '(B) - Detecciones - Ataques'!$CK$3:$CK$137,
        '(B) - Detecciones - Ataques'!$GR$3:$GR$137, "✔",
        '(B) - Detecciones - Ataques'!$B$3:$B$137, AC$131
    ) +
    SUMIFS(
        '(B) - Detecciones - Ataques'!$CK$3:$CK$137,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7" s="381">
        <f>(
    SUMIFS(
        '(B) - Detecciones - Ataques'!$CK$3:$CK$137,
        '(B) - Detecciones - Ataques'!$GR$3:$GR$137, "✔",
        '(B) - Detecciones - Ataques'!$B$3:$B$137, AD$131
    ) +
    SUMIFS(
        '(B) - Detecciones - Ataques'!$CK$3:$CK$137,
        '(B) - Detecciones - Ataques'!$GR$3:$GR$137, "✔",
        '(B) - Detecciones - Ataques'!$C$3:$C$137, "*" &amp; AD$131 &amp; "*"
    )
) / (
    COUNTIFS(
        '(B) - Detecciones - Ataques'!$GR$3:$GR$137, "✔",
        '(B) - Detecciones - Ataques'!$B$3:$B$137, AD$131
    ) +
    COUNTIFS(
        '(B) - Detecciones - Ataques'!$GR$3:$GR$137, "✔",
        '(B) - Detecciones - Ataques'!$C$3:$C$137, "*" &amp; AD$131 &amp; "*"
    )
)
</f>
        <v>0</v>
      </c>
      <c r="AE137" s="382">
        <f>(
    SUMIFS(
        '(B) - Detecciones - Ataques'!$CK$3:$CK$137,
        '(B) - Detecciones - Ataques'!$GR$3:$GR$137, "✔",
        '(B) - Detecciones - Ataques'!$B$3:$B$137, AE$131
    ) +
    SUMIFS(
        '(B) - Detecciones - Ataques'!$CK$3:$CK$137,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7" s="268"/>
      <c r="AG137" s="330" t="s">
        <v>2215</v>
      </c>
      <c r="AH137" s="395">
        <f>AVERAGEIFS('(B) - Detecciones - Ataques'!$CK$3:$CK$137,'(B) - Detecciones - Ataques'!$GR$3:$GR$137, "✔",'(B) - Detecciones - Ataques'!$E$3:$E$137, AH$131)
</f>
        <v>0.005368472426</v>
      </c>
      <c r="AI137" s="395">
        <f>AVERAGEIFS('(B) - Detecciones - Ataques'!$CK$3:$CK$137,'(B) - Detecciones - Ataques'!$GR$3:$GR$137, "✔",'(B) - Detecciones - Ataques'!$E$3:$E$137, AI$131)
</f>
        <v>1</v>
      </c>
      <c r="AJ137" s="395">
        <f>AVERAGEIFS('(B) - Detecciones - Ataques'!$CK$3:$CK$137,'(B) - Detecciones - Ataques'!$GR$3:$GR$137, "✔",'(B) - Detecciones - Ataques'!$E$3:$E$137, AJ$131)
</f>
        <v>0</v>
      </c>
      <c r="AK137" s="395">
        <f>AVERAGEIFS('(B) - Detecciones - Ataques'!$CK$3:$CK$137,'(B) - Detecciones - Ataques'!$GR$3:$GR$137, "✔",'(B) - Detecciones - Ataques'!$E$3:$E$137, AK$131)
</f>
        <v>0</v>
      </c>
      <c r="AL137" s="406" t="s">
        <v>12</v>
      </c>
      <c r="AM137" s="406" t="s">
        <v>12</v>
      </c>
      <c r="AN137" s="406" t="s">
        <v>12</v>
      </c>
      <c r="AO137" s="406" t="s">
        <v>12</v>
      </c>
      <c r="AP137" s="395">
        <f>AVERAGEIFS('(B) - Detecciones - Ataques'!$CK$3:$CK$137,'(B) - Detecciones - Ataques'!$GR$3:$GR$137, "✔",'(B) - Detecciones - Ataques'!$E$3:$E$137, AP$131)
</f>
        <v>0.5868421053</v>
      </c>
      <c r="AQ137" s="395">
        <f>AVERAGEIFS('(B) - Detecciones - Ataques'!$CK$3:$CK$137,'(B) - Detecciones - Ataques'!$GR$3:$GR$137, "✔",'(B) - Detecciones - Ataques'!$E$3:$E$137, AQ$131)
</f>
        <v>0.5</v>
      </c>
      <c r="AR137" s="406" t="s">
        <v>12</v>
      </c>
      <c r="AS137" s="395">
        <f>AVERAGEIFS('(B) - Detecciones - Ataques'!$CK$3:$CK$137,'(B) - Detecciones - Ataques'!$GR$3:$GR$137, "✔",'(B) - Detecciones - Ataques'!$E$3:$E$137, AS$131)
</f>
        <v>0</v>
      </c>
      <c r="AT137" s="395">
        <f>AVERAGEIFS('(B) - Detecciones - Ataques'!$CK$3:$CK$137,'(B) - Detecciones - Ataques'!$GR$3:$GR$137, "✔",'(B) - Detecciones - Ataques'!$E$3:$E$137, AT$131)
</f>
        <v>1</v>
      </c>
      <c r="AU137" s="395">
        <f>AVERAGEIFS('(B) - Detecciones - Ataques'!$CK$3:$CK$137,'(B) - Detecciones - Ataques'!$GR$3:$GR$137, "✔",'(B) - Detecciones - Ataques'!$E$3:$E$137, AU$131)
</f>
        <v>0</v>
      </c>
      <c r="AV137" s="406" t="s">
        <v>12</v>
      </c>
      <c r="AW137" s="395">
        <f>AVERAGEIFS('(B) - Detecciones - Ataques'!$CK$3:$CK$137,'(B) - Detecciones - Ataques'!$GR$3:$GR$137, "✔",'(B) - Detecciones - Ataques'!$E$3:$E$137, AW$131)
</f>
        <v>1</v>
      </c>
      <c r="AX137" s="407" t="s">
        <v>12</v>
      </c>
      <c r="AY137" s="395">
        <f>AVERAGEIFS('(B) - Detecciones - Ataques'!$CK$3:$CK$137,'(B) - Detecciones - Ataques'!$GR$3:$GR$137, "✔",'(B) - Detecciones - Ataques'!$E$3:$E$137, AY$131)
</f>
        <v>0.5</v>
      </c>
      <c r="AZ137" s="395">
        <f>AVERAGEIFS('(B) - Detecciones - Ataques'!$CK$3:$CK$137,'(B) - Detecciones - Ataques'!$GR$3:$GR$137, "✔",'(B) - Detecciones - Ataques'!$E$3:$E$137, AZ$131)
</f>
        <v>0</v>
      </c>
      <c r="BA137" s="407" t="s">
        <v>12</v>
      </c>
      <c r="BB137" s="395">
        <f>AVERAGEIFS('(B) - Detecciones - Ataques'!$CK$3:$CK$137,'(B) - Detecciones - Ataques'!$GR$3:$GR$137, "✔",'(B) - Detecciones - Ataques'!$E$3:$E$137, BB$131)
</f>
        <v>0</v>
      </c>
      <c r="BC137" s="406" t="s">
        <v>12</v>
      </c>
      <c r="BD137" s="395">
        <f>AVERAGEIFS('(B) - Detecciones - Ataques'!$CK$3:$CK$137,'(B) - Detecciones - Ataques'!$GR$3:$GR$137, "✔",'(B) - Detecciones - Ataques'!$E$3:$E$137, BD$131)
</f>
        <v>0</v>
      </c>
      <c r="BE137" s="395">
        <f>AVERAGEIFS('(B) - Detecciones - Ataques'!$CK$3:$CK$137,'(B) - Detecciones - Ataques'!$GR$3:$GR$137, "✔",'(B) - Detecciones - Ataques'!$E$3:$E$137, BE$131)
</f>
        <v>0</v>
      </c>
      <c r="BF137" s="395">
        <f>AVERAGEIFS('(B) - Detecciones - Ataques'!$CK$3:$CK$137,'(B) - Detecciones - Ataques'!$GR$3:$GR$137, "✔",'(B) - Detecciones - Ataques'!$E$3:$E$137, BF$131)
</f>
        <v>0</v>
      </c>
      <c r="BG137" s="395">
        <f>AVERAGEIFS('(B) - Detecciones - Ataques'!$CK$3:$CK$137,'(B) - Detecciones - Ataques'!$GR$3:$GR$137, "✔",'(B) - Detecciones - Ataques'!$E$3:$E$137, BG$131)
</f>
        <v>0</v>
      </c>
      <c r="BH137" s="406" t="s">
        <v>12</v>
      </c>
      <c r="BI137" s="406" t="s">
        <v>12</v>
      </c>
      <c r="BJ137" s="406" t="s">
        <v>12</v>
      </c>
      <c r="BK137" s="395">
        <f>AVERAGEIFS('(B) - Detecciones - Ataques'!$CK$3:$CK$137,'(B) - Detecciones - Ataques'!$GR$3:$GR$137, "✔",'(B) - Detecciones - Ataques'!$E$3:$E$137, BK$131)
</f>
        <v>1</v>
      </c>
      <c r="BL137" s="395">
        <f>AVERAGEIFS('(B) - Detecciones - Ataques'!$CK$3:$CK$137,'(B) - Detecciones - Ataques'!$GR$3:$GR$137, "✔",'(B) - Detecciones - Ataques'!$E$3:$E$137, BL$131)
</f>
        <v>0.09001540616</v>
      </c>
      <c r="BM137" s="395">
        <f>AVERAGEIFS('(B) - Detecciones - Ataques'!$CK$3:$CK$137,'(B) - Detecciones - Ataques'!$GR$3:$GR$137, "✔",'(B) - Detecciones - Ataques'!$E$3:$E$137, BM$131)
</f>
        <v>0.0003957027546</v>
      </c>
      <c r="BN137" s="406" t="s">
        <v>12</v>
      </c>
      <c r="BO137" s="406" t="s">
        <v>12</v>
      </c>
      <c r="BP137" s="395">
        <f>AVERAGEIFS('(B) - Detecciones - Ataques'!$CK$3:$CK$137,'(B) - Detecciones - Ataques'!$GR$3:$GR$137, "✔",'(B) - Detecciones - Ataques'!$E$3:$E$137, BP$131)
</f>
        <v>0</v>
      </c>
      <c r="BQ137" s="406" t="s">
        <v>12</v>
      </c>
      <c r="BR137" s="395">
        <f>AVERAGEIFS('(B) - Detecciones - Ataques'!$CK$3:$CK$137,'(B) - Detecciones - Ataques'!$GR$3:$GR$137, "✔",'(B) - Detecciones - Ataques'!$E$3:$E$137, BR$131)
</f>
        <v>1</v>
      </c>
      <c r="BS137" s="406" t="s">
        <v>12</v>
      </c>
      <c r="BT137" s="406" t="s">
        <v>12</v>
      </c>
      <c r="BU137" s="395">
        <f>AVERAGEIFS('(B) - Detecciones - Ataques'!$CK$3:$CK$137,'(B) - Detecciones - Ataques'!$GR$3:$GR$137, "✔",'(B) - Detecciones - Ataques'!$E$3:$E$137, BU$131)
</f>
        <v>0</v>
      </c>
      <c r="BV137" s="395">
        <f>AVERAGEIFS('(B) - Detecciones - Ataques'!$CK$3:$CK$137,'(B) - Detecciones - Ataques'!$GR$3:$GR$137, "✔",'(B) - Detecciones - Ataques'!$E$3:$E$137, BV$131)
</f>
        <v>0</v>
      </c>
      <c r="BW137" s="406" t="s">
        <v>12</v>
      </c>
      <c r="BX137" s="395">
        <f>AVERAGEIFS('(B) - Detecciones - Ataques'!$CK$3:$CK$137,'(B) - Detecciones - Ataques'!$GR$3:$GR$137, "✔",'(B) - Detecciones - Ataques'!$E$3:$E$137, BX$131)
</f>
        <v>0</v>
      </c>
      <c r="BY137" s="395">
        <f>AVERAGEIFS('(B) - Detecciones - Ataques'!$CK$3:$CK$137,'(B) - Detecciones - Ataques'!$GR$3:$GR$137, "✔",'(B) - Detecciones - Ataques'!$E$3:$E$137, BY$131)
</f>
        <v>0</v>
      </c>
      <c r="BZ137" s="407" t="s">
        <v>12</v>
      </c>
      <c r="CA137" s="406" t="s">
        <v>12</v>
      </c>
      <c r="CB137" s="407" t="s">
        <v>12</v>
      </c>
      <c r="CC137" s="406" t="s">
        <v>12</v>
      </c>
      <c r="CD137" s="406" t="s">
        <v>12</v>
      </c>
      <c r="CE137" s="395">
        <f>AVERAGEIFS('(B) - Detecciones - Ataques'!$CK$3:$CK$137,'(B) - Detecciones - Ataques'!$GR$3:$GR$137, "✔",'(B) - Detecciones - Ataques'!$E$3:$E$137, CE$131)
</f>
        <v>1</v>
      </c>
      <c r="CF137" s="406" t="s">
        <v>12</v>
      </c>
      <c r="CG137" s="395">
        <f>AVERAGEIFS('(B) - Detecciones - Ataques'!$CK$3:$CK$137,'(B) - Detecciones - Ataques'!$GR$3:$GR$137, "✔",'(B) - Detecciones - Ataques'!$E$3:$E$137, CG$131)
</f>
        <v>0</v>
      </c>
      <c r="CH137" s="395">
        <f>AVERAGEIFS('(B) - Detecciones - Ataques'!$CK$3:$CK$137,'(B) - Detecciones - Ataques'!$GR$3:$GR$137, "✔",'(B) - Detecciones - Ataques'!$E$3:$E$137, CH$131)
</f>
        <v>0</v>
      </c>
      <c r="CI137" s="406" t="s">
        <v>12</v>
      </c>
      <c r="CJ137" s="395">
        <f>AVERAGEIFS('(B) - Detecciones - Ataques'!$CK$3:$CK$137,'(B) - Detecciones - Ataques'!$GR$3:$GR$137, "✔",'(B) - Detecciones - Ataques'!$E$3:$E$137, CJ$131)
</f>
        <v>1</v>
      </c>
      <c r="CK137" s="406" t="s">
        <v>12</v>
      </c>
      <c r="CL137" s="395">
        <f>AVERAGEIFS('(B) - Detecciones - Ataques'!$CK$3:$CK$137,'(B) - Detecciones - Ataques'!$GR$3:$GR$137, "✔",'(B) - Detecciones - Ataques'!$E$3:$E$137, CL$131)
</f>
        <v>0</v>
      </c>
      <c r="CM137" s="395">
        <f>AVERAGEIFS('(B) - Detecciones - Ataques'!$CK$3:$CK$137,'(B) - Detecciones - Ataques'!$GR$3:$GR$137, "✔",'(B) - Detecciones - Ataques'!$E$3:$E$137, CM$131)
</f>
        <v>0</v>
      </c>
      <c r="CN137" s="395">
        <f>AVERAGEIFS('(B) - Detecciones - Ataques'!$CK$3:$CK$137,'(B) - Detecciones - Ataques'!$GR$3:$GR$137, "✔",'(B) - Detecciones - Ataques'!$E$3:$E$137, CN$131)
</f>
        <v>0.5</v>
      </c>
      <c r="CO137" s="395">
        <f>AVERAGEIFS('(B) - Detecciones - Ataques'!$CK$3:$CK$137,'(B) - Detecciones - Ataques'!$GR$3:$GR$137, "✔",'(B) - Detecciones - Ataques'!$E$3:$E$137, CO$131)
</f>
        <v>0.5</v>
      </c>
      <c r="CP137" s="395">
        <f>AVERAGEIFS('(B) - Detecciones - Ataques'!$CK$3:$CK$137,'(B) - Detecciones - Ataques'!$GR$3:$GR$137, "✔",'(B) - Detecciones - Ataques'!$E$3:$E$137, CP$131)
</f>
        <v>0</v>
      </c>
      <c r="CQ137" s="406" t="s">
        <v>12</v>
      </c>
      <c r="CR137" s="406" t="s">
        <v>12</v>
      </c>
      <c r="CS137" s="395">
        <f>AVERAGEIFS('(B) - Detecciones - Ataques'!$CK$3:$CK$137,'(B) - Detecciones - Ataques'!$GR$3:$GR$137, "✔",'(B) - Detecciones - Ataques'!$E$3:$E$137, CS$131)
</f>
        <v>0.005988023952</v>
      </c>
      <c r="CT137" s="406" t="s">
        <v>12</v>
      </c>
      <c r="CU137" s="395">
        <f>AVERAGEIFS('(B) - Detecciones - Ataques'!$CK$3:$CK$137,'(B) - Detecciones - Ataques'!$GR$3:$GR$137, "✔",'(B) - Detecciones - Ataques'!$E$3:$E$137, CU$131)
</f>
        <v>0</v>
      </c>
      <c r="CV137" s="406" t="s">
        <v>12</v>
      </c>
      <c r="CW137" s="395">
        <f>AVERAGEIFS('(B) - Detecciones - Ataques'!$CK$3:$CK$137,'(B) - Detecciones - Ataques'!$GR$3:$GR$137, "✔",'(B) - Detecciones - Ataques'!$E$3:$E$137, CW$131)
</f>
        <v>0</v>
      </c>
      <c r="CX137" s="395">
        <f>AVERAGEIFS('(B) - Detecciones - Ataques'!$CK$3:$CK$137,'(B) - Detecciones - Ataques'!$GR$3:$GR$137, "✔",'(B) - Detecciones - Ataques'!$E$3:$E$137, CX$131)
</f>
        <v>0</v>
      </c>
      <c r="CY137" s="406" t="s">
        <v>12</v>
      </c>
      <c r="CZ137" s="406" t="s">
        <v>12</v>
      </c>
      <c r="DA137" s="406" t="s">
        <v>12</v>
      </c>
      <c r="DB137" s="406" t="s">
        <v>12</v>
      </c>
      <c r="DC137" s="406" t="s">
        <v>12</v>
      </c>
      <c r="DD137" s="406" t="s">
        <v>12</v>
      </c>
      <c r="DE137" s="406" t="s">
        <v>12</v>
      </c>
      <c r="DF137" s="406" t="s">
        <v>12</v>
      </c>
      <c r="DG137" s="395">
        <f>AVERAGEIFS('(B) - Detecciones - Ataques'!$CK$3:$CK$137,'(B) - Detecciones - Ataques'!$GR$3:$GR$137, "✔",'(B) - Detecciones - Ataques'!$E$3:$E$137, DG$131)
</f>
        <v>1</v>
      </c>
      <c r="DH137" s="406" t="s">
        <v>12</v>
      </c>
      <c r="DI137" s="396">
        <f>AVERAGEIFS('(B) - Detecciones - Ataques'!$CK$3:$CK$137,'(B) - Detecciones - Ataques'!$GR$3:$GR$137, "✔",'(B) - Detecciones - Ataques'!$E$3:$E$137, DI$131)
</f>
        <v>1</v>
      </c>
      <c r="DJ137" s="268"/>
    </row>
    <row r="138">
      <c r="J138" s="269"/>
      <c r="K138" s="390"/>
      <c r="L138" s="390"/>
      <c r="M138" s="390"/>
      <c r="N138" s="390"/>
      <c r="O138" s="270"/>
      <c r="Q138" s="268"/>
      <c r="R138" s="330" t="s">
        <v>2216</v>
      </c>
      <c r="S138" s="381">
        <f>(
    SUMIFS(
        '(B) - Detecciones - Ataques'!$DT$3:$DT$137,
        '(B) - Detecciones - Ataques'!$GR$3:$GR$137, "✔",
        '(B) - Detecciones - Ataques'!$B$3:$B$137, S$131
    ) +
    SUMIFS(
        '(B) - Detecciones - Ataques'!$DT$3:$DT$137,
        '(B) - Detecciones - Ataques'!$GR$3:$GR$137, "✔",
        '(B) - Detecciones - Ataques'!$C$3:$C$137, "*" &amp; S$131 &amp; "*"
    )
) / (
    COUNTIFS(
        '(B) - Detecciones - Ataques'!$GR$3:$GR$137, "✔",
        '(B) - Detecciones - Ataques'!$B$3:$B$137, S$131
    ) +
    COUNTIFS(
        '(B) - Detecciones - Ataques'!$GR$3:$GR$137, "✔",
        '(B) - Detecciones - Ataques'!$C$3:$C$137, "*" &amp; S$131 &amp; "*"
    )
)
</f>
        <v>0.1684561575</v>
      </c>
      <c r="T138" s="381">
        <f>(
    SUMIFS(
        '(B) - Detecciones - Ataques'!$DT$3:$DT$137,
        '(B) - Detecciones - Ataques'!$GR$3:$GR$137, "✔",
        '(B) - Detecciones - Ataques'!$B$3:$B$137, T$131
    ) +
    SUMIFS(
        '(B) - Detecciones - Ataques'!$DT$3:$DT$137,
        '(B) - Detecciones - Ataques'!$GR$3:$GR$137, "✔",
        '(B) - Detecciones - Ataques'!$C$3:$C$137, "*" &amp; T$131 &amp; "*"
    )
) / (
    COUNTIFS(
        '(B) - Detecciones - Ataques'!$GR$3:$GR$137, "✔",
        '(B) - Detecciones - Ataques'!$B$3:$B$137, T$131
    ) +
    COUNTIFS(
        '(B) - Detecciones - Ataques'!$GR$3:$GR$137, "✔",
        '(B) - Detecciones - Ataques'!$C$3:$C$137, "*" &amp; T$131 &amp; "*"
    )
)
</f>
        <v>0</v>
      </c>
      <c r="U138" s="381">
        <f>(
    SUMIFS(
        '(B) - Detecciones - Ataques'!$DT$3:$DT$137,
        '(B) - Detecciones - Ataques'!$GR$3:$GR$137, "✔",
        '(B) - Detecciones - Ataques'!$B$3:$B$137, U$131
    ) +
    SUMIFS(
        '(B) - Detecciones - Ataques'!$DT$3:$DT$137,
        '(B) - Detecciones - Ataques'!$GR$3:$GR$137, "✔",
        '(B) - Detecciones - Ataques'!$C$3:$C$137, "*" &amp; U$131 &amp; "*"
    )
) / (
    COUNTIFS(
        '(B) - Detecciones - Ataques'!$GR$3:$GR$137, "✔",
        '(B) - Detecciones - Ataques'!$B$3:$B$137, U$131
    ) +
    COUNTIFS(
        '(B) - Detecciones - Ataques'!$GR$3:$GR$137, "✔",
        '(B) - Detecciones - Ataques'!$C$3:$C$137, "*" &amp; U$131 &amp; "*"
    )
)
</f>
        <v>0.4700657895</v>
      </c>
      <c r="V138" s="381">
        <f>(
    SUMIFS(
        '(B) - Detecciones - Ataques'!$DT$3:$DT$137,
        '(B) - Detecciones - Ataques'!$GR$3:$GR$137, "✔",
        '(B) - Detecciones - Ataques'!$B$3:$B$137, V$131
    ) +
    SUMIFS(
        '(B) - Detecciones - Ataques'!$DT$3:$DT$137,
        '(B) - Detecciones - Ataques'!$GR$3:$GR$137, "✔",
        '(B) - Detecciones - Ataques'!$C$3:$C$137, "*" &amp; V$131 &amp; "*"
    )
) / (
    COUNTIFS(
        '(B) - Detecciones - Ataques'!$GR$3:$GR$137, "✔",
        '(B) - Detecciones - Ataques'!$B$3:$B$137, V$131
    ) +
    COUNTIFS(
        '(B) - Detecciones - Ataques'!$GR$3:$GR$137, "✔",
        '(B) - Detecciones - Ataques'!$C$3:$C$137, "*" &amp; V$131 &amp; "*"
    )
)
</f>
        <v>0.5</v>
      </c>
      <c r="W138" s="381">
        <f>(
    SUMIFS(
        '(B) - Detecciones - Ataques'!$DT$3:$DT$137,
        '(B) - Detecciones - Ataques'!$GR$3:$GR$137, "✔",
        '(B) - Detecciones - Ataques'!$B$3:$B$137, W$131
    ) +
    SUMIFS(
        '(B) - Detecciones - Ataques'!$DT$3:$DT$137,
        '(B) - Detecciones - Ataques'!$GR$3:$GR$137, "✔",
        '(B) - Detecciones - Ataques'!$C$3:$C$137, "*" &amp; W$131 &amp; "*"
    )
) / (
    COUNTIFS(
        '(B) - Detecciones - Ataques'!$GR$3:$GR$137, "✔",
        '(B) - Detecciones - Ataques'!$B$3:$B$137, W$131
    ) +
    COUNTIFS(
        '(B) - Detecciones - Ataques'!$GR$3:$GR$137, "✔",
        '(B) - Detecciones - Ataques'!$C$3:$C$137, "*" &amp; W$131 &amp; "*"
    )
)
</f>
        <v>0.3553382157</v>
      </c>
      <c r="X138" s="381">
        <f>(
    SUMIFS(
        '(B) - Detecciones - Ataques'!$DT$3:$DT$137,
        '(B) - Detecciones - Ataques'!$GR$3:$GR$137, "✔",
        '(B) - Detecciones - Ataques'!$B$3:$B$137, X$131
    ) +
    SUMIFS(
        '(B) - Detecciones - Ataques'!$DT$3:$DT$137,
        '(B) - Detecciones - Ataques'!$GR$3:$GR$137, "✔",
        '(B) - Detecciones - Ataques'!$C$3:$C$137, "*" &amp; X$131 &amp; "*"
    )
) / (
    COUNTIFS(
        '(B) - Detecciones - Ataques'!$GR$3:$GR$137, "✔",
        '(B) - Detecciones - Ataques'!$B$3:$B$137, X$131
    ) +
    COUNTIFS(
        '(B) - Detecciones - Ataques'!$GR$3:$GR$137, "✔",
        '(B) - Detecciones - Ataques'!$C$3:$C$137, "*" &amp; X$131 &amp; "*"
    )
)
</f>
        <v>0.3333333333</v>
      </c>
      <c r="Y138" s="381">
        <f>(
    SUMIFS(
        '(B) - Detecciones - Ataques'!$DT$3:$DT$137,
        '(B) - Detecciones - Ataques'!$GR$3:$GR$137, "✔",
        '(B) - Detecciones - Ataques'!$B$3:$B$137, Y$131
    ) +
    SUMIFS(
        '(B) - Detecciones - Ataques'!$DT$3:$DT$137,
        '(B) - Detecciones - Ataques'!$GR$3:$GR$137, "✔",
        '(B) - Detecciones - Ataques'!$C$3:$C$137, "*" &amp; Y$131 &amp; "*"
    )
) / (
    COUNTIFS(
        '(B) - Detecciones - Ataques'!$GR$3:$GR$137, "✔",
        '(B) - Detecciones - Ataques'!$B$3:$B$137, Y$131
    ) +
    COUNTIFS(
        '(B) - Detecciones - Ataques'!$GR$3:$GR$137, "✔",
        '(B) - Detecciones - Ataques'!$C$3:$C$137, "*" &amp; Y$131 &amp; "*"
    )
)
</f>
        <v>0.1365394535</v>
      </c>
      <c r="Z138" s="381">
        <f>(
    SUMIFS(
        '(B) - Detecciones - Ataques'!$DT$3:$DT$137,
        '(B) - Detecciones - Ataques'!$GR$3:$GR$137, "✔",
        '(B) - Detecciones - Ataques'!$B$3:$B$137, Z$131
    ) +
    SUMIFS(
        '(B) - Detecciones - Ataques'!$DT$3:$DT$137,
        '(B) - Detecciones - Ataques'!$GR$3:$GR$137, "✔",
        '(B) - Detecciones - Ataques'!$C$3:$C$137, "*" &amp; Z$131 &amp; "*"
    )
) / (
    COUNTIFS(
        '(B) - Detecciones - Ataques'!$GR$3:$GR$137, "✔",
        '(B) - Detecciones - Ataques'!$B$3:$B$137, Z$131
    ) +
    COUNTIFS(
        '(B) - Detecciones - Ataques'!$GR$3:$GR$137, "✔",
        '(B) - Detecciones - Ataques'!$C$3:$C$137, "*" &amp; Z$131 &amp; "*"
    )
)
</f>
        <v>0.7</v>
      </c>
      <c r="AA138" s="381">
        <f>(
    SUMIFS(
        '(B) - Detecciones - Ataques'!$DT$3:$DT$137,
        '(B) - Detecciones - Ataques'!$GR$3:$GR$137, "✔",
        '(B) - Detecciones - Ataques'!$B$3:$B$137, AA$131
    ) +
    SUMIFS(
        '(B) - Detecciones - Ataques'!$DT$3:$DT$137,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38" s="381">
        <f>(
    SUMIFS(
        '(B) - Detecciones - Ataques'!$DT$3:$DT$137,
        '(B) - Detecciones - Ataques'!$GR$3:$GR$137, "✔",
        '(B) - Detecciones - Ataques'!$B$3:$B$137, AB$131
    ) +
    SUMIFS(
        '(B) - Detecciones - Ataques'!$DT$3:$DT$137,
        '(B) - Detecciones - Ataques'!$GR$3:$GR$137, "✔",
        '(B) - Detecciones - Ataques'!$C$3:$C$137, "*" &amp; AB$131 &amp; "*"
    )
) / (
    COUNTIFS(
        '(B) - Detecciones - Ataques'!$GR$3:$GR$137, "✔",
        '(B) - Detecciones - Ataques'!$B$3:$B$137, AB$131
    ) +
    COUNTIFS(
        '(B) - Detecciones - Ataques'!$GR$3:$GR$137, "✔",
        '(B) - Detecciones - Ataques'!$C$3:$C$137, "*" &amp; AB$131 &amp; "*"
    )
)
</f>
        <v>0.5</v>
      </c>
      <c r="AC138" s="381">
        <f>(
    SUMIFS(
        '(B) - Detecciones - Ataques'!$DT$3:$DT$137,
        '(B) - Detecciones - Ataques'!$GR$3:$GR$137, "✔",
        '(B) - Detecciones - Ataques'!$B$3:$B$137, AC$131
    ) +
    SUMIFS(
        '(B) - Detecciones - Ataques'!$DT$3:$DT$137,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8" s="381">
        <f>(
    SUMIFS(
        '(B) - Detecciones - Ataques'!$DT$3:$DT$137,
        '(B) - Detecciones - Ataques'!$GR$3:$GR$137, "✔",
        '(B) - Detecciones - Ataques'!$B$3:$B$137, AD$131
    ) +
    SUMIFS(
        '(B) - Detecciones - Ataques'!$DT$3:$DT$137,
        '(B) - Detecciones - Ataques'!$GR$3:$GR$137, "✔",
        '(B) - Detecciones - Ataques'!$C$3:$C$137, "*" &amp; AD$131 &amp; "*"
    )
) / (
    COUNTIFS(
        '(B) - Detecciones - Ataques'!$GR$3:$GR$137, "✔",
        '(B) - Detecciones - Ataques'!$B$3:$B$137, AD$131
    ) +
    COUNTIFS(
        '(B) - Detecciones - Ataques'!$GR$3:$GR$137, "✔",
        '(B) - Detecciones - Ataques'!$C$3:$C$137, "*" &amp; AD$131 &amp; "*"
    )
)
</f>
        <v>0</v>
      </c>
      <c r="AE138" s="382">
        <f>(
    SUMIFS(
        '(B) - Detecciones - Ataques'!$DT$3:$DT$137,
        '(B) - Detecciones - Ataques'!$GR$3:$GR$137, "✔",
        '(B) - Detecciones - Ataques'!$B$3:$B$137, AE$131
    ) +
    SUMIFS(
        '(B) - Detecciones - Ataques'!$DT$3:$DT$137,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8" s="268"/>
      <c r="AG138" s="330" t="s">
        <v>2216</v>
      </c>
      <c r="AH138" s="395">
        <f>AVERAGEIFS('(B) - Detecciones - Ataques'!$DT$3:$DT$137,'(B) - Detecciones - Ataques'!$GR$3:$GR$137, "✔",'(B) - Detecciones - Ataques'!$E$3:$E$137, AH$131)
</f>
        <v>0.005368472426</v>
      </c>
      <c r="AI138" s="395">
        <f>AVERAGEIFS('(B) - Detecciones - Ataques'!$DT$3:$DT$137,'(B) - Detecciones - Ataques'!$GR$3:$GR$137, "✔",'(B) - Detecciones - Ataques'!$E$3:$E$137, AI$131)
</f>
        <v>1</v>
      </c>
      <c r="AJ138" s="395">
        <f>AVERAGEIFS('(B) - Detecciones - Ataques'!$DT$3:$DT$137,'(B) - Detecciones - Ataques'!$GR$3:$GR$137, "✔",'(B) - Detecciones - Ataques'!$E$3:$E$137, AJ$131)
</f>
        <v>0</v>
      </c>
      <c r="AK138" s="395">
        <f>AVERAGEIFS('(B) - Detecciones - Ataques'!$DT$3:$DT$137,'(B) - Detecciones - Ataques'!$GR$3:$GR$137, "✔",'(B) - Detecciones - Ataques'!$E$3:$E$137, AK$131)
</f>
        <v>0</v>
      </c>
      <c r="AL138" s="406" t="s">
        <v>12</v>
      </c>
      <c r="AM138" s="406" t="s">
        <v>12</v>
      </c>
      <c r="AN138" s="406" t="s">
        <v>12</v>
      </c>
      <c r="AO138" s="406" t="s">
        <v>12</v>
      </c>
      <c r="AP138" s="395">
        <f>AVERAGEIFS('(B) - Detecciones - Ataques'!$DT$3:$DT$137,'(B) - Detecciones - Ataques'!$GR$3:$GR$137, "✔",'(B) - Detecciones - Ataques'!$E$3:$E$137, AP$131)
</f>
        <v>0.5868421053</v>
      </c>
      <c r="AQ138" s="395">
        <f>AVERAGEIFS('(B) - Detecciones - Ataques'!$DT$3:$DT$137,'(B) - Detecciones - Ataques'!$GR$3:$GR$137, "✔",'(B) - Detecciones - Ataques'!$E$3:$E$137, AQ$131)
</f>
        <v>0.5</v>
      </c>
      <c r="AR138" s="406" t="s">
        <v>12</v>
      </c>
      <c r="AS138" s="395">
        <f>AVERAGEIFS('(B) - Detecciones - Ataques'!$DT$3:$DT$137,'(B) - Detecciones - Ataques'!$GR$3:$GR$137, "✔",'(B) - Detecciones - Ataques'!$E$3:$E$137, AS$131)
</f>
        <v>0</v>
      </c>
      <c r="AT138" s="395">
        <f>AVERAGEIFS('(B) - Detecciones - Ataques'!$DT$3:$DT$137,'(B) - Detecciones - Ataques'!$GR$3:$GR$137, "✔",'(B) - Detecciones - Ataques'!$E$3:$E$137, AT$131)
</f>
        <v>1</v>
      </c>
      <c r="AU138" s="395">
        <f>AVERAGEIFS('(B) - Detecciones - Ataques'!$DT$3:$DT$137,'(B) - Detecciones - Ataques'!$GR$3:$GR$137, "✔",'(B) - Detecciones - Ataques'!$E$3:$E$137, AU$131)
</f>
        <v>0</v>
      </c>
      <c r="AV138" s="406" t="s">
        <v>12</v>
      </c>
      <c r="AW138" s="395">
        <f>AVERAGEIFS('(B) - Detecciones - Ataques'!$DT$3:$DT$137,'(B) - Detecciones - Ataques'!$GR$3:$GR$137, "✔",'(B) - Detecciones - Ataques'!$E$3:$E$137, AW$131)
</f>
        <v>1</v>
      </c>
      <c r="AX138" s="407" t="s">
        <v>12</v>
      </c>
      <c r="AY138" s="395">
        <f>AVERAGEIFS('(B) - Detecciones - Ataques'!$DT$3:$DT$137,'(B) - Detecciones - Ataques'!$GR$3:$GR$137, "✔",'(B) - Detecciones - Ataques'!$E$3:$E$137, AY$131)
</f>
        <v>0.5</v>
      </c>
      <c r="AZ138" s="395">
        <f>AVERAGEIFS('(B) - Detecciones - Ataques'!$DT$3:$DT$137,'(B) - Detecciones - Ataques'!$GR$3:$GR$137, "✔",'(B) - Detecciones - Ataques'!$E$3:$E$137, AZ$131)
</f>
        <v>0</v>
      </c>
      <c r="BA138" s="407" t="s">
        <v>12</v>
      </c>
      <c r="BB138" s="395">
        <f>AVERAGEIFS('(B) - Detecciones - Ataques'!$DT$3:$DT$137,'(B) - Detecciones - Ataques'!$GR$3:$GR$137, "✔",'(B) - Detecciones - Ataques'!$E$3:$E$137, BB$131)
</f>
        <v>0.1624558366</v>
      </c>
      <c r="BC138" s="406" t="s">
        <v>12</v>
      </c>
      <c r="BD138" s="395">
        <f>AVERAGEIFS('(B) - Detecciones - Ataques'!$DT$3:$DT$137,'(B) - Detecciones - Ataques'!$GR$3:$GR$137, "✔",'(B) - Detecciones - Ataques'!$E$3:$E$137, BD$131)
</f>
        <v>1</v>
      </c>
      <c r="BE138" s="395">
        <f>AVERAGEIFS('(B) - Detecciones - Ataques'!$DT$3:$DT$137,'(B) - Detecciones - Ataques'!$GR$3:$GR$137, "✔",'(B) - Detecciones - Ataques'!$E$3:$E$137, BE$131)
</f>
        <v>0</v>
      </c>
      <c r="BF138" s="395">
        <f>AVERAGEIFS('(B) - Detecciones - Ataques'!$DT$3:$DT$137,'(B) - Detecciones - Ataques'!$GR$3:$GR$137, "✔",'(B) - Detecciones - Ataques'!$E$3:$E$137, BF$131)
</f>
        <v>1</v>
      </c>
      <c r="BG138" s="395">
        <f>AVERAGEIFS('(B) - Detecciones - Ataques'!$DT$3:$DT$137,'(B) - Detecciones - Ataques'!$GR$3:$GR$137, "✔",'(B) - Detecciones - Ataques'!$E$3:$E$137, BG$131)
</f>
        <v>0</v>
      </c>
      <c r="BH138" s="406" t="s">
        <v>12</v>
      </c>
      <c r="BI138" s="406" t="s">
        <v>12</v>
      </c>
      <c r="BJ138" s="406" t="s">
        <v>12</v>
      </c>
      <c r="BK138" s="395">
        <f>AVERAGEIFS('(B) - Detecciones - Ataques'!$DT$3:$DT$137,'(B) - Detecciones - Ataques'!$GR$3:$GR$137, "✔",'(B) - Detecciones - Ataques'!$E$3:$E$137, BK$131)
</f>
        <v>1</v>
      </c>
      <c r="BL138" s="395">
        <f>AVERAGEIFS('(B) - Detecciones - Ataques'!$DT$3:$DT$137,'(B) - Detecciones - Ataques'!$GR$3:$GR$137, "✔",'(B) - Detecciones - Ataques'!$E$3:$E$137, BL$131)
</f>
        <v>0.1591083994</v>
      </c>
      <c r="BM138" s="395">
        <f>AVERAGEIFS('(B) - Detecciones - Ataques'!$DT$3:$DT$137,'(B) - Detecciones - Ataques'!$GR$3:$GR$137, "✔",'(B) - Detecciones - Ataques'!$E$3:$E$137, BM$131)
</f>
        <v>0.0003957027546</v>
      </c>
      <c r="BN138" s="406" t="s">
        <v>12</v>
      </c>
      <c r="BO138" s="406" t="s">
        <v>12</v>
      </c>
      <c r="BP138" s="395">
        <f>AVERAGEIFS('(B) - Detecciones - Ataques'!$DT$3:$DT$137,'(B) - Detecciones - Ataques'!$GR$3:$GR$137, "✔",'(B) - Detecciones - Ataques'!$E$3:$E$137, BP$131)
</f>
        <v>1</v>
      </c>
      <c r="BQ138" s="406" t="s">
        <v>12</v>
      </c>
      <c r="BR138" s="395">
        <f>AVERAGEIFS('(B) - Detecciones - Ataques'!$DT$3:$DT$137,'(B) - Detecciones - Ataques'!$GR$3:$GR$137, "✔",'(B) - Detecciones - Ataques'!$E$3:$E$137, BR$131)
</f>
        <v>1</v>
      </c>
      <c r="BS138" s="406" t="s">
        <v>12</v>
      </c>
      <c r="BT138" s="406" t="s">
        <v>12</v>
      </c>
      <c r="BU138" s="395">
        <f>AVERAGEIFS('(B) - Detecciones - Ataques'!$DT$3:$DT$137,'(B) - Detecciones - Ataques'!$GR$3:$GR$137, "✔",'(B) - Detecciones - Ataques'!$E$3:$E$137, BU$131)
</f>
        <v>0</v>
      </c>
      <c r="BV138" s="395">
        <f>AVERAGEIFS('(B) - Detecciones - Ataques'!$DT$3:$DT$137,'(B) - Detecciones - Ataques'!$GR$3:$GR$137, "✔",'(B) - Detecciones - Ataques'!$E$3:$E$137, BV$131)
</f>
        <v>0</v>
      </c>
      <c r="BW138" s="406" t="s">
        <v>12</v>
      </c>
      <c r="BX138" s="395">
        <f>AVERAGEIFS('(B) - Detecciones - Ataques'!$DT$3:$DT$137,'(B) - Detecciones - Ataques'!$GR$3:$GR$137, "✔",'(B) - Detecciones - Ataques'!$E$3:$E$137, BX$131)
</f>
        <v>1</v>
      </c>
      <c r="BY138" s="395">
        <f>AVERAGEIFS('(B) - Detecciones - Ataques'!$DT$3:$DT$137,'(B) - Detecciones - Ataques'!$GR$3:$GR$137, "✔",'(B) - Detecciones - Ataques'!$E$3:$E$137, BY$131)
</f>
        <v>1</v>
      </c>
      <c r="BZ138" s="407" t="s">
        <v>12</v>
      </c>
      <c r="CA138" s="406" t="s">
        <v>12</v>
      </c>
      <c r="CB138" s="407" t="s">
        <v>12</v>
      </c>
      <c r="CC138" s="406" t="s">
        <v>12</v>
      </c>
      <c r="CD138" s="406" t="s">
        <v>12</v>
      </c>
      <c r="CE138" s="395">
        <f>AVERAGEIFS('(B) - Detecciones - Ataques'!$DT$3:$DT$137,'(B) - Detecciones - Ataques'!$GR$3:$GR$137, "✔",'(B) - Detecciones - Ataques'!$E$3:$E$137, CE$131)
</f>
        <v>1</v>
      </c>
      <c r="CF138" s="406" t="s">
        <v>12</v>
      </c>
      <c r="CG138" s="395">
        <f>AVERAGEIFS('(B) - Detecciones - Ataques'!$DT$3:$DT$137,'(B) - Detecciones - Ataques'!$GR$3:$GR$137, "✔",'(B) - Detecciones - Ataques'!$E$3:$E$137, CG$131)
</f>
        <v>1</v>
      </c>
      <c r="CH138" s="395">
        <f>AVERAGEIFS('(B) - Detecciones - Ataques'!$DT$3:$DT$137,'(B) - Detecciones - Ataques'!$GR$3:$GR$137, "✔",'(B) - Detecciones - Ataques'!$E$3:$E$137, CH$131)
</f>
        <v>1</v>
      </c>
      <c r="CI138" s="406" t="s">
        <v>12</v>
      </c>
      <c r="CJ138" s="395">
        <f>AVERAGEIFS('(B) - Detecciones - Ataques'!$DT$3:$DT$137,'(B) - Detecciones - Ataques'!$GR$3:$GR$137, "✔",'(B) - Detecciones - Ataques'!$E$3:$E$137, CJ$131)
</f>
        <v>1</v>
      </c>
      <c r="CK138" s="406" t="s">
        <v>12</v>
      </c>
      <c r="CL138" s="395">
        <f>AVERAGEIFS('(B) - Detecciones - Ataques'!$DT$3:$DT$137,'(B) - Detecciones - Ataques'!$GR$3:$GR$137, "✔",'(B) - Detecciones - Ataques'!$E$3:$E$137, CL$131)
</f>
        <v>0</v>
      </c>
      <c r="CM138" s="395">
        <f>AVERAGEIFS('(B) - Detecciones - Ataques'!$DT$3:$DT$137,'(B) - Detecciones - Ataques'!$GR$3:$GR$137, "✔",'(B) - Detecciones - Ataques'!$E$3:$E$137, CM$131)
</f>
        <v>0</v>
      </c>
      <c r="CN138" s="395">
        <f>AVERAGEIFS('(B) - Detecciones - Ataques'!$DT$3:$DT$137,'(B) - Detecciones - Ataques'!$GR$3:$GR$137, "✔",'(B) - Detecciones - Ataques'!$E$3:$E$137, CN$131)
</f>
        <v>1</v>
      </c>
      <c r="CO138" s="395">
        <f>AVERAGEIFS('(B) - Detecciones - Ataques'!$DT$3:$DT$137,'(B) - Detecciones - Ataques'!$GR$3:$GR$137, "✔",'(B) - Detecciones - Ataques'!$E$3:$E$137, CO$131)
</f>
        <v>0.5</v>
      </c>
      <c r="CP138" s="395">
        <f>AVERAGEIFS('(B) - Detecciones - Ataques'!$DT$3:$DT$137,'(B) - Detecciones - Ataques'!$GR$3:$GR$137, "✔",'(B) - Detecciones - Ataques'!$E$3:$E$137, CP$131)
</f>
        <v>0</v>
      </c>
      <c r="CQ138" s="406" t="s">
        <v>12</v>
      </c>
      <c r="CR138" s="406" t="s">
        <v>12</v>
      </c>
      <c r="CS138" s="395">
        <f>AVERAGEIFS('(B) - Detecciones - Ataques'!$DT$3:$DT$137,'(B) - Detecciones - Ataques'!$GR$3:$GR$137, "✔",'(B) - Detecciones - Ataques'!$E$3:$E$137, CS$131)
</f>
        <v>0.005988023952</v>
      </c>
      <c r="CT138" s="406" t="s">
        <v>12</v>
      </c>
      <c r="CU138" s="395">
        <f>AVERAGEIFS('(B) - Detecciones - Ataques'!$DT$3:$DT$137,'(B) - Detecciones - Ataques'!$GR$3:$GR$137, "✔",'(B) - Detecciones - Ataques'!$E$3:$E$137, CU$131)
</f>
        <v>0</v>
      </c>
      <c r="CV138" s="406" t="s">
        <v>12</v>
      </c>
      <c r="CW138" s="395">
        <f>AVERAGEIFS('(B) - Detecciones - Ataques'!$DT$3:$DT$137,'(B) - Detecciones - Ataques'!$GR$3:$GR$137, "✔",'(B) - Detecciones - Ataques'!$E$3:$E$137, CW$131)
</f>
        <v>0</v>
      </c>
      <c r="CX138" s="395">
        <f>AVERAGEIFS('(B) - Detecciones - Ataques'!$DT$3:$DT$137,'(B) - Detecciones - Ataques'!$GR$3:$GR$137, "✔",'(B) - Detecciones - Ataques'!$E$3:$E$137, CX$131)
</f>
        <v>0</v>
      </c>
      <c r="CY138" s="406" t="s">
        <v>12</v>
      </c>
      <c r="CZ138" s="406" t="s">
        <v>12</v>
      </c>
      <c r="DA138" s="406" t="s">
        <v>12</v>
      </c>
      <c r="DB138" s="406" t="s">
        <v>12</v>
      </c>
      <c r="DC138" s="406" t="s">
        <v>12</v>
      </c>
      <c r="DD138" s="406" t="s">
        <v>12</v>
      </c>
      <c r="DE138" s="406" t="s">
        <v>12</v>
      </c>
      <c r="DF138" s="406" t="s">
        <v>12</v>
      </c>
      <c r="DG138" s="395">
        <f>AVERAGEIFS('(B) - Detecciones - Ataques'!$DT$3:$DT$137,'(B) - Detecciones - Ataques'!$GR$3:$GR$137, "✔",'(B) - Detecciones - Ataques'!$E$3:$E$137, DG$131)
</f>
        <v>1</v>
      </c>
      <c r="DH138" s="406" t="s">
        <v>12</v>
      </c>
      <c r="DI138" s="396">
        <f>AVERAGEIFS('(B) - Detecciones - Ataques'!$DT$3:$DT$137,'(B) - Detecciones - Ataques'!$GR$3:$GR$137, "✔",'(B) - Detecciones - Ataques'!$E$3:$E$137, DI$131)
</f>
        <v>1</v>
      </c>
      <c r="DJ138" s="268"/>
    </row>
    <row r="139">
      <c r="J139" s="269"/>
      <c r="K139" s="390"/>
      <c r="L139" s="390"/>
      <c r="M139" s="390"/>
      <c r="N139" s="390"/>
      <c r="O139" s="270"/>
      <c r="Q139" s="268"/>
      <c r="R139" s="330" t="s">
        <v>2217</v>
      </c>
      <c r="S139" s="381">
        <f>(
    SUMIFS(
        '(B) - Detecciones - Ataques'!$FC$3:$FC$137,
        '(B) - Detecciones - Ataques'!$GR$3:$GR$137, "✔",
        '(B) - Detecciones - Ataques'!$B$3:$B$137, S$131
    ) +
    SUMIFS(
        '(B) - Detecciones - Ataques'!$FC$3:$FC$137,
        '(B) - Detecciones - Ataques'!$GR$3:$GR$137, "✔",
        '(B) - Detecciones - Ataques'!$C$3:$C$137, "*" &amp; S$131 &amp; "*"
    )
) / (
    COUNTIFS(
        '(B) - Detecciones - Ataques'!$GR$3:$GR$137, "✔",
        '(B) - Detecciones - Ataques'!$B$3:$B$137, S$131
    ) +
    COUNTIFS(
        '(B) - Detecciones - Ataques'!$GR$3:$GR$137, "✔",
        '(B) - Detecciones - Ataques'!$C$3:$C$137, "*" &amp; S$131 &amp; "*"
    )
)
</f>
        <v>0.3351228241</v>
      </c>
      <c r="T139" s="381">
        <f>(
    SUMIFS(
        '(B) - Detecciones - Ataques'!$FC$3:$FC$137,
        '(B) - Detecciones - Ataques'!$GR$3:$GR$137, "✔",
        '(B) - Detecciones - Ataques'!$B$3:$B$137, T$131
    ) +
    SUMIFS(
        '(B) - Detecciones - Ataques'!$FC$3:$FC$137,
        '(B) - Detecciones - Ataques'!$GR$3:$GR$137, "✔",
        '(B) - Detecciones - Ataques'!$C$3:$C$137, "*" &amp; T$131 &amp; "*"
    )
) / (
    COUNTIFS(
        '(B) - Detecciones - Ataques'!$GR$3:$GR$137, "✔",
        '(B) - Detecciones - Ataques'!$B$3:$B$137, T$131
    ) +
    COUNTIFS(
        '(B) - Detecciones - Ataques'!$GR$3:$GR$137, "✔",
        '(B) - Detecciones - Ataques'!$C$3:$C$137, "*" &amp; T$131 &amp; "*"
    )
)
</f>
        <v>0</v>
      </c>
      <c r="U139" s="381">
        <f>(
    SUMIFS(
        '(B) - Detecciones - Ataques'!$FC$3:$FC$137,
        '(B) - Detecciones - Ataques'!$GR$3:$GR$137, "✔",
        '(B) - Detecciones - Ataques'!$B$3:$B$137, U$131
    ) +
    SUMIFS(
        '(B) - Detecciones - Ataques'!$FC$3:$FC$137,
        '(B) - Detecciones - Ataques'!$GR$3:$GR$137, "✔",
        '(B) - Detecciones - Ataques'!$C$3:$C$137, "*" &amp; U$131 &amp; "*"
    )
) / (
    COUNTIFS(
        '(B) - Detecciones - Ataques'!$GR$3:$GR$137, "✔",
        '(B) - Detecciones - Ataques'!$B$3:$B$137, U$131
    ) +
    COUNTIFS(
        '(B) - Detecciones - Ataques'!$GR$3:$GR$137, "✔",
        '(B) - Detecciones - Ataques'!$C$3:$C$137, "*" &amp; U$131 &amp; "*"
    )
)
</f>
        <v>0.6022086466</v>
      </c>
      <c r="V139" s="381">
        <f>(
    SUMIFS(
        '(B) - Detecciones - Ataques'!$FC$3:$FC$137,
        '(B) - Detecciones - Ataques'!$GR$3:$GR$137, "✔",
        '(B) - Detecciones - Ataques'!$B$3:$B$137, V$131
    ) +
    SUMIFS(
        '(B) - Detecciones - Ataques'!$FC$3:$FC$137,
        '(B) - Detecciones - Ataques'!$GR$3:$GR$137, "✔",
        '(B) - Detecciones - Ataques'!$C$3:$C$137, "*" &amp; V$131 &amp; "*"
    )
) / (
    COUNTIFS(
        '(B) - Detecciones - Ataques'!$GR$3:$GR$137, "✔",
        '(B) - Detecciones - Ataques'!$B$3:$B$137, V$131
    ) +
    COUNTIFS(
        '(B) - Detecciones - Ataques'!$GR$3:$GR$137, "✔",
        '(B) - Detecciones - Ataques'!$C$3:$C$137, "*" &amp; V$131 &amp; "*"
    )
)
</f>
        <v>0.5</v>
      </c>
      <c r="W139" s="381">
        <f>(
    SUMIFS(
        '(B) - Detecciones - Ataques'!$FC$3:$FC$137,
        '(B) - Detecciones - Ataques'!$GR$3:$GR$137, "✔",
        '(B) - Detecciones - Ataques'!$B$3:$B$137, W$131
    ) +
    SUMIFS(
        '(B) - Detecciones - Ataques'!$FC$3:$FC$137,
        '(B) - Detecciones - Ataques'!$GR$3:$GR$137, "✔",
        '(B) - Detecciones - Ataques'!$C$3:$C$137, "*" &amp; W$131 &amp; "*"
    )
) / (
    COUNTIFS(
        '(B) - Detecciones - Ataques'!$GR$3:$GR$137, "✔",
        '(B) - Detecciones - Ataques'!$B$3:$B$137, W$131
    ) +
    COUNTIFS(
        '(B) - Detecciones - Ataques'!$GR$3:$GR$137, "✔",
        '(B) - Detecciones - Ataques'!$C$3:$C$137, "*" &amp; W$131 &amp; "*"
    )
)
</f>
        <v>0.3553382157</v>
      </c>
      <c r="X139" s="381">
        <f>(
    SUMIFS(
        '(B) - Detecciones - Ataques'!$FC$3:$FC$137,
        '(B) - Detecciones - Ataques'!$GR$3:$GR$137, "✔",
        '(B) - Detecciones - Ataques'!$B$3:$B$137, X$131
    ) +
    SUMIFS(
        '(B) - Detecciones - Ataques'!$FC$3:$FC$137,
        '(B) - Detecciones - Ataques'!$GR$3:$GR$137, "✔",
        '(B) - Detecciones - Ataques'!$C$3:$C$137, "*" &amp; X$131 &amp; "*"
    )
) / (
    COUNTIFS(
        '(B) - Detecciones - Ataques'!$GR$3:$GR$137, "✔",
        '(B) - Detecciones - Ataques'!$B$3:$B$137, X$131
    ) +
    COUNTIFS(
        '(B) - Detecciones - Ataques'!$GR$3:$GR$137, "✔",
        '(B) - Detecciones - Ataques'!$C$3:$C$137, "*" &amp; X$131 &amp; "*"
    )
)
</f>
        <v>0.3333333333</v>
      </c>
      <c r="Y139" s="381">
        <f>(
    SUMIFS(
        '(B) - Detecciones - Ataques'!$FC$3:$FC$137,
        '(B) - Detecciones - Ataques'!$GR$3:$GR$137, "✔",
        '(B) - Detecciones - Ataques'!$B$3:$B$137, Y$131
    ) +
    SUMIFS(
        '(B) - Detecciones - Ataques'!$FC$3:$FC$137,
        '(B) - Detecciones - Ataques'!$GR$3:$GR$137, "✔",
        '(B) - Detecciones - Ataques'!$C$3:$C$137, "*" &amp; Y$131 &amp; "*"
    )
) / (
    COUNTIFS(
        '(B) - Detecciones - Ataques'!$GR$3:$GR$137, "✔",
        '(B) - Detecciones - Ataques'!$B$3:$B$137, Y$131
    ) +
    COUNTIFS(
        '(B) - Detecciones - Ataques'!$GR$3:$GR$137, "✔",
        '(B) - Detecciones - Ataques'!$C$3:$C$137, "*" &amp; Y$131 &amp; "*"
    )
)
</f>
        <v>0.1366208478</v>
      </c>
      <c r="Z139" s="381">
        <f>(
    SUMIFS(
        '(B) - Detecciones - Ataques'!$FC$3:$FC$137,
        '(B) - Detecciones - Ataques'!$GR$3:$GR$137, "✔",
        '(B) - Detecciones - Ataques'!$B$3:$B$137, Z$131
    ) +
    SUMIFS(
        '(B) - Detecciones - Ataques'!$FC$3:$FC$137,
        '(B) - Detecciones - Ataques'!$GR$3:$GR$137, "✔",
        '(B) - Detecciones - Ataques'!$C$3:$C$137, "*" &amp; Z$131 &amp; "*"
    )
) / (
    COUNTIFS(
        '(B) - Detecciones - Ataques'!$GR$3:$GR$137, "✔",
        '(B) - Detecciones - Ataques'!$B$3:$B$137, Z$131
    ) +
    COUNTIFS(
        '(B) - Detecciones - Ataques'!$GR$3:$GR$137, "✔",
        '(B) - Detecciones - Ataques'!$C$3:$C$137, "*" &amp; Z$131 &amp; "*"
    )
)
</f>
        <v>0.8</v>
      </c>
      <c r="AA139" s="381">
        <f>(
    SUMIFS(
        '(B) - Detecciones - Ataques'!$FC$3:$FC$137,
        '(B) - Detecciones - Ataques'!$GR$3:$GR$137, "✔",
        '(B) - Detecciones - Ataques'!$B$3:$B$137, AA$131
    ) +
    SUMIFS(
        '(B) - Detecciones - Ataques'!$FC$3:$FC$137,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39" s="381">
        <f>(
    SUMIFS(
        '(B) - Detecciones - Ataques'!$FC$3:$FC$137,
        '(B) - Detecciones - Ataques'!$GR$3:$GR$137, "✔",
        '(B) - Detecciones - Ataques'!$B$3:$B$137, AB$131
    ) +
    SUMIFS(
        '(B) - Detecciones - Ataques'!$FC$3:$FC$137,
        '(B) - Detecciones - Ataques'!$GR$3:$GR$137, "✔",
        '(B) - Detecciones - Ataques'!$C$3:$C$137, "*" &amp; AB$131 &amp; "*"
    )
) / (
    COUNTIFS(
        '(B) - Detecciones - Ataques'!$GR$3:$GR$137, "✔",
        '(B) - Detecciones - Ataques'!$B$3:$B$137, AB$131
    ) +
    COUNTIFS(
        '(B) - Detecciones - Ataques'!$GR$3:$GR$137, "✔",
        '(B) - Detecciones - Ataques'!$C$3:$C$137, "*" &amp; AB$131 &amp; "*"
    )
)
</f>
        <v>0.6</v>
      </c>
      <c r="AC139" s="381">
        <f>(
    SUMIFS(
        '(B) - Detecciones - Ataques'!$FC$3:$FC$137,
        '(B) - Detecciones - Ataques'!$GR$3:$GR$137, "✔",
        '(B) - Detecciones - Ataques'!$B$3:$B$137, AC$131
    ) +
    SUMIFS(
        '(B) - Detecciones - Ataques'!$FC$3:$FC$137,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39" s="381">
        <f>(
    SUMIFS(
        '(B) - Detecciones - Ataques'!$FC$3:$FC$137,
        '(B) - Detecciones - Ataques'!$GR$3:$GR$137, "✔",
        '(B) - Detecciones - Ataques'!$B$3:$B$137, AD$131
    ) +
    SUMIFS(
        '(B) - Detecciones - Ataques'!$FC$3:$FC$137,
        '(B) - Detecciones - Ataques'!$GR$3:$GR$137, "✔",
        '(B) - Detecciones - Ataques'!$C$3:$C$137, "*" &amp; AD$131 &amp; "*"
    )
) / (
    COUNTIFS(
        '(B) - Detecciones - Ataques'!$GR$3:$GR$137, "✔",
        '(B) - Detecciones - Ataques'!$B$3:$B$137, AD$131
    ) +
    COUNTIFS(
        '(B) - Detecciones - Ataques'!$GR$3:$GR$137, "✔",
        '(B) - Detecciones - Ataques'!$C$3:$C$137, "*" &amp; AD$131 &amp; "*"
    )
)
</f>
        <v>0.5</v>
      </c>
      <c r="AE139" s="382">
        <f>(
    SUMIFS(
        '(B) - Detecciones - Ataques'!$FC$3:$FC$137,
        '(B) - Detecciones - Ataques'!$GR$3:$GR$137, "✔",
        '(B) - Detecciones - Ataques'!$B$3:$B$137, AE$131
    ) +
    SUMIFS(
        '(B) - Detecciones - Ataques'!$FC$3:$FC$137,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39" s="268"/>
      <c r="AG139" s="330" t="s">
        <v>2217</v>
      </c>
      <c r="AH139" s="395">
        <f>AVERAGEIFS('(B) - Detecciones - Ataques'!$FC$3:$FC$137,'(B) - Detecciones - Ataques'!$GR$3:$GR$137, "✔",'(B) - Detecciones - Ataques'!$E$3:$E$137, AH$131)
</f>
        <v>0.005368472426</v>
      </c>
      <c r="AI139" s="395">
        <f>AVERAGEIFS('(B) - Detecciones - Ataques'!$FC$3:$FC$137,'(B) - Detecciones - Ataques'!$GR$3:$GR$137, "✔",'(B) - Detecciones - Ataques'!$E$3:$E$137, AI$131)
</f>
        <v>1</v>
      </c>
      <c r="AJ139" s="395">
        <f>AVERAGEIFS('(B) - Detecciones - Ataques'!$FC$3:$FC$137,'(B) - Detecciones - Ataques'!$GR$3:$GR$137, "✔",'(B) - Detecciones - Ataques'!$E$3:$E$137, AJ$131)
</f>
        <v>1</v>
      </c>
      <c r="AK139" s="395">
        <f>AVERAGEIFS('(B) - Detecciones - Ataques'!$FC$3:$FC$137,'(B) - Detecciones - Ataques'!$GR$3:$GR$137, "✔",'(B) - Detecciones - Ataques'!$E$3:$E$137, AK$131)
</f>
        <v>0</v>
      </c>
      <c r="AL139" s="406" t="s">
        <v>12</v>
      </c>
      <c r="AM139" s="406" t="s">
        <v>12</v>
      </c>
      <c r="AN139" s="406" t="s">
        <v>12</v>
      </c>
      <c r="AO139" s="406" t="s">
        <v>12</v>
      </c>
      <c r="AP139" s="395">
        <f>AVERAGEIFS('(B) - Detecciones - Ataques'!$FC$3:$FC$137,'(B) - Detecciones - Ataques'!$GR$3:$GR$137, "✔",'(B) - Detecciones - Ataques'!$E$3:$E$137, AP$131)
</f>
        <v>0.6058897243</v>
      </c>
      <c r="AQ139" s="395">
        <f>AVERAGEIFS('(B) - Detecciones - Ataques'!$FC$3:$FC$137,'(B) - Detecciones - Ataques'!$GR$3:$GR$137, "✔",'(B) - Detecciones - Ataques'!$E$3:$E$137, AQ$131)
</f>
        <v>0.5</v>
      </c>
      <c r="AR139" s="406" t="s">
        <v>12</v>
      </c>
      <c r="AS139" s="395">
        <f>AVERAGEIFS('(B) - Detecciones - Ataques'!$FC$3:$FC$137,'(B) - Detecciones - Ataques'!$GR$3:$GR$137, "✔",'(B) - Detecciones - Ataques'!$E$3:$E$137, AS$131)
</f>
        <v>0</v>
      </c>
      <c r="AT139" s="395">
        <f>AVERAGEIFS('(B) - Detecciones - Ataques'!$FC$3:$FC$137,'(B) - Detecciones - Ataques'!$GR$3:$GR$137, "✔",'(B) - Detecciones - Ataques'!$E$3:$E$137, AT$131)
</f>
        <v>1</v>
      </c>
      <c r="AU139" s="395">
        <f>AVERAGEIFS('(B) - Detecciones - Ataques'!$FC$3:$FC$137,'(B) - Detecciones - Ataques'!$GR$3:$GR$137, "✔",'(B) - Detecciones - Ataques'!$E$3:$E$137, AU$131)
</f>
        <v>1</v>
      </c>
      <c r="AV139" s="406" t="s">
        <v>12</v>
      </c>
      <c r="AW139" s="395">
        <f>AVERAGEIFS('(B) - Detecciones - Ataques'!$FC$3:$FC$137,'(B) - Detecciones - Ataques'!$GR$3:$GR$137, "✔",'(B) - Detecciones - Ataques'!$E$3:$E$137, AW$131)
</f>
        <v>1</v>
      </c>
      <c r="AX139" s="407" t="s">
        <v>12</v>
      </c>
      <c r="AY139" s="395">
        <f>AVERAGEIFS('(B) - Detecciones - Ataques'!$FC$3:$FC$137,'(B) - Detecciones - Ataques'!$GR$3:$GR$137, "✔",'(B) - Detecciones - Ataques'!$E$3:$E$137, AY$131)
</f>
        <v>0.5</v>
      </c>
      <c r="AZ139" s="395">
        <f>AVERAGEIFS('(B) - Detecciones - Ataques'!$FC$3:$FC$137,'(B) - Detecciones - Ataques'!$GR$3:$GR$137, "✔",'(B) - Detecciones - Ataques'!$E$3:$E$137, AZ$131)
</f>
        <v>0</v>
      </c>
      <c r="BA139" s="407" t="s">
        <v>12</v>
      </c>
      <c r="BB139" s="395">
        <f>AVERAGEIFS('(B) - Detecciones - Ataques'!$FC$3:$FC$137,'(B) - Detecciones - Ataques'!$GR$3:$GR$137, "✔",'(B) - Detecciones - Ataques'!$E$3:$E$137, BB$131)
</f>
        <v>0.1624558366</v>
      </c>
      <c r="BC139" s="406" t="s">
        <v>12</v>
      </c>
      <c r="BD139" s="395">
        <f>AVERAGEIFS('(B) - Detecciones - Ataques'!$FC$3:$FC$137,'(B) - Detecciones - Ataques'!$GR$3:$GR$137, "✔",'(B) - Detecciones - Ataques'!$E$3:$E$137, BD$131)
</f>
        <v>1</v>
      </c>
      <c r="BE139" s="395">
        <f>AVERAGEIFS('(B) - Detecciones - Ataques'!$FC$3:$FC$137,'(B) - Detecciones - Ataques'!$GR$3:$GR$137, "✔",'(B) - Detecciones - Ataques'!$E$3:$E$137, BE$131)
</f>
        <v>0</v>
      </c>
      <c r="BF139" s="395">
        <f>AVERAGEIFS('(B) - Detecciones - Ataques'!$FC$3:$FC$137,'(B) - Detecciones - Ataques'!$GR$3:$GR$137, "✔",'(B) - Detecciones - Ataques'!$E$3:$E$137, BF$131)
</f>
        <v>1</v>
      </c>
      <c r="BG139" s="395">
        <f>AVERAGEIFS('(B) - Detecciones - Ataques'!$FC$3:$FC$137,'(B) - Detecciones - Ataques'!$GR$3:$GR$137, "✔",'(B) - Detecciones - Ataques'!$E$3:$E$137, BG$131)
</f>
        <v>0</v>
      </c>
      <c r="BH139" s="406" t="s">
        <v>12</v>
      </c>
      <c r="BI139" s="406" t="s">
        <v>12</v>
      </c>
      <c r="BJ139" s="406" t="s">
        <v>12</v>
      </c>
      <c r="BK139" s="395">
        <f>AVERAGEIFS('(B) - Detecciones - Ataques'!$FC$3:$FC$137,'(B) - Detecciones - Ataques'!$GR$3:$GR$137, "✔",'(B) - Detecciones - Ataques'!$E$3:$E$137, BK$131)
</f>
        <v>1</v>
      </c>
      <c r="BL139" s="395">
        <f>AVERAGEIFS('(B) - Detecciones - Ataques'!$FC$3:$FC$137,'(B) - Detecciones - Ataques'!$GR$3:$GR$137, "✔",'(B) - Detecciones - Ataques'!$E$3:$E$137, BL$131)
</f>
        <v>0.1591083994</v>
      </c>
      <c r="BM139" s="395">
        <f>AVERAGEIFS('(B) - Detecciones - Ataques'!$FC$3:$FC$137,'(B) - Detecciones - Ataques'!$GR$3:$GR$137, "✔",'(B) - Detecciones - Ataques'!$E$3:$E$137, BM$131)
</f>
        <v>0.0005890141793</v>
      </c>
      <c r="BN139" s="406" t="s">
        <v>12</v>
      </c>
      <c r="BO139" s="406" t="s">
        <v>12</v>
      </c>
      <c r="BP139" s="395">
        <f>AVERAGEIFS('(B) - Detecciones - Ataques'!$FC$3:$FC$137,'(B) - Detecciones - Ataques'!$GR$3:$GR$137, "✔",'(B) - Detecciones - Ataques'!$E$3:$E$137, BP$131)
</f>
        <v>1</v>
      </c>
      <c r="BQ139" s="406" t="s">
        <v>12</v>
      </c>
      <c r="BR139" s="395">
        <f>AVERAGEIFS('(B) - Detecciones - Ataques'!$FC$3:$FC$137,'(B) - Detecciones - Ataques'!$GR$3:$GR$137, "✔",'(B) - Detecciones - Ataques'!$E$3:$E$137, BR$131)
</f>
        <v>1</v>
      </c>
      <c r="BS139" s="406" t="s">
        <v>12</v>
      </c>
      <c r="BT139" s="406" t="s">
        <v>12</v>
      </c>
      <c r="BU139" s="395">
        <f>AVERAGEIFS('(B) - Detecciones - Ataques'!$FC$3:$FC$137,'(B) - Detecciones - Ataques'!$GR$3:$GR$137, "✔",'(B) - Detecciones - Ataques'!$E$3:$E$137, BU$131)
</f>
        <v>0</v>
      </c>
      <c r="BV139" s="395">
        <f>AVERAGEIFS('(B) - Detecciones - Ataques'!$FC$3:$FC$137,'(B) - Detecciones - Ataques'!$GR$3:$GR$137, "✔",'(B) - Detecciones - Ataques'!$E$3:$E$137, BV$131)
</f>
        <v>1</v>
      </c>
      <c r="BW139" s="406" t="s">
        <v>12</v>
      </c>
      <c r="BX139" s="395">
        <f>AVERAGEIFS('(B) - Detecciones - Ataques'!$FC$3:$FC$137,'(B) - Detecciones - Ataques'!$GR$3:$GR$137, "✔",'(B) - Detecciones - Ataques'!$E$3:$E$137, BX$131)
</f>
        <v>1</v>
      </c>
      <c r="BY139" s="395">
        <f>AVERAGEIFS('(B) - Detecciones - Ataques'!$FC$3:$FC$137,'(B) - Detecciones - Ataques'!$GR$3:$GR$137, "✔",'(B) - Detecciones - Ataques'!$E$3:$E$137, BY$131)
</f>
        <v>1</v>
      </c>
      <c r="BZ139" s="407" t="s">
        <v>12</v>
      </c>
      <c r="CA139" s="406" t="s">
        <v>12</v>
      </c>
      <c r="CB139" s="407" t="s">
        <v>12</v>
      </c>
      <c r="CC139" s="406" t="s">
        <v>12</v>
      </c>
      <c r="CD139" s="406" t="s">
        <v>12</v>
      </c>
      <c r="CE139" s="395">
        <f>AVERAGEIFS('(B) - Detecciones - Ataques'!$FC$3:$FC$137,'(B) - Detecciones - Ataques'!$GR$3:$GR$137, "✔",'(B) - Detecciones - Ataques'!$E$3:$E$137, CE$131)
</f>
        <v>1</v>
      </c>
      <c r="CF139" s="406" t="s">
        <v>12</v>
      </c>
      <c r="CG139" s="395">
        <f>AVERAGEIFS('(B) - Detecciones - Ataques'!$FC$3:$FC$137,'(B) - Detecciones - Ataques'!$GR$3:$GR$137, "✔",'(B) - Detecciones - Ataques'!$E$3:$E$137, CG$131)
</f>
        <v>1</v>
      </c>
      <c r="CH139" s="395">
        <f>AVERAGEIFS('(B) - Detecciones - Ataques'!$FC$3:$FC$137,'(B) - Detecciones - Ataques'!$GR$3:$GR$137, "✔",'(B) - Detecciones - Ataques'!$E$3:$E$137, CH$131)
</f>
        <v>1</v>
      </c>
      <c r="CI139" s="406" t="s">
        <v>12</v>
      </c>
      <c r="CJ139" s="395">
        <f>AVERAGEIFS('(B) - Detecciones - Ataques'!$FC$3:$FC$137,'(B) - Detecciones - Ataques'!$GR$3:$GR$137, "✔",'(B) - Detecciones - Ataques'!$E$3:$E$137, CJ$131)
</f>
        <v>1</v>
      </c>
      <c r="CK139" s="406" t="s">
        <v>12</v>
      </c>
      <c r="CL139" s="395">
        <f>AVERAGEIFS('(B) - Detecciones - Ataques'!$FC$3:$FC$137,'(B) - Detecciones - Ataques'!$GR$3:$GR$137, "✔",'(B) - Detecciones - Ataques'!$E$3:$E$137, CL$131)
</f>
        <v>0</v>
      </c>
      <c r="CM139" s="395">
        <f>AVERAGEIFS('(B) - Detecciones - Ataques'!$FC$3:$FC$137,'(B) - Detecciones - Ataques'!$GR$3:$GR$137, "✔",'(B) - Detecciones - Ataques'!$E$3:$E$137, CM$131)
</f>
        <v>0</v>
      </c>
      <c r="CN139" s="395">
        <f>AVERAGEIFS('(B) - Detecciones - Ataques'!$FC$3:$FC$137,'(B) - Detecciones - Ataques'!$GR$3:$GR$137, "✔",'(B) - Detecciones - Ataques'!$E$3:$E$137, CN$131)
</f>
        <v>1</v>
      </c>
      <c r="CO139" s="395">
        <f>AVERAGEIFS('(B) - Detecciones - Ataques'!$FC$3:$FC$137,'(B) - Detecciones - Ataques'!$GR$3:$GR$137, "✔",'(B) - Detecciones - Ataques'!$E$3:$E$137, CO$131)
</f>
        <v>1</v>
      </c>
      <c r="CP139" s="395">
        <f>AVERAGEIFS('(B) - Detecciones - Ataques'!$FC$3:$FC$137,'(B) - Detecciones - Ataques'!$GR$3:$GR$137, "✔",'(B) - Detecciones - Ataques'!$E$3:$E$137, CP$131)
</f>
        <v>0</v>
      </c>
      <c r="CQ139" s="406" t="s">
        <v>12</v>
      </c>
      <c r="CR139" s="406" t="s">
        <v>12</v>
      </c>
      <c r="CS139" s="395">
        <f>AVERAGEIFS('(B) - Detecciones - Ataques'!$FC$3:$FC$137,'(B) - Detecciones - Ataques'!$GR$3:$GR$137, "✔",'(B) - Detecciones - Ataques'!$E$3:$E$137, CS$131)
</f>
        <v>0.005988023952</v>
      </c>
      <c r="CT139" s="406" t="s">
        <v>12</v>
      </c>
      <c r="CU139" s="395">
        <f>AVERAGEIFS('(B) - Detecciones - Ataques'!$FC$3:$FC$137,'(B) - Detecciones - Ataques'!$GR$3:$GR$137, "✔",'(B) - Detecciones - Ataques'!$E$3:$E$137, CU$131)
</f>
        <v>0</v>
      </c>
      <c r="CV139" s="406" t="s">
        <v>12</v>
      </c>
      <c r="CW139" s="395">
        <f>AVERAGEIFS('(B) - Detecciones - Ataques'!$FC$3:$FC$137,'(B) - Detecciones - Ataques'!$GR$3:$GR$137, "✔",'(B) - Detecciones - Ataques'!$E$3:$E$137, CW$131)
</f>
        <v>0</v>
      </c>
      <c r="CX139" s="395">
        <f>AVERAGEIFS('(B) - Detecciones - Ataques'!$FC$3:$FC$137,'(B) - Detecciones - Ataques'!$GR$3:$GR$137, "✔",'(B) - Detecciones - Ataques'!$E$3:$E$137, CX$131)
</f>
        <v>0.5</v>
      </c>
      <c r="CY139" s="406" t="s">
        <v>12</v>
      </c>
      <c r="CZ139" s="406" t="s">
        <v>12</v>
      </c>
      <c r="DA139" s="406" t="s">
        <v>12</v>
      </c>
      <c r="DB139" s="406" t="s">
        <v>12</v>
      </c>
      <c r="DC139" s="406" t="s">
        <v>12</v>
      </c>
      <c r="DD139" s="406" t="s">
        <v>12</v>
      </c>
      <c r="DE139" s="406" t="s">
        <v>12</v>
      </c>
      <c r="DF139" s="406" t="s">
        <v>12</v>
      </c>
      <c r="DG139" s="395">
        <f>AVERAGEIFS('(B) - Detecciones - Ataques'!$FC$3:$FC$137,'(B) - Detecciones - Ataques'!$GR$3:$GR$137, "✔",'(B) - Detecciones - Ataques'!$E$3:$E$137, DG$131)
</f>
        <v>1</v>
      </c>
      <c r="DH139" s="406" t="s">
        <v>12</v>
      </c>
      <c r="DI139" s="396">
        <f>AVERAGEIFS('(B) - Detecciones - Ataques'!$FC$3:$FC$137,'(B) - Detecciones - Ataques'!$GR$3:$GR$137, "✔",'(B) - Detecciones - Ataques'!$E$3:$E$137, DI$131)
</f>
        <v>1</v>
      </c>
      <c r="DJ139" s="268"/>
    </row>
    <row r="140">
      <c r="J140" s="269"/>
      <c r="K140" s="390"/>
      <c r="L140" s="390"/>
      <c r="M140" s="390"/>
      <c r="N140" s="390"/>
      <c r="O140" s="270"/>
      <c r="Q140" s="268"/>
      <c r="R140" s="330" t="s">
        <v>2218</v>
      </c>
      <c r="S140" s="381">
        <f>(
    SUMIFS(
        '(B) - Detecciones - Ataques'!$BA$3:$BA$137,
        '(B) - Detecciones - Ataques'!$GR$3:$GR$137, "✔",
        '(B) - Detecciones - Ataques'!$B$3:$B$137, S$131
    ) +
    SUMIFS(
        '(B) - Detecciones - Ataques'!$BA$3:$BA$137,
        '(B) - Detecciones - Ataques'!$GR$3:$GR$137, "✔",
        '(B) - Detecciones - Ataques'!$C$3:$C$137, "*" &amp; S$131 &amp; "*"
    )
) / (
    COUNTIFS(
        '(B) - Detecciones - Ataques'!$GR$3:$GR$137, "✔",
        '(B) - Detecciones - Ataques'!$B$3:$B$137, S$131
    ) +
    COUNTIFS(
        '(B) - Detecciones - Ataques'!$GR$3:$GR$137, "✔",
        '(B) - Detecciones - Ataques'!$C$3:$C$137, "*" &amp; S$131 &amp; "*"
    )
)
</f>
        <v>0.0003253619652</v>
      </c>
      <c r="T140" s="381">
        <f>(
    SUMIFS(
        '(B) - Detecciones - Ataques'!$BA$3:$BA$137,
        '(B) - Detecciones - Ataques'!$GR$3:$GR$137, "✔",
        '(B) - Detecciones - Ataques'!$B$3:$B$137, T$131
    ) +
    SUMIFS(
        '(B) - Detecciones - Ataques'!$BA$3:$BA$137,
        '(B) - Detecciones - Ataques'!$GR$3:$GR$137, "✔",
        '(B) - Detecciones - Ataques'!$C$3:$C$137, "*" &amp; T$131 &amp; "*"
    )
) / (
    COUNTIFS(
        '(B) - Detecciones - Ataques'!$GR$3:$GR$137, "✔",
        '(B) - Detecciones - Ataques'!$B$3:$B$137, T$131
    ) +
    COUNTIFS(
        '(B) - Detecciones - Ataques'!$GR$3:$GR$137, "✔",
        '(B) - Detecciones - Ataques'!$C$3:$C$137, "*" &amp; T$131 &amp; "*"
    )
)
</f>
        <v>0</v>
      </c>
      <c r="U140" s="381">
        <f>(
    SUMIFS(
        '(B) - Detecciones - Ataques'!$BA$3:$BA$137,
        '(B) - Detecciones - Ataques'!$GR$3:$GR$137, "✔",
        '(B) - Detecciones - Ataques'!$B$3:$B$137, U$131
    ) +
    SUMIFS(
        '(B) - Detecciones - Ataques'!$BA$3:$BA$137,
        '(B) - Detecciones - Ataques'!$GR$3:$GR$137, "✔",
        '(B) - Detecciones - Ataques'!$C$3:$C$137, "*" &amp; U$131 &amp; "*"
    )
) / (
    COUNTIFS(
        '(B) - Detecciones - Ataques'!$GR$3:$GR$137, "✔",
        '(B) - Detecciones - Ataques'!$B$3:$B$137, U$131
    ) +
    COUNTIFS(
        '(B) - Detecciones - Ataques'!$GR$3:$GR$137, "✔",
        '(B) - Detecciones - Ataques'!$C$3:$C$137, "*" &amp; U$131 &amp; "*"
    )
)
</f>
        <v>0.3558114035</v>
      </c>
      <c r="V140" s="381">
        <f>(
    SUMIFS(
        '(B) - Detecciones - Ataques'!$BA$3:$BA$137,
        '(B) - Detecciones - Ataques'!$GR$3:$GR$137, "✔",
        '(B) - Detecciones - Ataques'!$B$3:$B$137, V$131
    ) +
    SUMIFS(
        '(B) - Detecciones - Ataques'!$BA$3:$BA$137,
        '(B) - Detecciones - Ataques'!$GR$3:$GR$137, "✔",
        '(B) - Detecciones - Ataques'!$C$3:$C$137, "*" &amp; V$131 &amp; "*"
    )
) / (
    COUNTIFS(
        '(B) - Detecciones - Ataques'!$GR$3:$GR$137, "✔",
        '(B) - Detecciones - Ataques'!$B$3:$B$137, V$131
    ) +
    COUNTIFS(
        '(B) - Detecciones - Ataques'!$GR$3:$GR$137, "✔",
        '(B) - Detecciones - Ataques'!$C$3:$C$137, "*" &amp; V$131 &amp; "*"
    )
)
</f>
        <v>0.05555555556</v>
      </c>
      <c r="W140" s="381">
        <f>(
    SUMIFS(
        '(B) - Detecciones - Ataques'!$BA$3:$BA$137,
        '(B) - Detecciones - Ataques'!$GR$3:$GR$137, "✔",
        '(B) - Detecciones - Ataques'!$B$3:$B$137, W$131
    ) +
    SUMIFS(
        '(B) - Detecciones - Ataques'!$BA$3:$BA$137,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40" s="381">
        <f>(
    SUMIFS(
        '(B) - Detecciones - Ataques'!$BA$3:$BA$137,
        '(B) - Detecciones - Ataques'!$GR$3:$GR$137, "✔",
        '(B) - Detecciones - Ataques'!$B$3:$B$137, X$131
    ) +
    SUMIFS(
        '(B) - Detecciones - Ataques'!$BA$3:$BA$137,
        '(B) - Detecciones - Ataques'!$GR$3:$GR$137, "✔",
        '(B) - Detecciones - Ataques'!$C$3:$C$137, "*" &amp; X$131 &amp; "*"
    )
) / (
    COUNTIFS(
        '(B) - Detecciones - Ataques'!$GR$3:$GR$137, "✔",
        '(B) - Detecciones - Ataques'!$B$3:$B$137, X$131
    ) +
    COUNTIFS(
        '(B) - Detecciones - Ataques'!$GR$3:$GR$137, "✔",
        '(B) - Detecciones - Ataques'!$C$3:$C$137, "*" &amp; X$131 &amp; "*"
    )
)
</f>
        <v>0.3333333333</v>
      </c>
      <c r="Y140" s="381">
        <f>(
    SUMIFS(
        '(B) - Detecciones - Ataques'!$BA$3:$BA$137,
        '(B) - Detecciones - Ataques'!$GR$3:$GR$137, "✔",
        '(B) - Detecciones - Ataques'!$B$3:$B$137, Y$131
    ) +
    SUMIFS(
        '(B) - Detecciones - Ataques'!$BA$3:$BA$137,
        '(B) - Detecciones - Ataques'!$GR$3:$GR$137, "✔",
        '(B) - Detecciones - Ataques'!$C$3:$C$137, "*" &amp; Y$131 &amp; "*"
    )
) / (
    COUNTIFS(
        '(B) - Detecciones - Ataques'!$GR$3:$GR$137, "✔",
        '(B) - Detecciones - Ataques'!$B$3:$B$137, Y$131
    ) +
    COUNTIFS(
        '(B) - Detecciones - Ataques'!$GR$3:$GR$137, "✔",
        '(B) - Detecciones - Ataques'!$C$3:$C$137, "*" &amp; Y$131 &amp; "*"
    )
)
</f>
        <v>1.52256376</v>
      </c>
      <c r="Z140" s="381">
        <f>(
    SUMIFS(
        '(B) - Detecciones - Ataques'!$BA$3:$BA$137,
        '(B) - Detecciones - Ataques'!$GR$3:$GR$137, "✔",
        '(B) - Detecciones - Ataques'!$B$3:$B$137, Z$131
    ) +
    SUMIFS(
        '(B) - Detecciones - Ataques'!$BA$3:$BA$137,
        '(B) - Detecciones - Ataques'!$GR$3:$GR$137, "✔",
        '(B) - Detecciones - Ataques'!$C$3:$C$137, "*" &amp; Z$131 &amp; "*"
    )
) / (
    COUNTIFS(
        '(B) - Detecciones - Ataques'!$GR$3:$GR$137, "✔",
        '(B) - Detecciones - Ataques'!$B$3:$B$137, Z$131
    ) +
    COUNTIFS(
        '(B) - Detecciones - Ataques'!$GR$3:$GR$137, "✔",
        '(B) - Detecciones - Ataques'!$C$3:$C$137, "*" &amp; Z$131 &amp; "*"
    )
)
</f>
        <v>0.15</v>
      </c>
      <c r="AA140" s="381">
        <f>(
    SUMIFS(
        '(B) - Detecciones - Ataques'!$BA$3:$BA$137,
        '(B) - Detecciones - Ataques'!$GR$3:$GR$137, "✔",
        '(B) - Detecciones - Ataques'!$B$3:$B$137, AA$131
    ) +
    SUMIFS(
        '(B) - Detecciones - Ataques'!$BA$3:$BA$137,
        '(B) - Detecciones - Ataques'!$GR$3:$GR$137, "✔",
        '(B) - Detecciones - Ataques'!$C$3:$C$137, "*" &amp; AA$131 &amp; "*"
    )
) / (
    COUNTIFS(
        '(B) - Detecciones - Ataques'!$GR$3:$GR$137, "✔",
        '(B) - Detecciones - Ataques'!$B$3:$B$137, AA$131
    ) +
    COUNTIFS(
        '(B) - Detecciones - Ataques'!$GR$3:$GR$137, "✔",
        '(B) - Detecciones - Ataques'!$C$3:$C$137, "*" &amp; AA$131 &amp; "*"
    )
)
</f>
        <v>0.8888888889</v>
      </c>
      <c r="AB140" s="381">
        <f>(
    SUMIFS(
        '(B) - Detecciones - Ataques'!$BA$3:$BA$137,
        '(B) - Detecciones - Ataques'!$GR$3:$GR$137, "✔",
        '(B) - Detecciones - Ataques'!$B$3:$B$137, AB$131
    ) +
    SUMIFS(
        '(B) - Detecciones - Ataques'!$BA$3:$BA$137,
        '(B) - Detecciones - Ataques'!$GR$3:$GR$137, "✔",
        '(B) - Detecciones - Ataques'!$C$3:$C$137, "*" &amp; AB$131 &amp; "*"
    )
) / (
    COUNTIFS(
        '(B) - Detecciones - Ataques'!$GR$3:$GR$137, "✔",
        '(B) - Detecciones - Ataques'!$B$3:$B$137, AB$131
    ) +
    COUNTIFS(
        '(B) - Detecciones - Ataques'!$GR$3:$GR$137, "✔",
        '(B) - Detecciones - Ataques'!$C$3:$C$137, "*" &amp; AB$131 &amp; "*"
    )
)
</f>
        <v>1.8</v>
      </c>
      <c r="AC140" s="381">
        <f>(
    SUMIFS(
        '(B) - Detecciones - Ataques'!$BA$3:$BA$137,
        '(B) - Detecciones - Ataques'!$GR$3:$GR$137, "✔",
        '(B) - Detecciones - Ataques'!$B$3:$B$137, AC$131
    ) +
    SUMIFS(
        '(B) - Detecciones - Ataques'!$BA$3:$BA$137,
        '(B) - Detecciones - Ataques'!$GR$3:$GR$137, "✔",
        '(B) - Detecciones - Ataques'!$C$3:$C$137, "*" &amp; AC$131 &amp; "*"
    )
) / (
    COUNTIFS(
        '(B) - Detecciones - Ataques'!$GR$3:$GR$137, "✔",
        '(B) - Detecciones - Ataques'!$B$3:$B$137, AC$131
    ) +
    COUNTIFS(
        '(B) - Detecciones - Ataques'!$GR$3:$GR$137, "✔",
        '(B) - Detecciones - Ataques'!$C$3:$C$137, "*" &amp; AC$131 &amp; "*"
    )
)
</f>
        <v>0.01559821022</v>
      </c>
      <c r="AD140" s="381">
        <f>(
    SUMIFS(
        '(B) - Detecciones - Ataques'!$BA$3:$BA$137,
        '(B) - Detecciones - Ataques'!$GR$3:$GR$137, "✔",
        '(B) - Detecciones - Ataques'!$B$3:$B$137, AD$131
    ) +
    SUMIFS(
        '(B) - Detecciones - Ataques'!$BA$3:$BA$137,
        '(B) - Detecciones - Ataques'!$GR$3:$GR$137, "✔",
        '(B) - Detecciones - Ataques'!$C$3:$C$137, "*" &amp; AD$131 &amp; "*"
    )
) / (
    COUNTIFS(
        '(B) - Detecciones - Ataques'!$GR$3:$GR$137, "✔",
        '(B) - Detecciones - Ataques'!$B$3:$B$137, AD$131
    ) +
    COUNTIFS(
        '(B) - Detecciones - Ataques'!$GR$3:$GR$137, "✔",
        '(B) - Detecciones - Ataques'!$C$3:$C$137, "*" &amp; AD$131 &amp; "*"
    )
)
</f>
        <v>0</v>
      </c>
      <c r="AE140" s="382">
        <f>(
    SUMIFS(
        '(B) - Detecciones - Ataques'!$BA$3:$BA$137,
        '(B) - Detecciones - Ataques'!$GR$3:$GR$137, "✔",
        '(B) - Detecciones - Ataques'!$B$3:$B$137, AE$131
    ) +
    SUMIFS(
        '(B) - Detecciones - Ataques'!$BA$3:$BA$137,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40" s="268"/>
      <c r="AG140" s="330" t="s">
        <v>2218</v>
      </c>
      <c r="AH140" s="395">
        <f>AVERAGEIFS('(B) - Detecciones - Ataques'!$BA$3:$BA$137,'(B) - Detecciones - Ataques'!$GR$3:$GR$137, "✔",'(B) - Detecciones - Ataques'!$E$3:$E$137, AH$131)
</f>
        <v>0.0006507239304</v>
      </c>
      <c r="AI140" s="395">
        <f>AVERAGEIFS('(B) - Detecciones - Ataques'!$BA$3:$BA$137,'(B) - Detecciones - Ataques'!$GR$3:$GR$137, "✔",'(B) - Detecciones - Ataques'!$E$3:$E$137, AI$131)
</f>
        <v>0</v>
      </c>
      <c r="AJ140" s="395">
        <f>AVERAGEIFS('(B) - Detecciones - Ataques'!$BA$3:$BA$137,'(B) - Detecciones - Ataques'!$GR$3:$GR$137, "✔",'(B) - Detecciones - Ataques'!$E$3:$E$137, AJ$131)
</f>
        <v>0</v>
      </c>
      <c r="AK140" s="395">
        <f>AVERAGEIFS('(B) - Detecciones - Ataques'!$BA$3:$BA$137,'(B) - Detecciones - Ataques'!$GR$3:$GR$137, "✔",'(B) - Detecciones - Ataques'!$E$3:$E$137, AK$131)
</f>
        <v>0</v>
      </c>
      <c r="AL140" s="395">
        <f>AVERAGEIFS('(B) - Detecciones - Ataques'!$BA$3:$BA$137,'(B) - Detecciones - Ataques'!$GR$3:$GR$137, "✔",'(B) - Detecciones - Ataques'!$E$3:$E$137, AL$131)
</f>
        <v>0</v>
      </c>
      <c r="AM140" s="406" t="s">
        <v>12</v>
      </c>
      <c r="AN140" s="406" t="s">
        <v>12</v>
      </c>
      <c r="AO140" s="406" t="s">
        <v>12</v>
      </c>
      <c r="AP140" s="395">
        <f>AVERAGEIFS('(B) - Detecciones - Ataques'!$BA$3:$BA$137,'(B) - Detecciones - Ataques'!$GR$3:$GR$137, "✔",'(B) - Detecciones - Ataques'!$E$3:$E$137, AP$131)
</f>
        <v>0.004385964912</v>
      </c>
      <c r="AQ140" s="395">
        <f>AVERAGEIFS('(B) - Detecciones - Ataques'!$BA$3:$BA$137,'(B) - Detecciones - Ataques'!$GR$3:$GR$137, "✔",'(B) - Detecciones - Ataques'!$E$3:$E$137, AQ$131)
</f>
        <v>0.1666666667</v>
      </c>
      <c r="AR140" s="406" t="s">
        <v>12</v>
      </c>
      <c r="AS140" s="395">
        <f>AVERAGEIFS('(B) - Detecciones - Ataques'!$BA$3:$BA$137,'(B) - Detecciones - Ataques'!$GR$3:$GR$137, "✔",'(B) - Detecciones - Ataques'!$E$3:$E$137, AS$131)
</f>
        <v>1</v>
      </c>
      <c r="AT140" s="395">
        <f>AVERAGEIFS('(B) - Detecciones - Ataques'!$BA$3:$BA$137,'(B) - Detecciones - Ataques'!$GR$3:$GR$137, "✔",'(B) - Detecciones - Ataques'!$E$3:$E$137, AT$131)
</f>
        <v>0.5</v>
      </c>
      <c r="AU140" s="395">
        <f>AVERAGEIFS('(B) - Detecciones - Ataques'!$BA$3:$BA$137,'(B) - Detecciones - Ataques'!$GR$3:$GR$137, "✔",'(B) - Detecciones - Ataques'!$E$3:$E$137, AU$131)
</f>
        <v>1</v>
      </c>
      <c r="AV140" s="406" t="s">
        <v>12</v>
      </c>
      <c r="AW140" s="395">
        <f>AVERAGEIFS('(B) - Detecciones - Ataques'!$BA$3:$BA$137,'(B) - Detecciones - Ataques'!$GR$3:$GR$137, "✔",'(B) - Detecciones - Ataques'!$E$3:$E$137, AW$131)
</f>
        <v>0.2222222222</v>
      </c>
      <c r="AX140" s="407" t="s">
        <v>12</v>
      </c>
      <c r="AY140" s="395">
        <f>AVERAGEIFS('(B) - Detecciones - Ataques'!$BA$3:$BA$137,'(B) - Detecciones - Ataques'!$GR$3:$GR$137, "✔",'(B) - Detecciones - Ataques'!$E$3:$E$137, AY$131)
</f>
        <v>0</v>
      </c>
      <c r="AZ140" s="395">
        <f>AVERAGEIFS('(B) - Detecciones - Ataques'!$BA$3:$BA$137,'(B) - Detecciones - Ataques'!$GR$3:$GR$137, "✔",'(B) - Detecciones - Ataques'!$E$3:$E$137, AZ$131)
</f>
        <v>0</v>
      </c>
      <c r="BA140" s="407" t="s">
        <v>12</v>
      </c>
      <c r="BB140" s="395">
        <f>AVERAGEIFS('(B) - Detecciones - Ataques'!$BA$3:$BA$137,'(B) - Detecciones - Ataques'!$GR$3:$GR$137, "✔",'(B) - Detecciones - Ataques'!$E$3:$E$137, BB$131)
</f>
        <v>0.000003637342412</v>
      </c>
      <c r="BC140" s="406" t="s">
        <v>12</v>
      </c>
      <c r="BD140" s="395">
        <f>AVERAGEIFS('(B) - Detecciones - Ataques'!$BA$3:$BA$137,'(B) - Detecciones - Ataques'!$GR$3:$GR$137, "✔",'(B) - Detecciones - Ataques'!$E$3:$E$137, BD$131)
</f>
        <v>0</v>
      </c>
      <c r="BE140" s="395">
        <f>AVERAGEIFS('(B) - Detecciones - Ataques'!$BA$3:$BA$137,'(B) - Detecciones - Ataques'!$GR$3:$GR$137, "✔",'(B) - Detecciones - Ataques'!$E$3:$E$137, BE$131)
</f>
        <v>0</v>
      </c>
      <c r="BF140" s="395">
        <f>AVERAGEIFS('(B) - Detecciones - Ataques'!$BA$3:$BA$137,'(B) - Detecciones - Ataques'!$GR$3:$GR$137, "✔",'(B) - Detecciones - Ataques'!$E$3:$E$137, BF$131)
</f>
        <v>0</v>
      </c>
      <c r="BG140" s="395">
        <f>AVERAGEIFS('(B) - Detecciones - Ataques'!$BA$3:$BA$137,'(B) - Detecciones - Ataques'!$GR$3:$GR$137, "✔",'(B) - Detecciones - Ataques'!$E$3:$E$137, BG$131)
</f>
        <v>1</v>
      </c>
      <c r="BH140" s="406" t="s">
        <v>12</v>
      </c>
      <c r="BI140" s="406" t="s">
        <v>12</v>
      </c>
      <c r="BJ140" s="406" t="s">
        <v>12</v>
      </c>
      <c r="BK140" s="395">
        <f>AVERAGEIFS('(B) - Detecciones - Ataques'!$BA$3:$BA$137,'(B) - Detecciones - Ataques'!$GR$3:$GR$137, "✔",'(B) - Detecciones - Ataques'!$E$3:$E$137, BK$131)
</f>
        <v>0</v>
      </c>
      <c r="BL140" s="395">
        <f>AVERAGEIFS('(B) - Detecciones - Ataques'!$BA$3:$BA$137,'(B) - Detecciones - Ataques'!$GR$3:$GR$137, "✔",'(B) - Detecciones - Ataques'!$E$3:$E$137, BL$131)
</f>
        <v>0.09001540616</v>
      </c>
      <c r="BM140" s="395">
        <f>AVERAGEIFS('(B) - Detecciones - Ataques'!$BA$3:$BA$137,'(B) - Detecciones - Ataques'!$GR$3:$GR$137, "✔",'(B) - Detecciones - Ataques'!$E$3:$E$137, BM$131)
</f>
        <v>3.503569671</v>
      </c>
      <c r="BN140" s="406" t="s">
        <v>12</v>
      </c>
      <c r="BO140" s="406" t="s">
        <v>12</v>
      </c>
      <c r="BP140" s="395">
        <f>AVERAGEIFS('(B) - Detecciones - Ataques'!$BA$3:$BA$137,'(B) - Detecciones - Ataques'!$GR$3:$GR$137, "✔",'(B) - Detecciones - Ataques'!$E$3:$E$137, BP$131)
</f>
        <v>0</v>
      </c>
      <c r="BQ140" s="406" t="s">
        <v>12</v>
      </c>
      <c r="BR140" s="395">
        <f>AVERAGEIFS('(B) - Detecciones - Ataques'!$BA$3:$BA$137,'(B) - Detecciones - Ataques'!$GR$3:$GR$137, "✔",'(B) - Detecciones - Ataques'!$E$3:$E$137, BR$131)
</f>
        <v>0</v>
      </c>
      <c r="BS140" s="406" t="s">
        <v>12</v>
      </c>
      <c r="BT140" s="406" t="s">
        <v>12</v>
      </c>
      <c r="BU140" s="395">
        <f>AVERAGEIFS('(B) - Detecciones - Ataques'!$BA$3:$BA$137,'(B) - Detecciones - Ataques'!$GR$3:$GR$137, "✔",'(B) - Detecciones - Ataques'!$E$3:$E$137, BU$131)
</f>
        <v>0</v>
      </c>
      <c r="BV140" s="395">
        <f>AVERAGEIFS('(B) - Detecciones - Ataques'!$BA$3:$BA$137,'(B) - Detecciones - Ataques'!$GR$3:$GR$137, "✔",'(B) - Detecciones - Ataques'!$E$3:$E$137, BV$131)
</f>
        <v>0</v>
      </c>
      <c r="BW140" s="406" t="s">
        <v>12</v>
      </c>
      <c r="BX140" s="395">
        <f>AVERAGEIFS('(B) - Detecciones - Ataques'!$BA$3:$BA$137,'(B) - Detecciones - Ataques'!$GR$3:$GR$137, "✔",'(B) - Detecciones - Ataques'!$E$3:$E$137, BX$131)
</f>
        <v>1</v>
      </c>
      <c r="BY140" s="395">
        <f>AVERAGEIFS('(B) - Detecciones - Ataques'!$BA$3:$BA$137,'(B) - Detecciones - Ataques'!$GR$3:$GR$137, "✔",'(B) - Detecciones - Ataques'!$E$3:$E$137, BY$131)
</f>
        <v>0</v>
      </c>
      <c r="BZ140" s="407" t="s">
        <v>12</v>
      </c>
      <c r="CA140" s="406" t="s">
        <v>12</v>
      </c>
      <c r="CB140" s="407" t="s">
        <v>12</v>
      </c>
      <c r="CC140" s="406" t="s">
        <v>12</v>
      </c>
      <c r="CD140" s="406" t="s">
        <v>12</v>
      </c>
      <c r="CE140" s="395">
        <f>AVERAGEIFS('(B) - Detecciones - Ataques'!$BA$3:$BA$137,'(B) - Detecciones - Ataques'!$GR$3:$GR$137, "✔",'(B) - Detecciones - Ataques'!$E$3:$E$137, CE$131)
</f>
        <v>0</v>
      </c>
      <c r="CF140" s="406" t="s">
        <v>12</v>
      </c>
      <c r="CG140" s="395">
        <f>AVERAGEIFS('(B) - Detecciones - Ataques'!$BA$3:$BA$137,'(B) - Detecciones - Ataques'!$GR$3:$GR$137, "✔",'(B) - Detecciones - Ataques'!$E$3:$E$137, CG$131)
</f>
        <v>1</v>
      </c>
      <c r="CH140" s="395">
        <f>AVERAGEIFS('(B) - Detecciones - Ataques'!$BA$3:$BA$137,'(B) - Detecciones - Ataques'!$GR$3:$GR$137, "✔",'(B) - Detecciones - Ataques'!$E$3:$E$137, CH$131)
</f>
        <v>0</v>
      </c>
      <c r="CI140" s="406" t="s">
        <v>12</v>
      </c>
      <c r="CJ140" s="395">
        <f>AVERAGEIFS('(B) - Detecciones - Ataques'!$BA$3:$BA$137,'(B) - Detecciones - Ataques'!$GR$3:$GR$137, "✔",'(B) - Detecciones - Ataques'!$E$3:$E$137, CJ$131)
</f>
        <v>2</v>
      </c>
      <c r="CK140" s="406" t="s">
        <v>12</v>
      </c>
      <c r="CL140" s="395">
        <f>AVERAGEIFS('(B) - Detecciones - Ataques'!$BA$3:$BA$137,'(B) - Detecciones - Ataques'!$GR$3:$GR$137, "✔",'(B) - Detecciones - Ataques'!$E$3:$E$137, CL$131)
</f>
        <v>1.5</v>
      </c>
      <c r="CM140" s="395">
        <f>AVERAGEIFS('(B) - Detecciones - Ataques'!$BA$3:$BA$137,'(B) - Detecciones - Ataques'!$GR$3:$GR$137, "✔",'(B) - Detecciones - Ataques'!$E$3:$E$137, CM$131)
</f>
        <v>0</v>
      </c>
      <c r="CN140" s="395">
        <f>AVERAGEIFS('(B) - Detecciones - Ataques'!$BA$3:$BA$137,'(B) - Detecciones - Ataques'!$GR$3:$GR$137, "✔",'(B) - Detecciones - Ataques'!$E$3:$E$137, CN$131)
</f>
        <v>0</v>
      </c>
      <c r="CO140" s="395">
        <f>AVERAGEIFS('(B) - Detecciones - Ataques'!$BA$3:$BA$137,'(B) - Detecciones - Ataques'!$GR$3:$GR$137, "✔",'(B) - Detecciones - Ataques'!$E$3:$E$137, CO$131)
</f>
        <v>9</v>
      </c>
      <c r="CP140" s="395">
        <f>AVERAGEIFS('(B) - Detecciones - Ataques'!$BA$3:$BA$137,'(B) - Detecciones - Ataques'!$GR$3:$GR$137, "✔",'(B) - Detecciones - Ataques'!$E$3:$E$137, CP$131)
</f>
        <v>0</v>
      </c>
      <c r="CQ140" s="406" t="s">
        <v>12</v>
      </c>
      <c r="CR140" s="395">
        <f>AVERAGEIFS('(B) - Detecciones - Ataques'!$BA$3:$BA$137,'(B) - Detecciones - Ataques'!$GR$3:$GR$137, "✔",'(B) - Detecciones - Ataques'!$E$3:$E$137, CR$131)
</f>
        <v>0.03799752155</v>
      </c>
      <c r="CS140" s="395">
        <f>AVERAGEIFS('(B) - Detecciones - Ataques'!$BA$3:$BA$137,'(B) - Detecciones - Ataques'!$GR$3:$GR$137, "✔",'(B) - Detecciones - Ataques'!$E$3:$E$137, CS$131)
</f>
        <v>0.001996007984</v>
      </c>
      <c r="CT140" s="406" t="s">
        <v>12</v>
      </c>
      <c r="CU140" s="395">
        <f>AVERAGEIFS('(B) - Detecciones - Ataques'!$BA$3:$BA$137,'(B) - Detecciones - Ataques'!$GR$3:$GR$137, "✔",'(B) - Detecciones - Ataques'!$E$3:$E$137, CU$131)
</f>
        <v>0</v>
      </c>
      <c r="CV140" s="406" t="s">
        <v>12</v>
      </c>
      <c r="CW140" s="395">
        <f>AVERAGEIFS('(B) - Detecciones - Ataques'!$BA$3:$BA$137,'(B) - Detecciones - Ataques'!$GR$3:$GR$137, "✔",'(B) - Detecciones - Ataques'!$E$3:$E$137, CW$131)
</f>
        <v>0</v>
      </c>
      <c r="CX140" s="395">
        <f>AVERAGEIFS('(B) - Detecciones - Ataques'!$BA$3:$BA$137,'(B) - Detecciones - Ataques'!$GR$3:$GR$137, "✔",'(B) - Detecciones - Ataques'!$E$3:$E$137, CX$131)
</f>
        <v>0</v>
      </c>
      <c r="CY140" s="406" t="s">
        <v>12</v>
      </c>
      <c r="CZ140" s="406" t="s">
        <v>12</v>
      </c>
      <c r="DA140" s="406" t="s">
        <v>12</v>
      </c>
      <c r="DB140" s="406" t="s">
        <v>12</v>
      </c>
      <c r="DC140" s="406" t="s">
        <v>12</v>
      </c>
      <c r="DD140" s="406" t="s">
        <v>12</v>
      </c>
      <c r="DE140" s="406" t="s">
        <v>12</v>
      </c>
      <c r="DF140" s="406" t="s">
        <v>12</v>
      </c>
      <c r="DG140" s="395">
        <f>AVERAGEIFS('(B) - Detecciones - Ataques'!$BA$3:$BA$137,'(B) - Detecciones - Ataques'!$GR$3:$GR$137, "✔",'(B) - Detecciones - Ataques'!$E$3:$E$137, DG$131)
</f>
        <v>0.04</v>
      </c>
      <c r="DH140" s="406" t="s">
        <v>12</v>
      </c>
      <c r="DI140" s="396">
        <f>AVERAGEIFS('(B) - Detecciones - Ataques'!$BA$3:$BA$137,'(B) - Detecciones - Ataques'!$GR$3:$GR$137, "✔",'(B) - Detecciones - Ataques'!$E$3:$E$137, DI$131)
</f>
        <v>0</v>
      </c>
      <c r="DJ140" s="268"/>
    </row>
    <row r="141">
      <c r="J141" s="269"/>
      <c r="K141" s="390"/>
      <c r="L141" s="390"/>
      <c r="M141" s="390"/>
      <c r="N141" s="390"/>
      <c r="O141" s="270"/>
      <c r="Q141" s="411"/>
      <c r="R141" s="330" t="s">
        <v>2219</v>
      </c>
      <c r="S141" s="381">
        <f>(
    SUMIFS(
        '(B) - Detecciones - Ataques'!$CJ$3:$CJ$137,
        '(B) - Detecciones - Ataques'!$GR$3:$GR$137, "✔",
        '(B) - Detecciones - Ataques'!$B$3:$B$137, S$131
    ) +
    SUMIFS(
        '(B) - Detecciones - Ataques'!$CJ$3:$CJ$137,
        '(B) - Detecciones - Ataques'!$GR$3:$GR$137, "✔",
        '(B) - Detecciones - Ataques'!$C$3:$C$137, "*" &amp; S$131 &amp; "*"
    )
) / (
    COUNTIFS(
        '(B) - Detecciones - Ataques'!$GR$3:$GR$137, "✔",
        '(B) - Detecciones - Ataques'!$B$3:$B$137, S$131
    ) +
    COUNTIFS(
        '(B) - Detecciones - Ataques'!$GR$3:$GR$137, "✔",
        '(B) - Detecciones - Ataques'!$C$3:$C$137, "*" &amp; S$131 &amp; "*"
    )
)
</f>
        <v>0.424598104</v>
      </c>
      <c r="T141" s="381">
        <f>(
    SUMIFS(
        '(B) - Detecciones - Ataques'!$CJ$3:$CJ$137,
        '(B) - Detecciones - Ataques'!$GR$3:$GR$137, "✔",
        '(B) - Detecciones - Ataques'!$B$3:$B$137, T$131
    ) +
    SUMIFS(
        '(B) - Detecciones - Ataques'!$CJ$3:$CJ$137,
        '(B) - Detecciones - Ataques'!$GR$3:$GR$137, "✔",
        '(B) - Detecciones - Ataques'!$C$3:$C$137, "*" &amp; T$131 &amp; "*"
    )
) / (
    COUNTIFS(
        '(B) - Detecciones - Ataques'!$GR$3:$GR$137, "✔",
        '(B) - Detecciones - Ataques'!$B$3:$B$137, T$131
    ) +
    COUNTIFS(
        '(B) - Detecciones - Ataques'!$GR$3:$GR$137, "✔",
        '(B) - Detecciones - Ataques'!$C$3:$C$137, "*" &amp; T$131 &amp; "*"
    )
)
</f>
        <v>0.1802618328</v>
      </c>
      <c r="U141" s="381">
        <f>(
    SUMIFS(
        '(B) - Detecciones - Ataques'!$CJ$3:$CJ$137,
        '(B) - Detecciones - Ataques'!$GR$3:$GR$137, "✔",
        '(B) - Detecciones - Ataques'!$B$3:$B$137, U$131
    ) +
    SUMIFS(
        '(B) - Detecciones - Ataques'!$CJ$3:$CJ$137,
        '(B) - Detecciones - Ataques'!$GR$3:$GR$137, "✔",
        '(B) - Detecciones - Ataques'!$C$3:$C$137, "*" &amp; U$131 &amp; "*"
    )
) / (
    COUNTIFS(
        '(B) - Detecciones - Ataques'!$GR$3:$GR$137, "✔",
        '(B) - Detecciones - Ataques'!$B$3:$B$137, U$131
    ) +
    COUNTIFS(
        '(B) - Detecciones - Ataques'!$GR$3:$GR$137, "✔",
        '(B) - Detecciones - Ataques'!$C$3:$C$137, "*" &amp; U$131 &amp; "*"
    )
)
</f>
        <v>0.9563753133</v>
      </c>
      <c r="V141" s="381">
        <f>(
    SUMIFS(
        '(B) - Detecciones - Ataques'!$CJ$3:$CJ$137,
        '(B) - Detecciones - Ataques'!$GR$3:$GR$137, "✔",
        '(B) - Detecciones - Ataques'!$B$3:$B$137, V$131
    ) +
    SUMIFS(
        '(B) - Detecciones - Ataques'!$CJ$3:$CJ$137,
        '(B) - Detecciones - Ataques'!$GR$3:$GR$137, "✔",
        '(B) - Detecciones - Ataques'!$C$3:$C$137, "*" &amp; V$131 &amp; "*"
    )
) / (
    COUNTIFS(
        '(B) - Detecciones - Ataques'!$GR$3:$GR$137, "✔",
        '(B) - Detecciones - Ataques'!$B$3:$B$137, V$131
    ) +
    COUNTIFS(
        '(B) - Detecciones - Ataques'!$GR$3:$GR$137, "✔",
        '(B) - Detecciones - Ataques'!$C$3:$C$137, "*" &amp; V$131 &amp; "*"
    )
)
</f>
        <v>0.5833333333</v>
      </c>
      <c r="W141" s="381">
        <f>(
    SUMIFS(
        '(B) - Detecciones - Ataques'!$CJ$3:$CJ$137,
        '(B) - Detecciones - Ataques'!$GR$3:$GR$137, "✔",
        '(B) - Detecciones - Ataques'!$B$3:$B$137, W$131
    ) +
    SUMIFS(
        '(B) - Detecciones - Ataques'!$CJ$3:$CJ$137,
        '(B) - Detecciones - Ataques'!$GR$3:$GR$137, "✔",
        '(B) - Detecciones - Ataques'!$C$3:$C$137, "*" &amp; W$131 &amp; "*"
    )
) / (
    COUNTIFS(
        '(B) - Detecciones - Ataques'!$GR$3:$GR$137, "✔",
        '(B) - Detecciones - Ataques'!$B$3:$B$137, W$131
    ) +
    COUNTIFS(
        '(B) - Detecciones - Ataques'!$GR$3:$GR$137, "✔",
        '(B) - Detecciones - Ataques'!$C$3:$C$137, "*" &amp; W$131 &amp; "*"
    )
)
</f>
        <v>0.000001558861034</v>
      </c>
      <c r="X141" s="381">
        <f>(
    SUMIFS(
        '(B) - Detecciones - Ataques'!$CJ$3:$CJ$137,
        '(B) - Detecciones - Ataques'!$GR$3:$GR$137, "✔",
        '(B) - Detecciones - Ataques'!$B$3:$B$137, X$131
    ) +
    SUMIFS(
        '(B) - Detecciones - Ataques'!$CJ$3:$CJ$137,
        '(B) - Detecciones - Ataques'!$GR$3:$GR$137, "✔",
        '(B) - Detecciones - Ataques'!$C$3:$C$137, "*" &amp; X$131 &amp; "*"
    )
) / (
    COUNTIFS(
        '(B) - Detecciones - Ataques'!$GR$3:$GR$137, "✔",
        '(B) - Detecciones - Ataques'!$B$3:$B$137, X$131
    ) +
    COUNTIFS(
        '(B) - Detecciones - Ataques'!$GR$3:$GR$137, "✔",
        '(B) - Detecciones - Ataques'!$C$3:$C$137, "*" &amp; X$131 &amp; "*"
    )
)
</f>
        <v>0.3333333333</v>
      </c>
      <c r="Y141" s="381">
        <f>(
    SUMIFS(
        '(B) - Detecciones - Ataques'!$CJ$3:$CJ$137,
        '(B) - Detecciones - Ataques'!$GR$3:$GR$137, "✔",
        '(B) - Detecciones - Ataques'!$B$3:$B$137, Y$131
    ) +
    SUMIFS(
        '(B) - Detecciones - Ataques'!$CJ$3:$CJ$137,
        '(B) - Detecciones - Ataques'!$GR$3:$GR$137, "✔",
        '(B) - Detecciones - Ataques'!$C$3:$C$137, "*" &amp; Y$131 &amp; "*"
    )
) / (
    COUNTIFS(
        '(B) - Detecciones - Ataques'!$GR$3:$GR$137, "✔",
        '(B) - Detecciones - Ataques'!$B$3:$B$137, Y$131
    ) +
    COUNTIFS(
        '(B) - Detecciones - Ataques'!$GR$3:$GR$137, "✔",
        '(B) - Detecciones - Ataques'!$C$3:$C$137, "*" &amp; Y$131 &amp; "*"
    )
)
</f>
        <v>1.645176845</v>
      </c>
      <c r="Z141" s="381">
        <f>(
    SUMIFS(
        '(B) - Detecciones - Ataques'!$CJ$3:$CJ$137,
        '(B) - Detecciones - Ataques'!$GR$3:$GR$137, "✔",
        '(B) - Detecciones - Ataques'!$B$3:$B$137, Z$131
    ) +
    SUMIFS(
        '(B) - Detecciones - Ataques'!$CJ$3:$CJ$137,
        '(B) - Detecciones - Ataques'!$GR$3:$GR$137, "✔",
        '(B) - Detecciones - Ataques'!$C$3:$C$137, "*" &amp; Z$131 &amp; "*"
    )
) / (
    COUNTIFS(
        '(B) - Detecciones - Ataques'!$GR$3:$GR$137, "✔",
        '(B) - Detecciones - Ataques'!$B$3:$B$137, Z$131
    ) +
    COUNTIFS(
        '(B) - Detecciones - Ataques'!$GR$3:$GR$137, "✔",
        '(B) - Detecciones - Ataques'!$C$3:$C$137, "*" &amp; Z$131 &amp; "*"
    )
)
</f>
        <v>1.15</v>
      </c>
      <c r="AA141" s="381">
        <f>(
    SUMIFS(
        '(B) - Detecciones - Ataques'!$CJ$3:$CJ$137,
        '(B) - Detecciones - Ataques'!$GR$3:$GR$137, "✔",
        '(B) - Detecciones - Ataques'!$B$3:$B$137, AA$131
    ) +
    SUMIFS(
        '(B) - Detecciones - Ataques'!$CJ$3:$CJ$137,
        '(B) - Detecciones - Ataques'!$GR$3:$GR$137, "✔",
        '(B) - Detecciones - Ataques'!$C$3:$C$137, "*" &amp; AA$131 &amp; "*"
    )
) / (
    COUNTIFS(
        '(B) - Detecciones - Ataques'!$GR$3:$GR$137, "✔",
        '(B) - Detecciones - Ataques'!$B$3:$B$137, AA$131
    ) +
    COUNTIFS(
        '(B) - Detecciones - Ataques'!$GR$3:$GR$137, "✔",
        '(B) - Detecciones - Ataques'!$C$3:$C$137, "*" &amp; AA$131 &amp; "*"
    )
)
</f>
        <v>3.333333333</v>
      </c>
      <c r="AB141" s="381">
        <f>(
    SUMIFS(
        '(B) - Detecciones - Ataques'!$CJ$3:$CJ$137,
        '(B) - Detecciones - Ataques'!$GR$3:$GR$137, "✔",
        '(B) - Detecciones - Ataques'!$B$3:$B$137, AB$131
    ) +
    SUMIFS(
        '(B) - Detecciones - Ataques'!$CJ$3:$CJ$137,
        '(B) - Detecciones - Ataques'!$GR$3:$GR$137, "✔",
        '(B) - Detecciones - Ataques'!$C$3:$C$137, "*" &amp; AB$131 &amp; "*"
    )
) / (
    COUNTIFS(
        '(B) - Detecciones - Ataques'!$GR$3:$GR$137, "✔",
        '(B) - Detecciones - Ataques'!$B$3:$B$137, AB$131
    ) +
    COUNTIFS(
        '(B) - Detecciones - Ataques'!$GR$3:$GR$137, "✔",
        '(B) - Detecciones - Ataques'!$C$3:$C$137, "*" &amp; AB$131 &amp; "*"
    )
)
</f>
        <v>2.5</v>
      </c>
      <c r="AC141" s="381">
        <f>(
    SUMIFS(
        '(B) - Detecciones - Ataques'!$CJ$3:$CJ$137,
        '(B) - Detecciones - Ataques'!$GR$3:$GR$137, "✔",
        '(B) - Detecciones - Ataques'!$B$3:$B$137, AC$131
    ) +
    SUMIFS(
        '(B) - Detecciones - Ataques'!$CJ$3:$CJ$137,
        '(B) - Detecciones - Ataques'!$GR$3:$GR$137, "✔",
        '(B) - Detecciones - Ataques'!$C$3:$C$137, "*" &amp; AC$131 &amp; "*"
    )
) / (
    COUNTIFS(
        '(B) - Detecciones - Ataques'!$GR$3:$GR$137, "✔",
        '(B) - Detecciones - Ataques'!$B$3:$B$137, AC$131
    ) +
    COUNTIFS(
        '(B) - Detecciones - Ataques'!$GR$3:$GR$137, "✔",
        '(B) - Detecciones - Ataques'!$C$3:$C$137, "*" &amp; AC$131 &amp; "*"
    )
)
</f>
        <v>0.5400754503</v>
      </c>
      <c r="AD141" s="381">
        <f>(
    SUMIFS(
        '(B) - Detecciones - Ataques'!$CJ$3:$CJ$137,
        '(B) - Detecciones - Ataques'!$GR$3:$GR$137, "✔",
        '(B) - Detecciones - Ataques'!$B$3:$B$137, AD$131
    ) +
    SUMIFS(
        '(B) - Detecciones - Ataques'!$CJ$3:$CJ$137,
        '(B) - Detecciones - Ataques'!$GR$3:$GR$137, "✔",
        '(B) - Detecciones - Ataques'!$C$3:$C$137, "*" &amp; AD$131 &amp; "*"
    )
) / (
    COUNTIFS(
        '(B) - Detecciones - Ataques'!$GR$3:$GR$137, "✔",
        '(B) - Detecciones - Ataques'!$B$3:$B$137, AD$131
    ) +
    COUNTIFS(
        '(B) - Detecciones - Ataques'!$GR$3:$GR$137, "✔",
        '(B) - Detecciones - Ataques'!$C$3:$C$137, "*" &amp; AD$131 &amp; "*"
    )
)
</f>
        <v>0</v>
      </c>
      <c r="AE141" s="382">
        <f>(
    SUMIFS(
        '(B) - Detecciones - Ataques'!$CJ$3:$CJ$137,
        '(B) - Detecciones - Ataques'!$GR$3:$GR$137, "✔",
        '(B) - Detecciones - Ataques'!$B$3:$B$137, AE$131
    ) +
    SUMIFS(
        '(B) - Detecciones - Ataques'!$CJ$3:$CJ$137,
        '(B) - Detecciones - Ataques'!$GR$3:$GR$137, "✔",
        '(B) - Detecciones - Ataques'!$C$3:$C$137, "*" &amp; AE$131 &amp; "*"
    )
) / (
    COUNTIFS(
        '(B) - Detecciones - Ataques'!$GR$3:$GR$137, "✔",
        '(B) - Detecciones - Ataques'!$B$3:$B$137, AE$131
    ) +
    COUNTIFS(
        '(B) - Detecciones - Ataques'!$GR$3:$GR$137, "✔",
        '(B) - Detecciones - Ataques'!$C$3:$C$137, "*" &amp; AE$131 &amp; "*"
    )
)
</f>
        <v>0.696969697</v>
      </c>
      <c r="AF141" s="268"/>
      <c r="AG141" s="330" t="s">
        <v>2219</v>
      </c>
      <c r="AH141" s="395">
        <f>AVERAGEIFS('(B) - Detecciones - Ataques'!$CJ$3:$CJ$137,'(B) - Detecciones - Ataques'!$GR$3:$GR$137, "✔",'(B) - Detecciones - Ataques'!$E$3:$E$137, AH$131)
</f>
        <v>0.01586287472</v>
      </c>
      <c r="AI141" s="395">
        <f>AVERAGEIFS('(B) - Detecciones - Ataques'!$CJ$3:$CJ$137,'(B) - Detecciones - Ataques'!$GR$3:$GR$137, "✔",'(B) - Detecciones - Ataques'!$E$3:$E$137, AI$131)
</f>
        <v>0</v>
      </c>
      <c r="AJ141" s="395">
        <f>AVERAGEIFS('(B) - Detecciones - Ataques'!$CJ$3:$CJ$137,'(B) - Detecciones - Ataques'!$GR$3:$GR$137, "✔",'(B) - Detecciones - Ataques'!$E$3:$E$137, AJ$131)
</f>
        <v>2.5</v>
      </c>
      <c r="AK141" s="395">
        <f>AVERAGEIFS('(B) - Detecciones - Ataques'!$CJ$3:$CJ$137,'(B) - Detecciones - Ataques'!$GR$3:$GR$137, "✔",'(B) - Detecciones - Ataques'!$E$3:$E$137, AK$131)
</f>
        <v>0</v>
      </c>
      <c r="AL141" s="395">
        <f>AVERAGEIFS('(B) - Detecciones - Ataques'!$CJ$3:$CJ$137,'(B) - Detecciones - Ataques'!$GR$3:$GR$137, "✔",'(B) - Detecciones - Ataques'!$E$3:$E$137, AL$131)
</f>
        <v>0.1802618328</v>
      </c>
      <c r="AM141" s="406" t="s">
        <v>12</v>
      </c>
      <c r="AN141" s="406" t="s">
        <v>12</v>
      </c>
      <c r="AO141" s="406" t="s">
        <v>12</v>
      </c>
      <c r="AP141" s="395">
        <f>AVERAGEIFS('(B) - Detecciones - Ataques'!$CJ$3:$CJ$137,'(B) - Detecciones - Ataques'!$GR$3:$GR$137, "✔",'(B) - Detecciones - Ataques'!$E$3:$E$137, AP$131)
</f>
        <v>0.6058897243</v>
      </c>
      <c r="AQ141" s="395">
        <f>AVERAGEIFS('(B) - Detecciones - Ataques'!$CJ$3:$CJ$137,'(B) - Detecciones - Ataques'!$GR$3:$GR$137, "✔",'(B) - Detecciones - Ataques'!$E$3:$E$137, AQ$131)
</f>
        <v>0.6666666667</v>
      </c>
      <c r="AR141" s="406" t="s">
        <v>12</v>
      </c>
      <c r="AS141" s="395">
        <f>AVERAGEIFS('(B) - Detecciones - Ataques'!$CJ$3:$CJ$137,'(B) - Detecciones - Ataques'!$GR$3:$GR$137, "✔",'(B) - Detecciones - Ataques'!$E$3:$E$137, AS$131)
</f>
        <v>1</v>
      </c>
      <c r="AT141" s="395">
        <f>AVERAGEIFS('(B) - Detecciones - Ataques'!$CJ$3:$CJ$137,'(B) - Detecciones - Ataques'!$GR$3:$GR$137, "✔",'(B) - Detecciones - Ataques'!$E$3:$E$137, AT$131)
</f>
        <v>1.5</v>
      </c>
      <c r="AU141" s="395">
        <f>AVERAGEIFS('(B) - Detecciones - Ataques'!$CJ$3:$CJ$137,'(B) - Detecciones - Ataques'!$GR$3:$GR$137, "✔",'(B) - Detecciones - Ataques'!$E$3:$E$137, AU$131)
</f>
        <v>2</v>
      </c>
      <c r="AV141" s="406" t="s">
        <v>12</v>
      </c>
      <c r="AW141" s="395">
        <f>AVERAGEIFS('(B) - Detecciones - Ataques'!$CJ$3:$CJ$137,'(B) - Detecciones - Ataques'!$GR$3:$GR$137, "✔",'(B) - Detecciones - Ataques'!$E$3:$E$137, AW$131)
</f>
        <v>1.333333333</v>
      </c>
      <c r="AX141" s="407" t="s">
        <v>12</v>
      </c>
      <c r="AY141" s="395">
        <f>AVERAGEIFS('(B) - Detecciones - Ataques'!$CJ$3:$CJ$137,'(B) - Detecciones - Ataques'!$GR$3:$GR$137, "✔",'(B) - Detecciones - Ataques'!$E$3:$E$137, AY$131)
</f>
        <v>0.5</v>
      </c>
      <c r="AZ141" s="395">
        <f>AVERAGEIFS('(B) - Detecciones - Ataques'!$CJ$3:$CJ$137,'(B) - Detecciones - Ataques'!$GR$3:$GR$137, "✔",'(B) - Detecciones - Ataques'!$E$3:$E$137, AZ$131)
</f>
        <v>0</v>
      </c>
      <c r="BA141" s="407" t="s">
        <v>12</v>
      </c>
      <c r="BB141" s="395">
        <f>AVERAGEIFS('(B) - Detecciones - Ataques'!$CJ$3:$CJ$137,'(B) - Detecciones - Ataques'!$GR$3:$GR$137, "✔",'(B) - Detecciones - Ataques'!$E$3:$E$137, BB$131)
</f>
        <v>0.000003637342412</v>
      </c>
      <c r="BC141" s="406" t="s">
        <v>12</v>
      </c>
      <c r="BD141" s="395">
        <f>AVERAGEIFS('(B) - Detecciones - Ataques'!$CJ$3:$CJ$137,'(B) - Detecciones - Ataques'!$GR$3:$GR$137, "✔",'(B) - Detecciones - Ataques'!$E$3:$E$137, BD$131)
</f>
        <v>0</v>
      </c>
      <c r="BE141" s="395">
        <f>AVERAGEIFS('(B) - Detecciones - Ataques'!$CJ$3:$CJ$137,'(B) - Detecciones - Ataques'!$GR$3:$GR$137, "✔",'(B) - Detecciones - Ataques'!$E$3:$E$137, BE$131)
</f>
        <v>0</v>
      </c>
      <c r="BF141" s="395">
        <f>AVERAGEIFS('(B) - Detecciones - Ataques'!$CJ$3:$CJ$137,'(B) - Detecciones - Ataques'!$GR$3:$GR$137, "✔",'(B) - Detecciones - Ataques'!$E$3:$E$137, BF$131)
</f>
        <v>0</v>
      </c>
      <c r="BG141" s="395">
        <f>AVERAGEIFS('(B) - Detecciones - Ataques'!$CJ$3:$CJ$137,'(B) - Detecciones - Ataques'!$GR$3:$GR$137, "✔",'(B) - Detecciones - Ataques'!$E$3:$E$137, BG$131)
</f>
        <v>1</v>
      </c>
      <c r="BH141" s="406" t="s">
        <v>12</v>
      </c>
      <c r="BI141" s="406" t="s">
        <v>12</v>
      </c>
      <c r="BJ141" s="406" t="s">
        <v>12</v>
      </c>
      <c r="BK141" s="395">
        <f>AVERAGEIFS('(B) - Detecciones - Ataques'!$CJ$3:$CJ$137,'(B) - Detecciones - Ataques'!$GR$3:$GR$137, "✔",'(B) - Detecciones - Ataques'!$E$3:$E$137, BK$131)
</f>
        <v>1</v>
      </c>
      <c r="BL141" s="395">
        <f>AVERAGEIFS('(B) - Detecciones - Ataques'!$CJ$3:$CJ$137,'(B) - Detecciones - Ataques'!$GR$3:$GR$137, "✔",'(B) - Detecciones - Ataques'!$E$3:$E$137, BL$131)
</f>
        <v>0.2223356511</v>
      </c>
      <c r="BM141" s="395">
        <f>AVERAGEIFS('(B) - Detecciones - Ataques'!$CJ$3:$CJ$137,'(B) - Detecciones - Ataques'!$GR$3:$GR$137, "✔",'(B) - Detecciones - Ataques'!$E$3:$E$137, BM$131)
</f>
        <v>3.504375444</v>
      </c>
      <c r="BN141" s="406" t="s">
        <v>12</v>
      </c>
      <c r="BO141" s="406" t="s">
        <v>12</v>
      </c>
      <c r="BP141" s="395">
        <f>AVERAGEIFS('(B) - Detecciones - Ataques'!$CJ$3:$CJ$137,'(B) - Detecciones - Ataques'!$GR$3:$GR$137, "✔",'(B) - Detecciones - Ataques'!$E$3:$E$137, BP$131)
</f>
        <v>0</v>
      </c>
      <c r="BQ141" s="406" t="s">
        <v>12</v>
      </c>
      <c r="BR141" s="395">
        <f>AVERAGEIFS('(B) - Detecciones - Ataques'!$CJ$3:$CJ$137,'(B) - Detecciones - Ataques'!$GR$3:$GR$137, "✔",'(B) - Detecciones - Ataques'!$E$3:$E$137, BR$131)
</f>
        <v>2</v>
      </c>
      <c r="BS141" s="406" t="s">
        <v>12</v>
      </c>
      <c r="BT141" s="406" t="s">
        <v>12</v>
      </c>
      <c r="BU141" s="395">
        <f>AVERAGEIFS('(B) - Detecciones - Ataques'!$CJ$3:$CJ$137,'(B) - Detecciones - Ataques'!$GR$3:$GR$137, "✔",'(B) - Detecciones - Ataques'!$E$3:$E$137, BU$131)
</f>
        <v>0</v>
      </c>
      <c r="BV141" s="395">
        <f>AVERAGEIFS('(B) - Detecciones - Ataques'!$CJ$3:$CJ$137,'(B) - Detecciones - Ataques'!$GR$3:$GR$137, "✔",'(B) - Detecciones - Ataques'!$E$3:$E$137, BV$131)
</f>
        <v>4</v>
      </c>
      <c r="BW141" s="406" t="s">
        <v>12</v>
      </c>
      <c r="BX141" s="395">
        <f>AVERAGEIFS('(B) - Detecciones - Ataques'!$CJ$3:$CJ$137,'(B) - Detecciones - Ataques'!$GR$3:$GR$137, "✔",'(B) - Detecciones - Ataques'!$E$3:$E$137, BX$131)
</f>
        <v>1</v>
      </c>
      <c r="BY141" s="395">
        <f>AVERAGEIFS('(B) - Detecciones - Ataques'!$CJ$3:$CJ$137,'(B) - Detecciones - Ataques'!$GR$3:$GR$137, "✔",'(B) - Detecciones - Ataques'!$E$3:$E$137, BY$131)
</f>
        <v>0</v>
      </c>
      <c r="BZ141" s="407" t="s">
        <v>12</v>
      </c>
      <c r="CA141" s="406" t="s">
        <v>12</v>
      </c>
      <c r="CB141" s="407" t="s">
        <v>12</v>
      </c>
      <c r="CC141" s="406" t="s">
        <v>12</v>
      </c>
      <c r="CD141" s="406" t="s">
        <v>12</v>
      </c>
      <c r="CE141" s="395">
        <f>AVERAGEIFS('(B) - Detecciones - Ataques'!$CJ$3:$CJ$137,'(B) - Detecciones - Ataques'!$GR$3:$GR$137, "✔",'(B) - Detecciones - Ataques'!$E$3:$E$137, CE$131)
</f>
        <v>2</v>
      </c>
      <c r="CF141" s="406" t="s">
        <v>12</v>
      </c>
      <c r="CG141" s="395">
        <f>AVERAGEIFS('(B) - Detecciones - Ataques'!$CJ$3:$CJ$137,'(B) - Detecciones - Ataques'!$GR$3:$GR$137, "✔",'(B) - Detecciones - Ataques'!$E$3:$E$137, CG$131)
</f>
        <v>1</v>
      </c>
      <c r="CH141" s="395">
        <f>AVERAGEIFS('(B) - Detecciones - Ataques'!$CJ$3:$CJ$137,'(B) - Detecciones - Ataques'!$GR$3:$GR$137, "✔",'(B) - Detecciones - Ataques'!$E$3:$E$137, CH$131)
</f>
        <v>0</v>
      </c>
      <c r="CI141" s="406" t="s">
        <v>12</v>
      </c>
      <c r="CJ141" s="395">
        <f>AVERAGEIFS('(B) - Detecciones - Ataques'!$CJ$3:$CJ$137,'(B) - Detecciones - Ataques'!$GR$3:$GR$137, "✔",'(B) - Detecciones - Ataques'!$E$3:$E$137, CJ$131)
</f>
        <v>6</v>
      </c>
      <c r="CK141" s="406" t="s">
        <v>12</v>
      </c>
      <c r="CL141" s="395">
        <f>AVERAGEIFS('(B) - Detecciones - Ataques'!$CJ$3:$CJ$137,'(B) - Detecciones - Ataques'!$GR$3:$GR$137, "✔",'(B) - Detecciones - Ataques'!$E$3:$E$137, CL$131)
</f>
        <v>7.5</v>
      </c>
      <c r="CM141" s="395">
        <f>AVERAGEIFS('(B) - Detecciones - Ataques'!$CJ$3:$CJ$137,'(B) - Detecciones - Ataques'!$GR$3:$GR$137, "✔",'(B) - Detecciones - Ataques'!$E$3:$E$137, CM$131)
</f>
        <v>0</v>
      </c>
      <c r="CN141" s="395">
        <f>AVERAGEIFS('(B) - Detecciones - Ataques'!$CJ$3:$CJ$137,'(B) - Detecciones - Ataques'!$GR$3:$GR$137, "✔",'(B) - Detecciones - Ataques'!$E$3:$E$137, CN$131)
</f>
        <v>0.75</v>
      </c>
      <c r="CO141" s="395">
        <f>AVERAGEIFS('(B) - Detecciones - Ataques'!$CJ$3:$CJ$137,'(B) - Detecciones - Ataques'!$GR$3:$GR$137, "✔",'(B) - Detecciones - Ataques'!$E$3:$E$137, CO$131)
</f>
        <v>9</v>
      </c>
      <c r="CP141" s="395">
        <f>AVERAGEIFS('(B) - Detecciones - Ataques'!$CJ$3:$CJ$137,'(B) - Detecciones - Ataques'!$GR$3:$GR$137, "✔",'(B) - Detecciones - Ataques'!$E$3:$E$137, CP$131)
</f>
        <v>2</v>
      </c>
      <c r="CQ141" s="406" t="s">
        <v>12</v>
      </c>
      <c r="CR141" s="395">
        <f>AVERAGEIFS('(B) - Detecciones - Ataques'!$CJ$3:$CJ$137,'(B) - Detecciones - Ataques'!$GR$3:$GR$137, "✔",'(B) - Detecciones - Ataques'!$E$3:$E$137, CR$131)
</f>
        <v>0.3481926178</v>
      </c>
      <c r="CS141" s="395">
        <f>AVERAGEIFS('(B) - Detecciones - Ataques'!$CJ$3:$CJ$137,'(B) - Detecciones - Ataques'!$GR$3:$GR$137, "✔",'(B) - Detecciones - Ataques'!$E$3:$E$137, CS$131)
</f>
        <v>0.003992015968</v>
      </c>
      <c r="CT141" s="406" t="s">
        <v>12</v>
      </c>
      <c r="CU141" s="395">
        <f>AVERAGEIFS('(B) - Detecciones - Ataques'!$CJ$3:$CJ$137,'(B) - Detecciones - Ataques'!$GR$3:$GR$137, "✔",'(B) - Detecciones - Ataques'!$E$3:$E$137, CU$131)
</f>
        <v>0</v>
      </c>
      <c r="CV141" s="406" t="s">
        <v>12</v>
      </c>
      <c r="CW141" s="395">
        <f>AVERAGEIFS('(B) - Detecciones - Ataques'!$CJ$3:$CJ$137,'(B) - Detecciones - Ataques'!$GR$3:$GR$137, "✔",'(B) - Detecciones - Ataques'!$E$3:$E$137, CW$131)
</f>
        <v>2</v>
      </c>
      <c r="CX141" s="395">
        <f>AVERAGEIFS('(B) - Detecciones - Ataques'!$CJ$3:$CJ$137,'(B) - Detecciones - Ataques'!$GR$3:$GR$137, "✔",'(B) - Detecciones - Ataques'!$E$3:$E$137, CX$131)
</f>
        <v>0</v>
      </c>
      <c r="CY141" s="406" t="s">
        <v>12</v>
      </c>
      <c r="CZ141" s="406" t="s">
        <v>12</v>
      </c>
      <c r="DA141" s="406" t="s">
        <v>12</v>
      </c>
      <c r="DB141" s="406" t="s">
        <v>12</v>
      </c>
      <c r="DC141" s="406" t="s">
        <v>12</v>
      </c>
      <c r="DD141" s="406" t="s">
        <v>12</v>
      </c>
      <c r="DE141" s="406" t="s">
        <v>12</v>
      </c>
      <c r="DF141" s="406" t="s">
        <v>12</v>
      </c>
      <c r="DG141" s="395">
        <f>AVERAGEIFS('(B) - Detecciones - Ataques'!$CJ$3:$CJ$137,'(B) - Detecciones - Ataques'!$GR$3:$GR$137, "✔",'(B) - Detecciones - Ataques'!$E$3:$E$137, DG$131)
</f>
        <v>1</v>
      </c>
      <c r="DH141" s="406" t="s">
        <v>12</v>
      </c>
      <c r="DI141" s="396">
        <f>AVERAGEIFS('(B) - Detecciones - Ataques'!$CJ$3:$CJ$137,'(B) - Detecciones - Ataques'!$GR$3:$GR$137, "✔",'(B) - Detecciones - Ataques'!$E$3:$E$137, DI$131)
</f>
        <v>1.090909091</v>
      </c>
      <c r="DJ141" s="268"/>
    </row>
    <row r="142">
      <c r="J142" s="269"/>
      <c r="K142" s="390"/>
      <c r="L142" s="390"/>
      <c r="M142" s="390"/>
      <c r="N142" s="390"/>
      <c r="O142" s="270"/>
      <c r="Q142" s="411"/>
      <c r="R142" s="330" t="s">
        <v>2220</v>
      </c>
      <c r="S142" s="381">
        <f>(
    SUMIFS(
        '(B) - Detecciones - Ataques'!$DS$3:$DS$137,
        '(B) - Detecciones - Ataques'!$GR$3:$GR$137, "✔",
        '(B) - Detecciones - Ataques'!$B$3:$B$137, S$131
    ) +
    SUMIFS(
        '(B) - Detecciones - Ataques'!$DS$3:$DS$137,
        '(B) - Detecciones - Ataques'!$GR$3:$GR$137, "✔",
        '(B) - Detecciones - Ataques'!$C$3:$C$137, "*" &amp; S$131 &amp; "*"
    )
) / (
    COUNTIFS(
        '(B) - Detecciones - Ataques'!$GR$3:$GR$137, "✔",
        '(B) - Detecciones - Ataques'!$B$3:$B$137, S$131
    ) +
    COUNTIFS(
        '(B) - Detecciones - Ataques'!$GR$3:$GR$137, "✔",
        '(B) - Detecciones - Ataques'!$C$3:$C$137, "*" &amp; S$131 &amp; "*"
    )
)
</f>
        <v>0.5080941183</v>
      </c>
      <c r="T142" s="381">
        <f>(
    SUMIFS(
        '(B) - Detecciones - Ataques'!$DS$3:$DS$137,
        '(B) - Detecciones - Ataques'!$GR$3:$GR$137, "✔",
        '(B) - Detecciones - Ataques'!$B$3:$B$137, T$131
    ) +
    SUMIFS(
        '(B) - Detecciones - Ataques'!$DS$3:$DS$137,
        '(B) - Detecciones - Ataques'!$GR$3:$GR$137, "✔",
        '(B) - Detecciones - Ataques'!$C$3:$C$137, "*" &amp; T$131 &amp; "*"
    )
) / (
    COUNTIFS(
        '(B) - Detecciones - Ataques'!$GR$3:$GR$137, "✔",
        '(B) - Detecciones - Ataques'!$B$3:$B$137, T$131
    ) +
    COUNTIFS(
        '(B) - Detecciones - Ataques'!$GR$3:$GR$137, "✔",
        '(B) - Detecciones - Ataques'!$C$3:$C$137, "*" &amp; T$131 &amp; "*"
    )
)
</f>
        <v>0.1802618328</v>
      </c>
      <c r="U142" s="381">
        <f>(
    SUMIFS(
        '(B) - Detecciones - Ataques'!$DS$3:$DS$137,
        '(B) - Detecciones - Ataques'!$GR$3:$GR$137, "✔",
        '(B) - Detecciones - Ataques'!$B$3:$B$137, U$131
    ) +
    SUMIFS(
        '(B) - Detecciones - Ataques'!$DS$3:$DS$137,
        '(B) - Detecciones - Ataques'!$GR$3:$GR$137, "✔",
        '(B) - Detecciones - Ataques'!$C$3:$C$137, "*" &amp; U$131 &amp; "*"
    )
) / (
    COUNTIFS(
        '(B) - Detecciones - Ataques'!$GR$3:$GR$137, "✔",
        '(B) - Detecciones - Ataques'!$B$3:$B$137, U$131
    ) +
    COUNTIFS(
        '(B) - Detecciones - Ataques'!$GR$3:$GR$137, "✔",
        '(B) - Detecciones - Ataques'!$C$3:$C$137, "*" &amp; U$131 &amp; "*"
    )
)
</f>
        <v>1.206375313</v>
      </c>
      <c r="V142" s="381">
        <f>(
    SUMIFS(
        '(B) - Detecciones - Ataques'!$DS$3:$DS$137,
        '(B) - Detecciones - Ataques'!$GR$3:$GR$137, "✔",
        '(B) - Detecciones - Ataques'!$B$3:$B$137, V$131
    ) +
    SUMIFS(
        '(B) - Detecciones - Ataques'!$DS$3:$DS$137,
        '(B) - Detecciones - Ataques'!$GR$3:$GR$137, "✔",
        '(B) - Detecciones - Ataques'!$C$3:$C$137, "*" &amp; V$131 &amp; "*"
    )
) / (
    COUNTIFS(
        '(B) - Detecciones - Ataques'!$GR$3:$GR$137, "✔",
        '(B) - Detecciones - Ataques'!$B$3:$B$137, V$131
    ) +
    COUNTIFS(
        '(B) - Detecciones - Ataques'!$GR$3:$GR$137, "✔",
        '(B) - Detecciones - Ataques'!$C$3:$C$137, "*" &amp; V$131 &amp; "*"
    )
)
</f>
        <v>0.5833333333</v>
      </c>
      <c r="W142" s="381">
        <f>(
    SUMIFS(
        '(B) - Detecciones - Ataques'!$DS$3:$DS$137,
        '(B) - Detecciones - Ataques'!$GR$3:$GR$137, "✔",
        '(B) - Detecciones - Ataques'!$B$3:$B$137, W$131
    ) +
    SUMIFS(
        '(B) - Detecciones - Ataques'!$DS$3:$DS$137,
        '(B) - Detecciones - Ataques'!$GR$3:$GR$137, "✔",
        '(B) - Detecciones - Ataques'!$C$3:$C$137, "*" &amp; W$131 &amp; "*"
    )
) / (
    COUNTIFS(
        '(B) - Detecciones - Ataques'!$GR$3:$GR$137, "✔",
        '(B) - Detecciones - Ataques'!$B$3:$B$137, W$131
    ) +
    COUNTIFS(
        '(B) - Detecciones - Ataques'!$GR$3:$GR$137, "✔",
        '(B) - Detecciones - Ataques'!$C$3:$C$137, "*" &amp; W$131 &amp; "*"
    )
)
</f>
        <v>0.5934334538</v>
      </c>
      <c r="X142" s="381">
        <f>(
    SUMIFS(
        '(B) - Detecciones - Ataques'!$DS$3:$DS$137,
        '(B) - Detecciones - Ataques'!$GR$3:$GR$137, "✔",
        '(B) - Detecciones - Ataques'!$B$3:$B$137, X$131
    ) +
    SUMIFS(
        '(B) - Detecciones - Ataques'!$DS$3:$DS$137,
        '(B) - Detecciones - Ataques'!$GR$3:$GR$137, "✔",
        '(B) - Detecciones - Ataques'!$C$3:$C$137, "*" &amp; X$131 &amp; "*"
    )
) / (
    COUNTIFS(
        '(B) - Detecciones - Ataques'!$GR$3:$GR$137, "✔",
        '(B) - Detecciones - Ataques'!$B$3:$B$137, X$131
    ) +
    COUNTIFS(
        '(B) - Detecciones - Ataques'!$GR$3:$GR$137, "✔",
        '(B) - Detecciones - Ataques'!$C$3:$C$137, "*" &amp; X$131 &amp; "*"
    )
)
</f>
        <v>0.6666666667</v>
      </c>
      <c r="Y142" s="381">
        <f>(
    SUMIFS(
        '(B) - Detecciones - Ataques'!$DS$3:$DS$137,
        '(B) - Detecciones - Ataques'!$GR$3:$GR$137, "✔",
        '(B) - Detecciones - Ataques'!$B$3:$B$137, Y$131
    ) +
    SUMIFS(
        '(B) - Detecciones - Ataques'!$DS$3:$DS$137,
        '(B) - Detecciones - Ataques'!$GR$3:$GR$137, "✔",
        '(B) - Detecciones - Ataques'!$C$3:$C$137, "*" &amp; Y$131 &amp; "*"
    )
) / (
    COUNTIFS(
        '(B) - Detecciones - Ataques'!$GR$3:$GR$137, "✔",
        '(B) - Detecciones - Ataques'!$B$3:$B$137, Y$131
    ) +
    COUNTIFS(
        '(B) - Detecciones - Ataques'!$GR$3:$GR$137, "✔",
        '(B) - Detecciones - Ataques'!$C$3:$C$137, "*" &amp; Y$131 &amp; "*"
    )
)
</f>
        <v>1.734173158</v>
      </c>
      <c r="Z142" s="381">
        <f>(
    SUMIFS(
        '(B) - Detecciones - Ataques'!$DS$3:$DS$137,
        '(B) - Detecciones - Ataques'!$GR$3:$GR$137, "✔",
        '(B) - Detecciones - Ataques'!$B$3:$B$137, Z$131
    ) +
    SUMIFS(
        '(B) - Detecciones - Ataques'!$DS$3:$DS$137,
        '(B) - Detecciones - Ataques'!$GR$3:$GR$137, "✔",
        '(B) - Detecciones - Ataques'!$C$3:$C$137, "*" &amp; Z$131 &amp; "*"
    )
) / (
    COUNTIFS(
        '(B) - Detecciones - Ataques'!$GR$3:$GR$137, "✔",
        '(B) - Detecciones - Ataques'!$B$3:$B$137, Z$131
    ) +
    COUNTIFS(
        '(B) - Detecciones - Ataques'!$GR$3:$GR$137, "✔",
        '(B) - Detecciones - Ataques'!$C$3:$C$137, "*" &amp; Z$131 &amp; "*"
    )
)
</f>
        <v>4.51</v>
      </c>
      <c r="AA142" s="381">
        <f>(
    SUMIFS(
        '(B) - Detecciones - Ataques'!$DS$3:$DS$137,
        '(B) - Detecciones - Ataques'!$GR$3:$GR$137, "✔",
        '(B) - Detecciones - Ataques'!$B$3:$B$137, AA$131
    ) +
    SUMIFS(
        '(B) - Detecciones - Ataques'!$DS$3:$DS$137,
        '(B) - Detecciones - Ataques'!$GR$3:$GR$137, "✔",
        '(B) - Detecciones - Ataques'!$C$3:$C$137, "*" &amp; AA$131 &amp; "*"
    )
) / (
    COUNTIFS(
        '(B) - Detecciones - Ataques'!$GR$3:$GR$137, "✔",
        '(B) - Detecciones - Ataques'!$B$3:$B$137, AA$131
    ) +
    COUNTIFS(
        '(B) - Detecciones - Ataques'!$GR$3:$GR$137, "✔",
        '(B) - Detecciones - Ataques'!$C$3:$C$137, "*" &amp; AA$131 &amp; "*"
    )
)
</f>
        <v>7.761904762</v>
      </c>
      <c r="AB142" s="381">
        <f>(
    SUMIFS(
        '(B) - Detecciones - Ataques'!$DS$3:$DS$137,
        '(B) - Detecciones - Ataques'!$GR$3:$GR$137, "✔",
        '(B) - Detecciones - Ataques'!$B$3:$B$137, AB$131
    ) +
    SUMIFS(
        '(B) - Detecciones - Ataques'!$DS$3:$DS$137,
        '(B) - Detecciones - Ataques'!$GR$3:$GR$137, "✔",
        '(B) - Detecciones - Ataques'!$C$3:$C$137, "*" &amp; AB$131 &amp; "*"
    )
) / (
    COUNTIFS(
        '(B) - Detecciones - Ataques'!$GR$3:$GR$137, "✔",
        '(B) - Detecciones - Ataques'!$B$3:$B$137, AB$131
    ) +
    COUNTIFS(
        '(B) - Detecciones - Ataques'!$GR$3:$GR$137, "✔",
        '(B) - Detecciones - Ataques'!$C$3:$C$137, "*" &amp; AB$131 &amp; "*"
    )
)
</f>
        <v>2.9</v>
      </c>
      <c r="AC142" s="381">
        <f>(
    SUMIFS(
        '(B) - Detecciones - Ataques'!$DS$3:$DS$137,
        '(B) - Detecciones - Ataques'!$GR$3:$GR$137, "✔",
        '(B) - Detecciones - Ataques'!$B$3:$B$137, AC$131
    ) +
    SUMIFS(
        '(B) - Detecciones - Ataques'!$DS$3:$DS$137,
        '(B) - Detecciones - Ataques'!$GR$3:$GR$137, "✔",
        '(B) - Detecciones - Ataques'!$C$3:$C$137, "*" &amp; AC$131 &amp; "*"
    )
) / (
    COUNTIFS(
        '(B) - Detecciones - Ataques'!$GR$3:$GR$137, "✔",
        '(B) - Detecciones - Ataques'!$B$3:$B$137, AC$131
    ) +
    COUNTIFS(
        '(B) - Detecciones - Ataques'!$GR$3:$GR$137, "✔",
        '(B) - Detecciones - Ataques'!$C$3:$C$137, "*" &amp; AC$131 &amp; "*"
    )
)
</f>
        <v>0.7400784954</v>
      </c>
      <c r="AD142" s="381">
        <f>(
    SUMIFS(
        '(B) - Detecciones - Ataques'!$DS$3:$DS$137,
        '(B) - Detecciones - Ataques'!$GR$3:$GR$137, "✔",
        '(B) - Detecciones - Ataques'!$B$3:$B$137, AD$131
    ) +
    SUMIFS(
        '(B) - Detecciones - Ataques'!$DS$3:$DS$137,
        '(B) - Detecciones - Ataques'!$GR$3:$GR$137, "✔",
        '(B) - Detecciones - Ataques'!$C$3:$C$137, "*" &amp; AD$131 &amp; "*"
    )
) / (
    COUNTIFS(
        '(B) - Detecciones - Ataques'!$GR$3:$GR$137, "✔",
        '(B) - Detecciones - Ataques'!$B$3:$B$137, AD$131
    ) +
    COUNTIFS(
        '(B) - Detecciones - Ataques'!$GR$3:$GR$137, "✔",
        '(B) - Detecciones - Ataques'!$C$3:$C$137, "*" &amp; AD$131 &amp; "*"
    )
)
</f>
        <v>0</v>
      </c>
      <c r="AE142" s="382">
        <f>(
    SUMIFS(
        '(B) - Detecciones - Ataques'!$DS$3:$DS$137,
        '(B) - Detecciones - Ataques'!$GR$3:$GR$137, "✔",
        '(B) - Detecciones - Ataques'!$B$3:$B$137, AE$131
    ) +
    SUMIFS(
        '(B) - Detecciones - Ataques'!$DS$3:$DS$137,
        '(B) - Detecciones - Ataques'!$GR$3:$GR$137, "✔",
        '(B) - Detecciones - Ataques'!$C$3:$C$137, "*" &amp; AE$131 &amp; "*"
    )
) / (
    COUNTIFS(
        '(B) - Detecciones - Ataques'!$GR$3:$GR$137, "✔",
        '(B) - Detecciones - Ataques'!$B$3:$B$137, AE$131
    ) +
    COUNTIFS(
        '(B) - Detecciones - Ataques'!$GR$3:$GR$137, "✔",
        '(B) - Detecciones - Ataques'!$C$3:$C$137, "*" &amp; AE$131 &amp; "*"
    )
)
</f>
        <v>0.7272727273</v>
      </c>
      <c r="AF142" s="268"/>
      <c r="AG142" s="330" t="s">
        <v>2220</v>
      </c>
      <c r="AH142" s="395">
        <f>AVERAGEIFS('(B) - Detecciones - Ataques'!$DS$3:$DS$137,'(B) - Detecciones - Ataques'!$GR$3:$GR$137, "✔",'(B) - Detecciones - Ataques'!$E$3:$E$137, AH$131)
</f>
        <v>0.01618823669</v>
      </c>
      <c r="AI142" s="395">
        <f>AVERAGEIFS('(B) - Detecciones - Ataques'!$DS$3:$DS$137,'(B) - Detecciones - Ataques'!$GR$3:$GR$137, "✔",'(B) - Detecciones - Ataques'!$E$3:$E$137, AI$131)
</f>
        <v>0</v>
      </c>
      <c r="AJ142" s="395">
        <f>AVERAGEIFS('(B) - Detecciones - Ataques'!$DS$3:$DS$137,'(B) - Detecciones - Ataques'!$GR$3:$GR$137, "✔",'(B) - Detecciones - Ataques'!$E$3:$E$137, AJ$131)
</f>
        <v>3</v>
      </c>
      <c r="AK142" s="395">
        <f>AVERAGEIFS('(B) - Detecciones - Ataques'!$DS$3:$DS$137,'(B) - Detecciones - Ataques'!$GR$3:$GR$137, "✔",'(B) - Detecciones - Ataques'!$E$3:$E$137, AK$131)
</f>
        <v>0</v>
      </c>
      <c r="AL142" s="395">
        <f>AVERAGEIFS('(B) - Detecciones - Ataques'!$DS$3:$DS$137,'(B) - Detecciones - Ataques'!$GR$3:$GR$137, "✔",'(B) - Detecciones - Ataques'!$E$3:$E$137, AL$131)
</f>
        <v>0.1802618328</v>
      </c>
      <c r="AM142" s="406" t="s">
        <v>12</v>
      </c>
      <c r="AN142" s="406" t="s">
        <v>12</v>
      </c>
      <c r="AO142" s="406" t="s">
        <v>12</v>
      </c>
      <c r="AP142" s="395">
        <f>AVERAGEIFS('(B) - Detecciones - Ataques'!$DS$3:$DS$137,'(B) - Detecciones - Ataques'!$GR$3:$GR$137, "✔",'(B) - Detecciones - Ataques'!$E$3:$E$137, AP$131)
</f>
        <v>0.6058897243</v>
      </c>
      <c r="AQ142" s="395">
        <f>AVERAGEIFS('(B) - Detecciones - Ataques'!$DS$3:$DS$137,'(B) - Detecciones - Ataques'!$GR$3:$GR$137, "✔",'(B) - Detecciones - Ataques'!$E$3:$E$137, AQ$131)
</f>
        <v>0.6666666667</v>
      </c>
      <c r="AR142" s="406" t="s">
        <v>12</v>
      </c>
      <c r="AS142" s="395">
        <f>AVERAGEIFS('(B) - Detecciones - Ataques'!$DS$3:$DS$137,'(B) - Detecciones - Ataques'!$GR$3:$GR$137, "✔",'(B) - Detecciones - Ataques'!$E$3:$E$137, AS$131)
</f>
        <v>1</v>
      </c>
      <c r="AT142" s="395">
        <f>AVERAGEIFS('(B) - Detecciones - Ataques'!$DS$3:$DS$137,'(B) - Detecciones - Ataques'!$GR$3:$GR$137, "✔",'(B) - Detecciones - Ataques'!$E$3:$E$137, AT$131)
</f>
        <v>3.5</v>
      </c>
      <c r="AU142" s="395">
        <f>AVERAGEIFS('(B) - Detecciones - Ataques'!$DS$3:$DS$137,'(B) - Detecciones - Ataques'!$GR$3:$GR$137, "✔",'(B) - Detecciones - Ataques'!$E$3:$E$137, AU$131)
</f>
        <v>2</v>
      </c>
      <c r="AV142" s="406" t="s">
        <v>12</v>
      </c>
      <c r="AW142" s="395">
        <f>AVERAGEIFS('(B) - Detecciones - Ataques'!$DS$3:$DS$137,'(B) - Detecciones - Ataques'!$GR$3:$GR$137, "✔",'(B) - Detecciones - Ataques'!$E$3:$E$137, AW$131)
</f>
        <v>1.333333333</v>
      </c>
      <c r="AX142" s="407" t="s">
        <v>12</v>
      </c>
      <c r="AY142" s="395">
        <f>AVERAGEIFS('(B) - Detecciones - Ataques'!$DS$3:$DS$137,'(B) - Detecciones - Ataques'!$GR$3:$GR$137, "✔",'(B) - Detecciones - Ataques'!$E$3:$E$137, AY$131)
</f>
        <v>0.5</v>
      </c>
      <c r="AZ142" s="395">
        <f>AVERAGEIFS('(B) - Detecciones - Ataques'!$DS$3:$DS$137,'(B) - Detecciones - Ataques'!$GR$3:$GR$137, "✔",'(B) - Detecciones - Ataques'!$E$3:$E$137, AZ$131)
</f>
        <v>0</v>
      </c>
      <c r="BA142" s="407" t="s">
        <v>12</v>
      </c>
      <c r="BB142" s="395">
        <f>AVERAGEIFS('(B) - Detecciones - Ataques'!$DS$3:$DS$137,'(B) - Detecciones - Ataques'!$GR$3:$GR$137, "✔",'(B) - Detecciones - Ataques'!$E$3:$E$137, BB$131)
</f>
        <v>0.05134472549</v>
      </c>
      <c r="BC142" s="406" t="s">
        <v>12</v>
      </c>
      <c r="BD142" s="395">
        <f>AVERAGEIFS('(B) - Detecciones - Ataques'!$DS$3:$DS$137,'(B) - Detecciones - Ataques'!$GR$3:$GR$137, "✔",'(B) - Detecciones - Ataques'!$E$3:$E$137, BD$131)
</f>
        <v>1</v>
      </c>
      <c r="BE142" s="395">
        <f>AVERAGEIFS('(B) - Detecciones - Ataques'!$DS$3:$DS$137,'(B) - Detecciones - Ataques'!$GR$3:$GR$137, "✔",'(B) - Detecciones - Ataques'!$E$3:$E$137, BE$131)
</f>
        <v>1.5</v>
      </c>
      <c r="BF142" s="395">
        <f>AVERAGEIFS('(B) - Detecciones - Ataques'!$DS$3:$DS$137,'(B) - Detecciones - Ataques'!$GR$3:$GR$137, "✔",'(B) - Detecciones - Ataques'!$E$3:$E$137, BF$131)
</f>
        <v>0</v>
      </c>
      <c r="BG142" s="395">
        <f>AVERAGEIFS('(B) - Detecciones - Ataques'!$DS$3:$DS$137,'(B) - Detecciones - Ataques'!$GR$3:$GR$137, "✔",'(B) - Detecciones - Ataques'!$E$3:$E$137, BG$131)
</f>
        <v>1</v>
      </c>
      <c r="BH142" s="406" t="s">
        <v>12</v>
      </c>
      <c r="BI142" s="406" t="s">
        <v>12</v>
      </c>
      <c r="BJ142" s="406" t="s">
        <v>12</v>
      </c>
      <c r="BK142" s="395">
        <f>AVERAGEIFS('(B) - Detecciones - Ataques'!$DS$3:$DS$137,'(B) - Detecciones - Ataques'!$GR$3:$GR$137, "✔",'(B) - Detecciones - Ataques'!$E$3:$E$137, BK$131)
</f>
        <v>1</v>
      </c>
      <c r="BL142" s="395">
        <f>AVERAGEIFS('(B) - Detecciones - Ataques'!$DS$3:$DS$137,'(B) - Detecciones - Ataques'!$GR$3:$GR$137, "✔",'(B) - Detecciones - Ataques'!$E$3:$E$137, BL$131)
</f>
        <v>0.3914286444</v>
      </c>
      <c r="BM142" s="395">
        <f>AVERAGEIFS('(B) - Detecciones - Ataques'!$DS$3:$DS$137,'(B) - Detecciones - Ataques'!$GR$3:$GR$137, "✔",'(B) - Detecciones - Ataques'!$E$3:$E$137, BM$131)
</f>
        <v>3.504375444</v>
      </c>
      <c r="BN142" s="406" t="s">
        <v>12</v>
      </c>
      <c r="BO142" s="406" t="s">
        <v>12</v>
      </c>
      <c r="BP142" s="395">
        <f>AVERAGEIFS('(B) - Detecciones - Ataques'!$DS$3:$DS$137,'(B) - Detecciones - Ataques'!$GR$3:$GR$137, "✔",'(B) - Detecciones - Ataques'!$E$3:$E$137, BP$131)
</f>
        <v>1.1</v>
      </c>
      <c r="BQ142" s="406" t="s">
        <v>12</v>
      </c>
      <c r="BR142" s="395">
        <f>AVERAGEIFS('(B) - Detecciones - Ataques'!$DS$3:$DS$137,'(B) - Detecciones - Ataques'!$GR$3:$GR$137, "✔",'(B) - Detecciones - Ataques'!$E$3:$E$137, BR$131)
</f>
        <v>2.5</v>
      </c>
      <c r="BS142" s="406" t="s">
        <v>12</v>
      </c>
      <c r="BT142" s="406" t="s">
        <v>12</v>
      </c>
      <c r="BU142" s="395">
        <f>AVERAGEIFS('(B) - Detecciones - Ataques'!$DS$3:$DS$137,'(B) - Detecciones - Ataques'!$GR$3:$GR$137, "✔",'(B) - Detecciones - Ataques'!$E$3:$E$137, BU$131)
</f>
        <v>0</v>
      </c>
      <c r="BV142" s="395">
        <f>AVERAGEIFS('(B) - Detecciones - Ataques'!$DS$3:$DS$137,'(B) - Detecciones - Ataques'!$GR$3:$GR$137, "✔",'(B) - Detecciones - Ataques'!$E$3:$E$137, BV$131)
</f>
        <v>4</v>
      </c>
      <c r="BW142" s="406" t="s">
        <v>12</v>
      </c>
      <c r="BX142" s="395">
        <f>AVERAGEIFS('(B) - Detecciones - Ataques'!$DS$3:$DS$137,'(B) - Detecciones - Ataques'!$GR$3:$GR$137, "✔",'(B) - Detecciones - Ataques'!$E$3:$E$137, BX$131)
</f>
        <v>30</v>
      </c>
      <c r="BY142" s="395">
        <f>AVERAGEIFS('(B) - Detecciones - Ataques'!$DS$3:$DS$137,'(B) - Detecciones - Ataques'!$GR$3:$GR$137, "✔",'(B) - Detecciones - Ataques'!$E$3:$E$137, BY$131)
</f>
        <v>1</v>
      </c>
      <c r="BZ142" s="407" t="s">
        <v>12</v>
      </c>
      <c r="CA142" s="406" t="s">
        <v>12</v>
      </c>
      <c r="CB142" s="407" t="s">
        <v>12</v>
      </c>
      <c r="CC142" s="406" t="s">
        <v>12</v>
      </c>
      <c r="CD142" s="406" t="s">
        <v>12</v>
      </c>
      <c r="CE142" s="395">
        <f>AVERAGEIFS('(B) - Detecciones - Ataques'!$DS$3:$DS$137,'(B) - Detecciones - Ataques'!$GR$3:$GR$137, "✔",'(B) - Detecciones - Ataques'!$E$3:$E$137, CE$131)
</f>
        <v>2</v>
      </c>
      <c r="CF142" s="406" t="s">
        <v>12</v>
      </c>
      <c r="CG142" s="395">
        <f>AVERAGEIFS('(B) - Detecciones - Ataques'!$DS$3:$DS$137,'(B) - Detecciones - Ataques'!$GR$3:$GR$137, "✔",'(B) - Detecciones - Ataques'!$E$3:$E$137, CG$131)
</f>
        <v>2</v>
      </c>
      <c r="CH142" s="395">
        <f>AVERAGEIFS('(B) - Detecciones - Ataques'!$DS$3:$DS$137,'(B) - Detecciones - Ataques'!$GR$3:$GR$137, "✔",'(B) - Detecciones - Ataques'!$E$3:$E$137, CH$131)
</f>
        <v>22</v>
      </c>
      <c r="CI142" s="406" t="s">
        <v>12</v>
      </c>
      <c r="CJ142" s="395">
        <f>AVERAGEIFS('(B) - Detecciones - Ataques'!$DS$3:$DS$137,'(B) - Detecciones - Ataques'!$GR$3:$GR$137, "✔",'(B) - Detecciones - Ataques'!$E$3:$E$137, CJ$131)
</f>
        <v>6</v>
      </c>
      <c r="CK142" s="406" t="s">
        <v>12</v>
      </c>
      <c r="CL142" s="395">
        <f>AVERAGEIFS('(B) - Detecciones - Ataques'!$DS$3:$DS$137,'(B) - Detecciones - Ataques'!$GR$3:$GR$137, "✔",'(B) - Detecciones - Ataques'!$E$3:$E$137, CL$131)
</f>
        <v>11.5</v>
      </c>
      <c r="CM142" s="395">
        <f>AVERAGEIFS('(B) - Detecciones - Ataques'!$DS$3:$DS$137,'(B) - Detecciones - Ataques'!$GR$3:$GR$137, "✔",'(B) - Detecciones - Ataques'!$E$3:$E$137, CM$131)
</f>
        <v>0</v>
      </c>
      <c r="CN142" s="395">
        <f>AVERAGEIFS('(B) - Detecciones - Ataques'!$DS$3:$DS$137,'(B) - Detecciones - Ataques'!$GR$3:$GR$137, "✔",'(B) - Detecciones - Ataques'!$E$3:$E$137, CN$131)
</f>
        <v>1.25</v>
      </c>
      <c r="CO142" s="395">
        <f>AVERAGEIFS('(B) - Detecciones - Ataques'!$DS$3:$DS$137,'(B) - Detecciones - Ataques'!$GR$3:$GR$137, "✔",'(B) - Detecciones - Ataques'!$E$3:$E$137, CO$131)
</f>
        <v>10</v>
      </c>
      <c r="CP142" s="395">
        <f>AVERAGEIFS('(B) - Detecciones - Ataques'!$DS$3:$DS$137,'(B) - Detecciones - Ataques'!$GR$3:$GR$137, "✔",'(B) - Detecciones - Ataques'!$E$3:$E$137, CP$131)
</f>
        <v>2</v>
      </c>
      <c r="CQ142" s="406" t="s">
        <v>12</v>
      </c>
      <c r="CR142" s="395">
        <f>AVERAGEIFS('(B) - Detecciones - Ataques'!$DS$3:$DS$137,'(B) - Detecciones - Ataques'!$GR$3:$GR$137, "✔",'(B) - Detecciones - Ataques'!$E$3:$E$137, CR$131)
</f>
        <v>0.3482002305</v>
      </c>
      <c r="CS142" s="395">
        <f>AVERAGEIFS('(B) - Detecciones - Ataques'!$DS$3:$DS$137,'(B) - Detecciones - Ataques'!$GR$3:$GR$137, "✔",'(B) - Detecciones - Ataques'!$E$3:$E$137, CS$131)
</f>
        <v>0.003992015968</v>
      </c>
      <c r="CT142" s="406" t="s">
        <v>12</v>
      </c>
      <c r="CU142" s="395">
        <f>AVERAGEIFS('(B) - Detecciones - Ataques'!$DS$3:$DS$137,'(B) - Detecciones - Ataques'!$GR$3:$GR$137, "✔",'(B) - Detecciones - Ataques'!$E$3:$E$137, CU$131)
</f>
        <v>1</v>
      </c>
      <c r="CV142" s="406" t="s">
        <v>12</v>
      </c>
      <c r="CW142" s="395">
        <f>AVERAGEIFS('(B) - Detecciones - Ataques'!$DS$3:$DS$137,'(B) - Detecciones - Ataques'!$GR$3:$GR$137, "✔",'(B) - Detecciones - Ataques'!$E$3:$E$137, CW$131)
</f>
        <v>2</v>
      </c>
      <c r="CX142" s="395">
        <f>AVERAGEIFS('(B) - Detecciones - Ataques'!$DS$3:$DS$137,'(B) - Detecciones - Ataques'!$GR$3:$GR$137, "✔",'(B) - Detecciones - Ataques'!$E$3:$E$137, CX$131)
</f>
        <v>0</v>
      </c>
      <c r="CY142" s="406" t="s">
        <v>12</v>
      </c>
      <c r="CZ142" s="406" t="s">
        <v>12</v>
      </c>
      <c r="DA142" s="406" t="s">
        <v>12</v>
      </c>
      <c r="DB142" s="406" t="s">
        <v>12</v>
      </c>
      <c r="DC142" s="406" t="s">
        <v>12</v>
      </c>
      <c r="DD142" s="406" t="s">
        <v>12</v>
      </c>
      <c r="DE142" s="406" t="s">
        <v>12</v>
      </c>
      <c r="DF142" s="406" t="s">
        <v>12</v>
      </c>
      <c r="DG142" s="395">
        <f>AVERAGEIFS('(B) - Detecciones - Ataques'!$DS$3:$DS$137,'(B) - Detecciones - Ataques'!$GR$3:$GR$137, "✔",'(B) - Detecciones - Ataques'!$E$3:$E$137, DG$131)
</f>
        <v>1</v>
      </c>
      <c r="DH142" s="406" t="s">
        <v>12</v>
      </c>
      <c r="DI142" s="396">
        <f>AVERAGEIFS('(B) - Detecciones - Ataques'!$DS$3:$DS$137,'(B) - Detecciones - Ataques'!$GR$3:$GR$137, "✔",'(B) - Detecciones - Ataques'!$E$3:$E$137, DI$131)
</f>
        <v>1.181818182</v>
      </c>
      <c r="DJ142" s="268"/>
    </row>
    <row r="143">
      <c r="J143" s="269"/>
      <c r="K143" s="390"/>
      <c r="L143" s="390"/>
      <c r="M143" s="390"/>
      <c r="N143" s="390"/>
      <c r="O143" s="270"/>
      <c r="Q143" s="268"/>
      <c r="R143" s="330" t="s">
        <v>2221</v>
      </c>
      <c r="S143" s="381">
        <f>(
    SUMIFS(
        '(B) - Detecciones - Ataques'!$FB$3:$FB$137,
        '(B) - Detecciones - Ataques'!$GR$3:$GR$137, "✔",
        '(B) - Detecciones - Ataques'!$B$3:$B$137, S$131
    ) +
    SUMIFS(
        '(B) - Detecciones - Ataques'!$FB$3:$FB$137,
        '(B) - Detecciones - Ataques'!$GR$3:$GR$137, "✔",
        '(B) - Detecciones - Ataques'!$C$3:$C$137, "*" &amp; S$131 &amp; "*"
    )
) / (
    COUNTIFS(
        '(B) - Detecciones - Ataques'!$GR$3:$GR$137, "✔",
        '(B) - Detecciones - Ataques'!$B$3:$B$137, S$131
    ) +
    COUNTIFS(
        '(B) - Detecciones - Ataques'!$GR$3:$GR$137, "✔",
        '(B) - Detecciones - Ataques'!$C$3:$C$137, "*" &amp; S$131 &amp; "*"
    )
)
</f>
        <v>0.9262736335</v>
      </c>
      <c r="T143" s="381">
        <f>(
    SUMIFS(
        '(B) - Detecciones - Ataques'!$FB$3:$FB$137,
        '(B) - Detecciones - Ataques'!$GR$3:$GR$137, "✔",
        '(B) - Detecciones - Ataques'!$B$3:$B$137, T$131
    ) +
    SUMIFS(
        '(B) - Detecciones - Ataques'!$FB$3:$FB$137,
        '(B) - Detecciones - Ataques'!$GR$3:$GR$137, "✔",
        '(B) - Detecciones - Ataques'!$C$3:$C$137, "*" &amp; T$131 &amp; "*"
    )
) / (
    COUNTIFS(
        '(B) - Detecciones - Ataques'!$GR$3:$GR$137, "✔",
        '(B) - Detecciones - Ataques'!$B$3:$B$137, T$131
    ) +
    COUNTIFS(
        '(B) - Detecciones - Ataques'!$GR$3:$GR$137, "✔",
        '(B) - Detecciones - Ataques'!$C$3:$C$137, "*" &amp; T$131 &amp; "*"
    )
)
</f>
        <v>0.9998561358</v>
      </c>
      <c r="U143" s="381">
        <f>(
    SUMIFS(
        '(B) - Detecciones - Ataques'!$FB$3:$FB$137,
        '(B) - Detecciones - Ataques'!$GR$3:$GR$137, "✔",
        '(B) - Detecciones - Ataques'!$B$3:$B$137, U$131
    ) +
    SUMIFS(
        '(B) - Detecciones - Ataques'!$FB$3:$FB$137,
        '(B) - Detecciones - Ataques'!$GR$3:$GR$137, "✔",
        '(B) - Detecciones - Ataques'!$C$3:$C$137, "*" &amp; U$131 &amp; "*"
    )
) / (
    COUNTIFS(
        '(B) - Detecciones - Ataques'!$GR$3:$GR$137, "✔",
        '(B) - Detecciones - Ataques'!$B$3:$B$137, U$131
    ) +
    COUNTIFS(
        '(B) - Detecciones - Ataques'!$GR$3:$GR$137, "✔",
        '(B) - Detecciones - Ataques'!$C$3:$C$137, "*" &amp; U$131 &amp; "*"
    )
)
</f>
        <v>1.253258145</v>
      </c>
      <c r="V143" s="381">
        <f>(
    SUMIFS(
        '(B) - Detecciones - Ataques'!$FB$3:$FB$137,
        '(B) - Detecciones - Ataques'!$GR$3:$GR$137, "✔",
        '(B) - Detecciones - Ataques'!$B$3:$B$137, V$131
    ) +
    SUMIFS(
        '(B) - Detecciones - Ataques'!$FB$3:$FB$137,
        '(B) - Detecciones - Ataques'!$GR$3:$GR$137, "✔",
        '(B) - Detecciones - Ataques'!$C$3:$C$137, "*" &amp; V$131 &amp; "*"
    )
) / (
    COUNTIFS(
        '(B) - Detecciones - Ataques'!$GR$3:$GR$137, "✔",
        '(B) - Detecciones - Ataques'!$B$3:$B$137, V$131
    ) +
    COUNTIFS(
        '(B) - Detecciones - Ataques'!$GR$3:$GR$137, "✔",
        '(B) - Detecciones - Ataques'!$C$3:$C$137, "*" &amp; V$131 &amp; "*"
    )
)
</f>
        <v>0.8333333333</v>
      </c>
      <c r="W143" s="381">
        <f>(
    SUMIFS(
        '(B) - Detecciones - Ataques'!$FB$3:$FB$137,
        '(B) - Detecciones - Ataques'!$GR$3:$GR$137, "✔",
        '(B) - Detecciones - Ataques'!$B$3:$B$137, W$131
    ) +
    SUMIFS(
        '(B) - Detecciones - Ataques'!$FB$3:$FB$137,
        '(B) - Detecciones - Ataques'!$GR$3:$GR$137, "✔",
        '(B) - Detecciones - Ataques'!$C$3:$C$137, "*" &amp; W$131 &amp; "*"
    )
) / (
    COUNTIFS(
        '(B) - Detecciones - Ataques'!$GR$3:$GR$137, "✔",
        '(B) - Detecciones - Ataques'!$B$3:$B$137, W$131
    ) +
    COUNTIFS(
        '(B) - Detecciones - Ataques'!$GR$3:$GR$137, "✔",
        '(B) - Detecciones - Ataques'!$C$3:$C$137, "*" &amp; W$131 &amp; "*"
    )
)
</f>
        <v>0.5934334538</v>
      </c>
      <c r="X143" s="381">
        <f>(
    SUMIFS(
        '(B) - Detecciones - Ataques'!$FB$3:$FB$137,
        '(B) - Detecciones - Ataques'!$GR$3:$GR$137, "✔",
        '(B) - Detecciones - Ataques'!$B$3:$B$137, X$131
    ) +
    SUMIFS(
        '(B) - Detecciones - Ataques'!$FB$3:$FB$137,
        '(B) - Detecciones - Ataques'!$GR$3:$GR$137, "✔",
        '(B) - Detecciones - Ataques'!$C$3:$C$137, "*" &amp; X$131 &amp; "*"
    )
) / (
    COUNTIFS(
        '(B) - Detecciones - Ataques'!$GR$3:$GR$137, "✔",
        '(B) - Detecciones - Ataques'!$B$3:$B$137, X$131
    ) +
    COUNTIFS(
        '(B) - Detecciones - Ataques'!$GR$3:$GR$137, "✔",
        '(B) - Detecciones - Ataques'!$C$3:$C$137, "*" &amp; X$131 &amp; "*"
    )
)
</f>
        <v>0.6666666667</v>
      </c>
      <c r="Y143" s="381">
        <f>(
    SUMIFS(
        '(B) - Detecciones - Ataques'!$FB$3:$FB$137,
        '(B) - Detecciones - Ataques'!$GR$3:$GR$137, "✔",
        '(B) - Detecciones - Ataques'!$B$3:$B$137, Y$131
    ) +
    SUMIFS(
        '(B) - Detecciones - Ataques'!$FB$3:$FB$137,
        '(B) - Detecciones - Ataques'!$GR$3:$GR$137, "✔",
        '(B) - Detecciones - Ataques'!$C$3:$C$137, "*" &amp; Y$131 &amp; "*"
    )
) / (
    COUNTIFS(
        '(B) - Detecciones - Ataques'!$GR$3:$GR$137, "✔",
        '(B) - Detecciones - Ataques'!$B$3:$B$137, Y$131
    ) +
    COUNTIFS(
        '(B) - Detecciones - Ataques'!$GR$3:$GR$137, "✔",
        '(B) - Detecciones - Ataques'!$C$3:$C$137, "*" &amp; Y$131 &amp; "*"
    )
)
</f>
        <v>3167.897702</v>
      </c>
      <c r="Z143" s="381">
        <f>(
    SUMIFS(
        '(B) - Detecciones - Ataques'!$FB$3:$FB$137,
        '(B) - Detecciones - Ataques'!$GR$3:$GR$137, "✔",
        '(B) - Detecciones - Ataques'!$B$3:$B$137, Z$131
    ) +
    SUMIFS(
        '(B) - Detecciones - Ataques'!$FB$3:$FB$137,
        '(B) - Detecciones - Ataques'!$GR$3:$GR$137, "✔",
        '(B) - Detecciones - Ataques'!$C$3:$C$137, "*" &amp; Z$131 &amp; "*"
    )
) / (
    COUNTIFS(
        '(B) - Detecciones - Ataques'!$GR$3:$GR$137, "✔",
        '(B) - Detecciones - Ataques'!$B$3:$B$137, Z$131
    ) +
    COUNTIFS(
        '(B) - Detecciones - Ataques'!$GR$3:$GR$137, "✔",
        '(B) - Detecciones - Ataques'!$C$3:$C$137, "*" &amp; Z$131 &amp; "*"
    )
)
</f>
        <v>4.56</v>
      </c>
      <c r="AA143" s="381">
        <f>(
    SUMIFS(
        '(B) - Detecciones - Ataques'!$FB$3:$FB$137,
        '(B) - Detecciones - Ataques'!$GR$3:$GR$137, "✔",
        '(B) - Detecciones - Ataques'!$B$3:$B$137, AA$131
    ) +
    SUMIFS(
        '(B) - Detecciones - Ataques'!$FB$3:$FB$137,
        '(B) - Detecciones - Ataques'!$GR$3:$GR$137, "✔",
        '(B) - Detecciones - Ataques'!$C$3:$C$137, "*" &amp; AA$131 &amp; "*"
    )
) / (
    COUNTIFS(
        '(B) - Detecciones - Ataques'!$GR$3:$GR$137, "✔",
        '(B) - Detecciones - Ataques'!$B$3:$B$137, AA$131
    ) +
    COUNTIFS(
        '(B) - Detecciones - Ataques'!$GR$3:$GR$137, "✔",
        '(B) - Detecciones - Ataques'!$C$3:$C$137, "*" &amp; AA$131 &amp; "*"
    )
)
</f>
        <v>9.047619048</v>
      </c>
      <c r="AB143" s="381">
        <f>(
    SUMIFS(
        '(B) - Detecciones - Ataques'!$FB$3:$FB$137,
        '(B) - Detecciones - Ataques'!$GR$3:$GR$137, "✔",
        '(B) - Detecciones - Ataques'!$B$3:$B$137, AB$131
    ) +
    SUMIFS(
        '(B) - Detecciones - Ataques'!$FB$3:$FB$137,
        '(B) - Detecciones - Ataques'!$GR$3:$GR$137, "✔",
        '(B) - Detecciones - Ataques'!$C$3:$C$137, "*" &amp; AB$131 &amp; "*"
    )
) / (
    COUNTIFS(
        '(B) - Detecciones - Ataques'!$GR$3:$GR$137, "✔",
        '(B) - Detecciones - Ataques'!$B$3:$B$137, AB$131
    ) +
    COUNTIFS(
        '(B) - Detecciones - Ataques'!$GR$3:$GR$137, "✔",
        '(B) - Detecciones - Ataques'!$C$3:$C$137, "*" &amp; AB$131 &amp; "*"
    )
)
</f>
        <v>3.1</v>
      </c>
      <c r="AC143" s="381">
        <f>(
    SUMIFS(
        '(B) - Detecciones - Ataques'!$FB$3:$FB$137,
        '(B) - Detecciones - Ataques'!$GR$3:$GR$137, "✔",
        '(B) - Detecciones - Ataques'!$B$3:$B$137, AC$131
    ) +
    SUMIFS(
        '(B) - Detecciones - Ataques'!$FB$3:$FB$137,
        '(B) - Detecciones - Ataques'!$GR$3:$GR$137, "✔",
        '(B) - Detecciones - Ataques'!$C$3:$C$137, "*" &amp; AC$131 &amp; "*"
    )
) / (
    COUNTIFS(
        '(B) - Detecciones - Ataques'!$GR$3:$GR$137, "✔",
        '(B) - Detecciones - Ataques'!$B$3:$B$137, AC$131
    ) +
    COUNTIFS(
        '(B) - Detecciones - Ataques'!$GR$3:$GR$137, "✔",
        '(B) - Detecciones - Ataques'!$C$3:$C$137, "*" &amp; AC$131 &amp; "*"
    )
)
</f>
        <v>1.765394951</v>
      </c>
      <c r="AD143" s="381">
        <f>(
    SUMIFS(
        '(B) - Detecciones - Ataques'!$FB$3:$FB$137,
        '(B) - Detecciones - Ataques'!$GR$3:$GR$137, "✔",
        '(B) - Detecciones - Ataques'!$B$3:$B$137, AD$131
    ) +
    SUMIFS(
        '(B) - Detecciones - Ataques'!$FB$3:$FB$137,
        '(B) - Detecciones - Ataques'!$GR$3:$GR$137, "✔",
        '(B) - Detecciones - Ataques'!$C$3:$C$137, "*" &amp; AD$131 &amp; "*"
    )
) / (
    COUNTIFS(
        '(B) - Detecciones - Ataques'!$GR$3:$GR$137, "✔",
        '(B) - Detecciones - Ataques'!$B$3:$B$137, AD$131
    ) +
    COUNTIFS(
        '(B) - Detecciones - Ataques'!$GR$3:$GR$137, "✔",
        '(B) - Detecciones - Ataques'!$C$3:$C$137, "*" &amp; AD$131 &amp; "*"
    )
)
</f>
        <v>0.5</v>
      </c>
      <c r="AE143" s="382">
        <f>(
    SUMIFS(
        '(B) - Detecciones - Ataques'!$FB$3:$FB$137,
        '(B) - Detecciones - Ataques'!$GR$3:$GR$137, "✔",
        '(B) - Detecciones - Ataques'!$B$3:$B$137, AE$131
    ) +
    SUMIFS(
        '(B) - Detecciones - Ataques'!$FB$3:$FB$137,
        '(B) - Detecciones - Ataques'!$GR$3:$GR$137, "✔",
        '(B) - Detecciones - Ataques'!$C$3:$C$137, "*" &amp; AE$131 &amp; "*"
    )
) / (
    COUNTIFS(
        '(B) - Detecciones - Ataques'!$GR$3:$GR$137, "✔",
        '(B) - Detecciones - Ataques'!$B$3:$B$137, AE$131
    ) +
    COUNTIFS(
        '(B) - Detecciones - Ataques'!$GR$3:$GR$137, "✔",
        '(B) - Detecciones - Ataques'!$C$3:$C$137, "*" &amp; AE$131 &amp; "*"
    )
)
</f>
        <v>1.104915825</v>
      </c>
      <c r="AF143" s="268"/>
      <c r="AG143" s="330" t="s">
        <v>2221</v>
      </c>
      <c r="AH143" s="395">
        <f>AVERAGEIFS('(B) - Detecciones - Ataques'!$FB$3:$FB$137,'(B) - Detecciones - Ataques'!$GR$3:$GR$137, "✔",'(B) - Detecciones - Ataques'!$E$3:$E$137, AH$131)
</f>
        <v>0.1858806004</v>
      </c>
      <c r="AI143" s="395">
        <f>AVERAGEIFS('(B) - Detecciones - Ataques'!$FB$3:$FB$137,'(B) - Detecciones - Ataques'!$GR$3:$GR$137, "✔",'(B) - Detecciones - Ataques'!$E$3:$E$137, AI$131)
</f>
        <v>1</v>
      </c>
      <c r="AJ143" s="395">
        <f>AVERAGEIFS('(B) - Detecciones - Ataques'!$FB$3:$FB$137,'(B) - Detecciones - Ataques'!$GR$3:$GR$137, "✔",'(B) - Detecciones - Ataques'!$E$3:$E$137, AJ$131)
</f>
        <v>4</v>
      </c>
      <c r="AK143" s="395">
        <f>AVERAGEIFS('(B) - Detecciones - Ataques'!$FB$3:$FB$137,'(B) - Detecciones - Ataques'!$GR$3:$GR$137, "✔",'(B) - Detecciones - Ataques'!$E$3:$E$137, AK$131)
</f>
        <v>0</v>
      </c>
      <c r="AL143" s="395">
        <f>AVERAGEIFS('(B) - Detecciones - Ataques'!$FB$3:$FB$137,'(B) - Detecciones - Ataques'!$GR$3:$GR$137, "✔",'(B) - Detecciones - Ataques'!$E$3:$E$137, AL$131)
</f>
        <v>0.9998561358</v>
      </c>
      <c r="AM143" s="406" t="s">
        <v>12</v>
      </c>
      <c r="AN143" s="406" t="s">
        <v>12</v>
      </c>
      <c r="AO143" s="406" t="s">
        <v>12</v>
      </c>
      <c r="AP143" s="395">
        <f>AVERAGEIFS('(B) - Detecciones - Ataques'!$FB$3:$FB$137,'(B) - Detecciones - Ataques'!$GR$3:$GR$137, "✔",'(B) - Detecciones - Ataques'!$E$3:$E$137, AP$131)
</f>
        <v>0.6197994987</v>
      </c>
      <c r="AQ143" s="395">
        <f>AVERAGEIFS('(B) - Detecciones - Ataques'!$FB$3:$FB$137,'(B) - Detecciones - Ataques'!$GR$3:$GR$137, "✔",'(B) - Detecciones - Ataques'!$E$3:$E$137, AQ$131)
</f>
        <v>0.8333333333</v>
      </c>
      <c r="AR143" s="406" t="s">
        <v>12</v>
      </c>
      <c r="AS143" s="395">
        <f>AVERAGEIFS('(B) - Detecciones - Ataques'!$FB$3:$FB$137,'(B) - Detecciones - Ataques'!$GR$3:$GR$137, "✔",'(B) - Detecciones - Ataques'!$E$3:$E$137, AS$131)
</f>
        <v>1</v>
      </c>
      <c r="AT143" s="395">
        <f>AVERAGEIFS('(B) - Detecciones - Ataques'!$FB$3:$FB$137,'(B) - Detecciones - Ataques'!$GR$3:$GR$137, "✔",'(B) - Detecciones - Ataques'!$E$3:$E$137, AT$131)
</f>
        <v>3.5</v>
      </c>
      <c r="AU143" s="395">
        <f>AVERAGEIFS('(B) - Detecciones - Ataques'!$FB$3:$FB$137,'(B) - Detecciones - Ataques'!$GR$3:$GR$137, "✔",'(B) - Detecciones - Ataques'!$E$3:$E$137, AU$131)
</f>
        <v>2</v>
      </c>
      <c r="AV143" s="406" t="s">
        <v>12</v>
      </c>
      <c r="AW143" s="395">
        <f>AVERAGEIFS('(B) - Detecciones - Ataques'!$FB$3:$FB$137,'(B) - Detecciones - Ataques'!$GR$3:$GR$137, "✔",'(B) - Detecciones - Ataques'!$E$3:$E$137, AW$131)
</f>
        <v>1.333333333</v>
      </c>
      <c r="AX143" s="407" t="s">
        <v>12</v>
      </c>
      <c r="AY143" s="395">
        <f>AVERAGEIFS('(B) - Detecciones - Ataques'!$FB$3:$FB$137,'(B) - Detecciones - Ataques'!$GR$3:$GR$137, "✔",'(B) - Detecciones - Ataques'!$E$3:$E$137, AY$131)
</f>
        <v>1</v>
      </c>
      <c r="AZ143" s="395">
        <f>AVERAGEIFS('(B) - Detecciones - Ataques'!$FB$3:$FB$137,'(B) - Detecciones - Ataques'!$GR$3:$GR$137, "✔",'(B) - Detecciones - Ataques'!$E$3:$E$137, AZ$131)
</f>
        <v>0</v>
      </c>
      <c r="BA143" s="407" t="s">
        <v>12</v>
      </c>
      <c r="BB143" s="395">
        <f>AVERAGEIFS('(B) - Detecciones - Ataques'!$FB$3:$FB$137,'(B) - Detecciones - Ataques'!$GR$3:$GR$137, "✔",'(B) - Detecciones - Ataques'!$E$3:$E$137, BB$131)
</f>
        <v>0.05134472549</v>
      </c>
      <c r="BC143" s="406" t="s">
        <v>12</v>
      </c>
      <c r="BD143" s="395">
        <f>AVERAGEIFS('(B) - Detecciones - Ataques'!$FB$3:$FB$137,'(B) - Detecciones - Ataques'!$GR$3:$GR$137, "✔",'(B) - Detecciones - Ataques'!$E$3:$E$137, BD$131)
</f>
        <v>1</v>
      </c>
      <c r="BE143" s="395">
        <f>AVERAGEIFS('(B) - Detecciones - Ataques'!$FB$3:$FB$137,'(B) - Detecciones - Ataques'!$GR$3:$GR$137, "✔",'(B) - Detecciones - Ataques'!$E$3:$E$137, BE$131)
</f>
        <v>1.5</v>
      </c>
      <c r="BF143" s="395">
        <f>AVERAGEIFS('(B) - Detecciones - Ataques'!$FB$3:$FB$137,'(B) - Detecciones - Ataques'!$GR$3:$GR$137, "✔",'(B) - Detecciones - Ataques'!$E$3:$E$137, BF$131)
</f>
        <v>0</v>
      </c>
      <c r="BG143" s="395">
        <f>AVERAGEIFS('(B) - Detecciones - Ataques'!$FB$3:$FB$137,'(B) - Detecciones - Ataques'!$GR$3:$GR$137, "✔",'(B) - Detecciones - Ataques'!$E$3:$E$137, BG$131)
</f>
        <v>1</v>
      </c>
      <c r="BH143" s="406" t="s">
        <v>12</v>
      </c>
      <c r="BI143" s="406" t="s">
        <v>12</v>
      </c>
      <c r="BJ143" s="406" t="s">
        <v>12</v>
      </c>
      <c r="BK143" s="395">
        <f>AVERAGEIFS('(B) - Detecciones - Ataques'!$FB$3:$FB$137,'(B) - Detecciones - Ataques'!$GR$3:$GR$137, "✔",'(B) - Detecciones - Ataques'!$E$3:$E$137, BK$131)
</f>
        <v>1</v>
      </c>
      <c r="BL143" s="395">
        <f>AVERAGEIFS('(B) - Detecciones - Ataques'!$FB$3:$FB$137,'(B) - Detecciones - Ataques'!$GR$3:$GR$137, "✔",'(B) - Detecciones - Ataques'!$E$3:$E$137, BL$131)
</f>
        <v>0.3914538496</v>
      </c>
      <c r="BM143" s="395">
        <f>AVERAGEIFS('(B) - Detecciones - Ataques'!$FB$3:$FB$137,'(B) - Detecciones - Ataques'!$GR$3:$GR$137, "✔",'(B) - Detecciones - Ataques'!$E$3:$E$137, BM$131)
</f>
        <v>7523.142724</v>
      </c>
      <c r="BN143" s="406" t="s">
        <v>12</v>
      </c>
      <c r="BO143" s="406" t="s">
        <v>12</v>
      </c>
      <c r="BP143" s="395">
        <f>AVERAGEIFS('(B) - Detecciones - Ataques'!$FB$3:$FB$137,'(B) - Detecciones - Ataques'!$GR$3:$GR$137, "✔",'(B) - Detecciones - Ataques'!$E$3:$E$137, BP$131)
</f>
        <v>1.1</v>
      </c>
      <c r="BQ143" s="406" t="s">
        <v>12</v>
      </c>
      <c r="BR143" s="395">
        <f>AVERAGEIFS('(B) - Detecciones - Ataques'!$FB$3:$FB$137,'(B) - Detecciones - Ataques'!$GR$3:$GR$137, "✔",'(B) - Detecciones - Ataques'!$E$3:$E$137, BR$131)
</f>
        <v>3</v>
      </c>
      <c r="BS143" s="406" t="s">
        <v>12</v>
      </c>
      <c r="BT143" s="406" t="s">
        <v>12</v>
      </c>
      <c r="BU143" s="395">
        <f>AVERAGEIFS('(B) - Detecciones - Ataques'!$FB$3:$FB$137,'(B) - Detecciones - Ataques'!$GR$3:$GR$137, "✔",'(B) - Detecciones - Ataques'!$E$3:$E$137, BU$131)
</f>
        <v>0</v>
      </c>
      <c r="BV143" s="395">
        <f>AVERAGEIFS('(B) - Detecciones - Ataques'!$FB$3:$FB$137,'(B) - Detecciones - Ataques'!$GR$3:$GR$137, "✔",'(B) - Detecciones - Ataques'!$E$3:$E$137, BV$131)
</f>
        <v>4</v>
      </c>
      <c r="BW143" s="406" t="s">
        <v>12</v>
      </c>
      <c r="BX143" s="395">
        <f>AVERAGEIFS('(B) - Detecciones - Ataques'!$FB$3:$FB$137,'(B) - Detecciones - Ataques'!$GR$3:$GR$137, "✔",'(B) - Detecciones - Ataques'!$E$3:$E$137, BX$131)
</f>
        <v>30</v>
      </c>
      <c r="BY143" s="395">
        <f>AVERAGEIFS('(B) - Detecciones - Ataques'!$FB$3:$FB$137,'(B) - Detecciones - Ataques'!$GR$3:$GR$137, "✔",'(B) - Detecciones - Ataques'!$E$3:$E$137, BY$131)
</f>
        <v>1</v>
      </c>
      <c r="BZ143" s="407" t="s">
        <v>12</v>
      </c>
      <c r="CA143" s="406" t="s">
        <v>12</v>
      </c>
      <c r="CB143" s="407" t="s">
        <v>12</v>
      </c>
      <c r="CC143" s="406" t="s">
        <v>12</v>
      </c>
      <c r="CD143" s="406" t="s">
        <v>12</v>
      </c>
      <c r="CE143" s="395">
        <f>AVERAGEIFS('(B) - Detecciones - Ataques'!$FB$3:$FB$137,'(B) - Detecciones - Ataques'!$GR$3:$GR$137, "✔",'(B) - Detecciones - Ataques'!$E$3:$E$137, CE$131)
</f>
        <v>2</v>
      </c>
      <c r="CF143" s="406" t="s">
        <v>12</v>
      </c>
      <c r="CG143" s="395">
        <f>AVERAGEIFS('(B) - Detecciones - Ataques'!$FB$3:$FB$137,'(B) - Detecciones - Ataques'!$GR$3:$GR$137, "✔",'(B) - Detecciones - Ataques'!$E$3:$E$137, CG$131)
</f>
        <v>7</v>
      </c>
      <c r="CH143" s="395">
        <f>AVERAGEIFS('(B) - Detecciones - Ataques'!$FB$3:$FB$137,'(B) - Detecciones - Ataques'!$GR$3:$GR$137, "✔",'(B) - Detecciones - Ataques'!$E$3:$E$137, CH$131)
</f>
        <v>22</v>
      </c>
      <c r="CI143" s="406" t="s">
        <v>12</v>
      </c>
      <c r="CJ143" s="395">
        <f>AVERAGEIFS('(B) - Detecciones - Ataques'!$FB$3:$FB$137,'(B) - Detecciones - Ataques'!$GR$3:$GR$137, "✔",'(B) - Detecciones - Ataques'!$E$3:$E$137, CJ$131)
</f>
        <v>6</v>
      </c>
      <c r="CK143" s="406" t="s">
        <v>12</v>
      </c>
      <c r="CL143" s="395">
        <f>AVERAGEIFS('(B) - Detecciones - Ataques'!$FB$3:$FB$137,'(B) - Detecciones - Ataques'!$GR$3:$GR$137, "✔",'(B) - Detecciones - Ataques'!$E$3:$E$137, CL$131)
</f>
        <v>13.5</v>
      </c>
      <c r="CM143" s="395">
        <f>AVERAGEIFS('(B) - Detecciones - Ataques'!$FB$3:$FB$137,'(B) - Detecciones - Ataques'!$GR$3:$GR$137, "✔",'(B) - Detecciones - Ataques'!$E$3:$E$137, CM$131)
</f>
        <v>0</v>
      </c>
      <c r="CN143" s="395">
        <f>AVERAGEIFS('(B) - Detecciones - Ataques'!$FB$3:$FB$137,'(B) - Detecciones - Ataques'!$GR$3:$GR$137, "✔",'(B) - Detecciones - Ataques'!$E$3:$E$137, CN$131)
</f>
        <v>1.75</v>
      </c>
      <c r="CO143" s="395">
        <f>AVERAGEIFS('(B) - Detecciones - Ataques'!$FB$3:$FB$137,'(B) - Detecciones - Ataques'!$GR$3:$GR$137, "✔",'(B) - Detecciones - Ataques'!$E$3:$E$137, CO$131)
</f>
        <v>10</v>
      </c>
      <c r="CP143" s="395">
        <f>AVERAGEIFS('(B) - Detecciones - Ataques'!$FB$3:$FB$137,'(B) - Detecciones - Ataques'!$GR$3:$GR$137, "✔",'(B) - Detecciones - Ataques'!$E$3:$E$137, CP$131)
</f>
        <v>2</v>
      </c>
      <c r="CQ143" s="406" t="s">
        <v>12</v>
      </c>
      <c r="CR143" s="395">
        <f>AVERAGEIFS('(B) - Detecciones - Ataques'!$FB$3:$FB$137,'(B) - Detecciones - Ataques'!$GR$3:$GR$137, "✔",'(B) - Detecciones - Ataques'!$E$3:$E$137, CR$131)
</f>
        <v>0.4114913697</v>
      </c>
      <c r="CS143" s="395">
        <f>AVERAGEIFS('(B) - Detecciones - Ataques'!$FB$3:$FB$137,'(B) - Detecciones - Ataques'!$GR$3:$GR$137, "✔",'(B) - Detecciones - Ataques'!$E$3:$E$137, CS$131)
</f>
        <v>0.003992015968</v>
      </c>
      <c r="CT143" s="406" t="s">
        <v>12</v>
      </c>
      <c r="CU143" s="395">
        <f>AVERAGEIFS('(B) - Detecciones - Ataques'!$FB$3:$FB$137,'(B) - Detecciones - Ataques'!$GR$3:$GR$137, "✔",'(B) - Detecciones - Ataques'!$E$3:$E$137, CU$131)
</f>
        <v>6</v>
      </c>
      <c r="CV143" s="406" t="s">
        <v>12</v>
      </c>
      <c r="CW143" s="395">
        <f>AVERAGEIFS('(B) - Detecciones - Ataques'!$FB$3:$FB$137,'(B) - Detecciones - Ataques'!$GR$3:$GR$137, "✔",'(B) - Detecciones - Ataques'!$E$3:$E$137, CW$131)
</f>
        <v>2</v>
      </c>
      <c r="CX143" s="395">
        <f>AVERAGEIFS('(B) - Detecciones - Ataques'!$FB$3:$FB$137,'(B) - Detecciones - Ataques'!$GR$3:$GR$137, "✔",'(B) - Detecciones - Ataques'!$E$3:$E$137, CX$131)
</f>
        <v>0.5</v>
      </c>
      <c r="CY143" s="406" t="s">
        <v>12</v>
      </c>
      <c r="CZ143" s="406" t="s">
        <v>12</v>
      </c>
      <c r="DA143" s="406" t="s">
        <v>12</v>
      </c>
      <c r="DB143" s="406" t="s">
        <v>12</v>
      </c>
      <c r="DC143" s="406" t="s">
        <v>12</v>
      </c>
      <c r="DD143" s="406" t="s">
        <v>12</v>
      </c>
      <c r="DE143" s="406" t="s">
        <v>12</v>
      </c>
      <c r="DF143" s="406" t="s">
        <v>12</v>
      </c>
      <c r="DG143" s="395">
        <f>AVERAGEIFS('(B) - Detecciones - Ataques'!$FB$3:$FB$137,'(B) - Detecciones - Ataques'!$GR$3:$GR$137, "✔",'(B) - Detecciones - Ataques'!$E$3:$E$137, DG$131)
</f>
        <v>1.951111111</v>
      </c>
      <c r="DH143" s="406" t="s">
        <v>12</v>
      </c>
      <c r="DI143" s="396">
        <f>AVERAGEIFS('(B) - Detecciones - Ataques'!$FB$3:$FB$137,'(B) - Detecciones - Ataques'!$GR$3:$GR$137, "✔",'(B) - Detecciones - Ataques'!$E$3:$E$137, DI$131)
</f>
        <v>1.363636364</v>
      </c>
      <c r="DJ143" s="268"/>
    </row>
    <row r="144">
      <c r="J144" s="269"/>
      <c r="K144" s="390"/>
      <c r="L144" s="390"/>
      <c r="M144" s="390"/>
      <c r="N144" s="390"/>
      <c r="O144" s="270"/>
      <c r="Q144" s="268"/>
      <c r="R144" s="307" t="s">
        <v>2223</v>
      </c>
      <c r="S144" s="381">
        <f>(
    SUMIFS(
        '(B) - Detecciones - Ataques'!$BC$3:$BC$137,
        '(B) - Detecciones - Ataques'!$GR$3:$GR$137, "✔",
        '(B) - Detecciones - Ataques'!$B$3:$B$137, S$131
    ) +
    SUMIFS(
        '(B) - Detecciones - Ataques'!$BC$3:$BC$137,
        '(B) - Detecciones - Ataques'!$GR$3:$GR$137, "✔",
        '(B) - Detecciones - Ataques'!$C$3:$C$137, "*" &amp; S$131 &amp; "*"
    )
) / (
    COUNTIFS(
        '(B) - Detecciones - Ataques'!$GR$3:$GR$137, "✔",
        '(B) - Detecciones - Ataques'!$B$3:$B$137, S$131
    ) +
    COUNTIFS(
        '(B) - Detecciones - Ataques'!$GR$3:$GR$137, "✔",
        '(B) - Detecciones - Ataques'!$C$3:$C$137, "*" &amp; S$131 &amp; "*"
    )
)
</f>
        <v>0.04199029126</v>
      </c>
      <c r="T144" s="381">
        <f>(
    SUMIFS(
        '(B) - Detecciones - Ataques'!$BC$3:$BC$137,
        '(B) - Detecciones - Ataques'!$GR$3:$GR$137, "✔",
        '(B) - Detecciones - Ataques'!$B$3:$B$137, T$131
    ) +
    SUMIFS(
        '(B) - Detecciones - Ataques'!$BC$3:$BC$137,
        '(B) - Detecciones - Ataques'!$GR$3:$GR$137, "✔",
        '(B) - Detecciones - Ataques'!$C$3:$C$137, "*" &amp; T$131 &amp; "*"
    )
) / (
    COUNTIFS(
        '(B) - Detecciones - Ataques'!$GR$3:$GR$137, "✔",
        '(B) - Detecciones - Ataques'!$B$3:$B$137, T$131
    ) +
    COUNTIFS(
        '(B) - Detecciones - Ataques'!$GR$3:$GR$137, "✔",
        '(B) - Detecciones - Ataques'!$C$3:$C$137, "*" &amp; T$131 &amp; "*"
    )
)
</f>
        <v>0.000001424625217</v>
      </c>
      <c r="U144" s="381">
        <f>(
    SUMIFS(
        '(B) - Detecciones - Ataques'!$BC$3:$BC$137,
        '(B) - Detecciones - Ataques'!$GR$3:$GR$137, "✔",
        '(B) - Detecciones - Ataques'!$B$3:$B$137, U$131
    ) +
    SUMIFS(
        '(B) - Detecciones - Ataques'!$BC$3:$BC$137,
        '(B) - Detecciones - Ataques'!$GR$3:$GR$137, "✔",
        '(B) - Detecciones - Ataques'!$C$3:$C$137, "*" &amp; U$131 &amp; "*"
    )
) / (
    COUNTIFS(
        '(B) - Detecciones - Ataques'!$GR$3:$GR$137, "✔",
        '(B) - Detecciones - Ataques'!$B$3:$B$137, U$131
    ) +
    COUNTIFS(
        '(B) - Detecciones - Ataques'!$GR$3:$GR$137, "✔",
        '(B) - Detecciones - Ataques'!$C$3:$C$137, "*" &amp; U$131 &amp; "*"
    )
)
</f>
        <v>0.9199561404</v>
      </c>
      <c r="V144" s="381">
        <f>(
    SUMIFS(
        '(B) - Detecciones - Ataques'!$BC$3:$BC$137,
        '(B) - Detecciones - Ataques'!$GR$3:$GR$137, "✔",
        '(B) - Detecciones - Ataques'!$B$3:$B$137, V$131
    ) +
    SUMIFS(
        '(B) - Detecciones - Ataques'!$BC$3:$BC$137,
        '(B) - Detecciones - Ataques'!$GR$3:$GR$137, "✔",
        '(B) - Detecciones - Ataques'!$C$3:$C$137, "*" &amp; V$131 &amp; "*"
    )
) / (
    COUNTIFS(
        '(B) - Detecciones - Ataques'!$GR$3:$GR$137, "✔",
        '(B) - Detecciones - Ataques'!$B$3:$B$137, V$131
    ) +
    COUNTIFS(
        '(B) - Detecciones - Ataques'!$GR$3:$GR$137, "✔",
        '(B) - Detecciones - Ataques'!$C$3:$C$137, "*" &amp; V$131 &amp; "*"
    )
)
</f>
        <v>0.125</v>
      </c>
      <c r="W144" s="381">
        <f>(
    SUMIFS(
        '(B) - Detecciones - Ataques'!$BC$3:$BC$137,
        '(B) - Detecciones - Ataques'!$GR$3:$GR$137, "✔",
        '(B) - Detecciones - Ataques'!$B$3:$B$137, W$131
    ) +
    SUMIFS(
        '(B) - Detecciones - Ataques'!$BC$3:$BC$137,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44" s="381">
        <f>(
    SUMIFS(
        '(B) - Detecciones - Ataques'!$BC$3:$BC$137,
        '(B) - Detecciones - Ataques'!$GR$3:$GR$137, "✔",
        '(B) - Detecciones - Ataques'!$B$3:$B$137, X$131
    ) +
    SUMIFS(
        '(B) - Detecciones - Ataques'!$BC$3:$BC$137,
        '(B) - Detecciones - Ataques'!$GR$3:$GR$137, "✔",
        '(B) - Detecciones - Ataques'!$C$3:$C$137, "*" &amp; X$131 &amp; "*"
    )
) / (
    COUNTIFS(
        '(B) - Detecciones - Ataques'!$GR$3:$GR$137, "✔",
        '(B) - Detecciones - Ataques'!$B$3:$B$137, X$131
    ) +
    COUNTIFS(
        '(B) - Detecciones - Ataques'!$GR$3:$GR$137, "✔",
        '(B) - Detecciones - Ataques'!$C$3:$C$137, "*" &amp; X$131 &amp; "*"
    )
)
</f>
        <v>132</v>
      </c>
      <c r="Y144" s="381">
        <f>(
    SUMIFS(
        '(B) - Detecciones - Ataques'!$BC$3:$BC$137,
        '(B) - Detecciones - Ataques'!$GR$3:$GR$137, "✔",
        '(B) - Detecciones - Ataques'!$B$3:$B$137, Y$131
    ) +
    SUMIFS(
        '(B) - Detecciones - Ataques'!$BC$3:$BC$137,
        '(B) - Detecciones - Ataques'!$GR$3:$GR$137, "✔",
        '(B) - Detecciones - Ataques'!$C$3:$C$137, "*" &amp; Y$131 &amp; "*"
    )
) / (
    COUNTIFS(
        '(B) - Detecciones - Ataques'!$GR$3:$GR$137, "✔",
        '(B) - Detecciones - Ataques'!$B$3:$B$137, Y$131
    ) +
    COUNTIFS(
        '(B) - Detecciones - Ataques'!$GR$3:$GR$137, "✔",
        '(B) - Detecciones - Ataques'!$C$3:$C$137, "*" &amp; Y$131 &amp; "*"
    )
)
</f>
        <v>58.26471456</v>
      </c>
      <c r="Z144" s="381">
        <f>(
    SUMIFS(
        '(B) - Detecciones - Ataques'!$BC$3:$BC$137,
        '(B) - Detecciones - Ataques'!$GR$3:$GR$137, "✔",
        '(B) - Detecciones - Ataques'!$B$3:$B$137, Z$131
    ) +
    SUMIFS(
        '(B) - Detecciones - Ataques'!$BC$3:$BC$137,
        '(B) - Detecciones - Ataques'!$GR$3:$GR$137, "✔",
        '(B) - Detecciones - Ataques'!$C$3:$C$137, "*" &amp; Z$131 &amp; "*"
    )
) / (
    COUNTIFS(
        '(B) - Detecciones - Ataques'!$GR$3:$GR$137, "✔",
        '(B) - Detecciones - Ataques'!$B$3:$B$137, Z$131
    ) +
    COUNTIFS(
        '(B) - Detecciones - Ataques'!$GR$3:$GR$137, "✔",
        '(B) - Detecciones - Ataques'!$C$3:$C$137, "*" &amp; Z$131 &amp; "*"
    )
)
</f>
        <v>0.2206300813</v>
      </c>
      <c r="AA144" s="381">
        <f>(
    SUMIFS(
        '(B) - Detecciones - Ataques'!$BC$3:$BC$137,
        '(B) - Detecciones - Ataques'!$GR$3:$GR$137, "✔",
        '(B) - Detecciones - Ataques'!$B$3:$B$137, AA$131
    ) +
    SUMIFS(
        '(B) - Detecciones - Ataques'!$BC$3:$BC$137,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44" s="381">
        <f>(
    SUMIFS(
        '(B) - Detecciones - Ataques'!$BC$3:$BC$137,
        '(B) - Detecciones - Ataques'!$GR$3:$GR$137, "✔",
        '(B) - Detecciones - Ataques'!$B$3:$B$137, AB$131
    ) +
    SUMIFS(
        '(B) - Detecciones - Ataques'!$BC$3:$BC$137,
        '(B) - Detecciones - Ataques'!$GR$3:$GR$137, "✔",
        '(B) - Detecciones - Ataques'!$C$3:$C$137, "*" &amp; AB$131 &amp; "*"
    )
) / (
    COUNTIFS(
        '(B) - Detecciones - Ataques'!$GR$3:$GR$137, "✔",
        '(B) - Detecciones - Ataques'!$B$3:$B$137, AB$131
    ) +
    COUNTIFS(
        '(B) - Detecciones - Ataques'!$GR$3:$GR$137, "✔",
        '(B) - Detecciones - Ataques'!$C$3:$C$137, "*" &amp; AB$131 &amp; "*"
    )
)
</f>
        <v>2.4</v>
      </c>
      <c r="AC144" s="381">
        <f>(
    SUMIFS(
        '(B) - Detecciones - Ataques'!$BC$3:$BC$137,
        '(B) - Detecciones - Ataques'!$GR$3:$GR$137, "✔",
        '(B) - Detecciones - Ataques'!$B$3:$B$137, AC$131
    ) +
    SUMIFS(
        '(B) - Detecciones - Ataques'!$BC$3:$BC$137,
        '(B) - Detecciones - Ataques'!$GR$3:$GR$137, "✔",
        '(B) - Detecciones - Ataques'!$C$3:$C$137, "*" &amp; AC$131 &amp; "*"
    )
) / (
    COUNTIFS(
        '(B) - Detecciones - Ataques'!$GR$3:$GR$137, "✔",
        '(B) - Detecciones - Ataques'!$B$3:$B$137, AC$131
    ) +
    COUNTIFS(
        '(B) - Detecciones - Ataques'!$GR$3:$GR$137, "✔",
        '(B) - Detecciones - Ataques'!$C$3:$C$137, "*" &amp; AC$131 &amp; "*"
    )
)
</f>
        <v>0.0008366984865</v>
      </c>
      <c r="AD144" s="381">
        <f>(
    SUMIFS(
        '(B) - Detecciones - Ataques'!$BC$3:$BC$137,
        '(B) - Detecciones - Ataques'!$GR$3:$GR$137, "✔",
        '(B) - Detecciones - Ataques'!$B$3:$B$137, AD$131
    ) +
    SUMIFS(
        '(B) - Detecciones - Ataques'!$BC$3:$BC$137,
        '(B) - Detecciones - Ataques'!$GR$3:$GR$137, "✔",
        '(B) - Detecciones - Ataques'!$C$3:$C$137, "*" &amp; AD$131 &amp; "*"
    )
) / (
    COUNTIFS(
        '(B) - Detecciones - Ataques'!$GR$3:$GR$137, "✔",
        '(B) - Detecciones - Ataques'!$B$3:$B$137, AD$131
    ) +
    COUNTIFS(
        '(B) - Detecciones - Ataques'!$GR$3:$GR$137, "✔",
        '(B) - Detecciones - Ataques'!$C$3:$C$137, "*" &amp; AD$131 &amp; "*"
    )
)
</f>
        <v>16</v>
      </c>
      <c r="AE144" s="382">
        <f>(
    SUMIFS(
        '(B) - Detecciones - Ataques'!$BC$3:$BC$137,
        '(B) - Detecciones - Ataques'!$GR$3:$GR$137, "✔",
        '(B) - Detecciones - Ataques'!$B$3:$B$137, AE$131
    ) +
    SUMIFS(
        '(B) - Detecciones - Ataques'!$BC$3:$BC$137,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44" s="268"/>
      <c r="AG144" s="307" t="s">
        <v>2223</v>
      </c>
      <c r="AH144" s="395">
        <f>AVERAGEIFS('(B) - Detecciones - Ataques'!$BC$3:$BC$137,'(B) - Detecciones - Ataques'!$GR$3:$GR$137, "✔",'(B) - Detecciones - Ataques'!$E$3:$E$137, AH$131)
</f>
        <v>0.0006472491909</v>
      </c>
      <c r="AI144" s="395">
        <f>AVERAGEIFS('(B) - Detecciones - Ataques'!$BC$3:$BC$137,'(B) - Detecciones - Ataques'!$GR$3:$GR$137, "✔",'(B) - Detecciones - Ataques'!$E$3:$E$137, AI$131)
</f>
        <v>0</v>
      </c>
      <c r="AJ144" s="395">
        <f>AVERAGEIFS('(B) - Detecciones - Ataques'!$BC$3:$BC$137,'(B) - Detecciones - Ataques'!$GR$3:$GR$137, "✔",'(B) - Detecciones - Ataques'!$E$3:$E$137, AJ$131)
</f>
        <v>0.25</v>
      </c>
      <c r="AK144" s="395">
        <f>AVERAGEIFS('(B) - Detecciones - Ataques'!$BC$3:$BC$137,'(B) - Detecciones - Ataques'!$GR$3:$GR$137, "✔",'(B) - Detecciones - Ataques'!$E$3:$E$137, AK$131)
</f>
        <v>0</v>
      </c>
      <c r="AL144" s="395">
        <f>AVERAGEIFS('(B) - Detecciones - Ataques'!$BC$3:$BC$137,'(B) - Detecciones - Ataques'!$GR$3:$GR$137, "✔",'(B) - Detecciones - Ataques'!$E$3:$E$137, AL$131)
</f>
        <v>0.000001424625217</v>
      </c>
      <c r="AM144" s="406" t="s">
        <v>12</v>
      </c>
      <c r="AN144" s="406" t="s">
        <v>12</v>
      </c>
      <c r="AO144" s="406" t="s">
        <v>12</v>
      </c>
      <c r="AP144" s="395">
        <f>AVERAGEIFS('(B) - Detecciones - Ataques'!$BC$3:$BC$137,'(B) - Detecciones - Ataques'!$GR$3:$GR$137, "✔",'(B) - Detecciones - Ataques'!$E$3:$E$137, AP$131)
</f>
        <v>0.008771929825</v>
      </c>
      <c r="AQ144" s="395">
        <f>AVERAGEIFS('(B) - Detecciones - Ataques'!$BC$3:$BC$137,'(B) - Detecciones - Ataques'!$GR$3:$GR$137, "✔",'(B) - Detecciones - Ataques'!$E$3:$E$137, AQ$131)
</f>
        <v>0.6666666667</v>
      </c>
      <c r="AR144" s="406" t="s">
        <v>12</v>
      </c>
      <c r="AS144" s="395">
        <f>AVERAGEIFS('(B) - Detecciones - Ataques'!$BC$3:$BC$137,'(B) - Detecciones - Ataques'!$GR$3:$GR$137, "✔",'(B) - Detecciones - Ataques'!$E$3:$E$137, AS$131)
</f>
        <v>3</v>
      </c>
      <c r="AT144" s="395">
        <f>AVERAGEIFS('(B) - Detecciones - Ataques'!$BC$3:$BC$137,'(B) - Detecciones - Ataques'!$GR$3:$GR$137, "✔",'(B) - Detecciones - Ataques'!$E$3:$E$137, AT$131)
</f>
        <v>2</v>
      </c>
      <c r="AU144" s="395">
        <f>AVERAGEIFS('(B) - Detecciones - Ataques'!$BC$3:$BC$137,'(B) - Detecciones - Ataques'!$GR$3:$GR$137, "✔",'(B) - Detecciones - Ataques'!$E$3:$E$137, AU$131)
</f>
        <v>1</v>
      </c>
      <c r="AV144" s="406" t="s">
        <v>12</v>
      </c>
      <c r="AW144" s="395">
        <f>AVERAGEIFS('(B) - Detecciones - Ataques'!$BC$3:$BC$137,'(B) - Detecciones - Ataques'!$GR$3:$GR$137, "✔",'(B) - Detecciones - Ataques'!$E$3:$E$137, AW$131)
</f>
        <v>0.5</v>
      </c>
      <c r="AX144" s="407" t="s">
        <v>12</v>
      </c>
      <c r="AY144" s="395">
        <f>AVERAGEIFS('(B) - Detecciones - Ataques'!$BC$3:$BC$137,'(B) - Detecciones - Ataques'!$GR$3:$GR$137, "✔",'(B) - Detecciones - Ataques'!$E$3:$E$137, AY$131)
</f>
        <v>0</v>
      </c>
      <c r="AZ144" s="395">
        <f>AVERAGEIFS('(B) - Detecciones - Ataques'!$BC$3:$BC$137,'(B) - Detecciones - Ataques'!$GR$3:$GR$137, "✔",'(B) - Detecciones - Ataques'!$E$3:$E$137, AZ$131)
</f>
        <v>0</v>
      </c>
      <c r="BA144" s="407" t="s">
        <v>12</v>
      </c>
      <c r="BB144" s="395">
        <f>AVERAGEIFS('(B) - Detecciones - Ataques'!$BC$3:$BC$137,'(B) - Detecciones - Ataques'!$GR$3:$GR$137, "✔",'(B) - Detecciones - Ataques'!$E$3:$E$137, BB$131)
</f>
        <v>0.000003599167872</v>
      </c>
      <c r="BC144" s="406" t="s">
        <v>12</v>
      </c>
      <c r="BD144" s="395">
        <f>AVERAGEIFS('(B) - Detecciones - Ataques'!$BC$3:$BC$137,'(B) - Detecciones - Ataques'!$GR$3:$GR$137, "✔",'(B) - Detecciones - Ataques'!$E$3:$E$137, BD$131)
</f>
        <v>0</v>
      </c>
      <c r="BE144" s="395">
        <f>AVERAGEIFS('(B) - Detecciones - Ataques'!$BC$3:$BC$137,'(B) - Detecciones - Ataques'!$GR$3:$GR$137, "✔",'(B) - Detecciones - Ataques'!$E$3:$E$137, BE$131)
</f>
        <v>0</v>
      </c>
      <c r="BF144" s="395">
        <f>AVERAGEIFS('(B) - Detecciones - Ataques'!$BC$3:$BC$137,'(B) - Detecciones - Ataques'!$GR$3:$GR$137, "✔",'(B) - Detecciones - Ataques'!$E$3:$E$137, BF$131)
</f>
        <v>0</v>
      </c>
      <c r="BG144" s="395">
        <f>AVERAGEIFS('(B) - Detecciones - Ataques'!$BC$3:$BC$137,'(B) - Detecciones - Ataques'!$GR$3:$GR$137, "✔",'(B) - Detecciones - Ataques'!$E$3:$E$137, BG$131)
</f>
        <v>396</v>
      </c>
      <c r="BH144" s="406" t="s">
        <v>12</v>
      </c>
      <c r="BI144" s="406" t="s">
        <v>12</v>
      </c>
      <c r="BJ144" s="406" t="s">
        <v>12</v>
      </c>
      <c r="BK144" s="395">
        <f>AVERAGEIFS('(B) - Detecciones - Ataques'!$BC$3:$BC$137,'(B) - Detecciones - Ataques'!$GR$3:$GR$137, "✔",'(B) - Detecciones - Ataques'!$E$3:$E$137, BK$131)
</f>
        <v>0</v>
      </c>
      <c r="BL144" s="395">
        <f>AVERAGEIFS('(B) - Detecciones - Ataques'!$BC$3:$BC$137,'(B) - Detecciones - Ataques'!$GR$3:$GR$137, "✔",'(B) - Detecciones - Ataques'!$E$3:$E$137, BL$131)
</f>
        <v>7.790015406</v>
      </c>
      <c r="BM144" s="395">
        <f>AVERAGEIFS('(B) - Detecciones - Ataques'!$BC$3:$BC$137,'(B) - Detecciones - Ataques'!$GR$3:$GR$137, "✔",'(B) - Detecciones - Ataques'!$E$3:$E$137, BM$131)
</f>
        <v>128.6411778</v>
      </c>
      <c r="BN144" s="406" t="s">
        <v>12</v>
      </c>
      <c r="BO144" s="406" t="s">
        <v>12</v>
      </c>
      <c r="BP144" s="395">
        <f>AVERAGEIFS('(B) - Detecciones - Ataques'!$BC$3:$BC$137,'(B) - Detecciones - Ataques'!$GR$3:$GR$137, "✔",'(B) - Detecciones - Ataques'!$E$3:$E$137, BP$131)
</f>
        <v>0</v>
      </c>
      <c r="BQ144" s="406" t="s">
        <v>12</v>
      </c>
      <c r="BR144" s="395">
        <f>AVERAGEIFS('(B) - Detecciones - Ataques'!$BC$3:$BC$137,'(B) - Detecciones - Ataques'!$GR$3:$GR$137, "✔",'(B) - Detecciones - Ataques'!$E$3:$E$137, BR$131)
</f>
        <v>0</v>
      </c>
      <c r="BS144" s="406" t="s">
        <v>12</v>
      </c>
      <c r="BT144" s="406" t="s">
        <v>12</v>
      </c>
      <c r="BU144" s="395">
        <f>AVERAGEIFS('(B) - Detecciones - Ataques'!$BC$3:$BC$137,'(B) - Detecciones - Ataques'!$GR$3:$GR$137, "✔",'(B) - Detecciones - Ataques'!$E$3:$E$137, BU$131)
</f>
        <v>0</v>
      </c>
      <c r="BV144" s="395">
        <f>AVERAGEIFS('(B) - Detecciones - Ataques'!$BC$3:$BC$137,'(B) - Detecciones - Ataques'!$GR$3:$GR$137, "✔",'(B) - Detecciones - Ataques'!$E$3:$E$137, BV$131)
</f>
        <v>0</v>
      </c>
      <c r="BW144" s="406" t="s">
        <v>12</v>
      </c>
      <c r="BX144" s="395">
        <f>AVERAGEIFS('(B) - Detecciones - Ataques'!$BC$3:$BC$137,'(B) - Detecciones - Ataques'!$GR$3:$GR$137, "✔",'(B) - Detecciones - Ataques'!$E$3:$E$137, BX$131)
</f>
        <v>0.125</v>
      </c>
      <c r="BY144" s="395">
        <f>AVERAGEIFS('(B) - Detecciones - Ataques'!$BC$3:$BC$137,'(B) - Detecciones - Ataques'!$GR$3:$GR$137, "✔",'(B) - Detecciones - Ataques'!$E$3:$E$137, BY$131)
</f>
        <v>0.08130081301</v>
      </c>
      <c r="BZ144" s="407" t="s">
        <v>12</v>
      </c>
      <c r="CA144" s="406" t="s">
        <v>12</v>
      </c>
      <c r="CB144" s="407" t="s">
        <v>12</v>
      </c>
      <c r="CC144" s="406" t="s">
        <v>12</v>
      </c>
      <c r="CD144" s="406" t="s">
        <v>12</v>
      </c>
      <c r="CE144" s="395">
        <f>AVERAGEIFS('(B) - Detecciones - Ataques'!$BC$3:$BC$137,'(B) - Detecciones - Ataques'!$GR$3:$GR$137, "✔",'(B) - Detecciones - Ataques'!$E$3:$E$137, CE$131)
</f>
        <v>0</v>
      </c>
      <c r="CF144" s="406" t="s">
        <v>12</v>
      </c>
      <c r="CG144" s="395">
        <f>AVERAGEIFS('(B) - Detecciones - Ataques'!$BC$3:$BC$137,'(B) - Detecciones - Ataques'!$GR$3:$GR$137, "✔",'(B) - Detecciones - Ataques'!$E$3:$E$137, CG$131)
</f>
        <v>1</v>
      </c>
      <c r="CH144" s="395">
        <f>AVERAGEIFS('(B) - Detecciones - Ataques'!$BC$3:$BC$137,'(B) - Detecciones - Ataques'!$GR$3:$GR$137, "✔",'(B) - Detecciones - Ataques'!$E$3:$E$137, CH$131)
</f>
        <v>0</v>
      </c>
      <c r="CI144" s="406" t="s">
        <v>12</v>
      </c>
      <c r="CJ144" s="395">
        <f>AVERAGEIFS('(B) - Detecciones - Ataques'!$BC$3:$BC$137,'(B) - Detecciones - Ataques'!$GR$3:$GR$137, "✔",'(B) - Detecciones - Ataques'!$E$3:$E$137, CJ$131)
</f>
        <v>8</v>
      </c>
      <c r="CK144" s="406" t="s">
        <v>12</v>
      </c>
      <c r="CL144" s="395">
        <f>AVERAGEIFS('(B) - Detecciones - Ataques'!$BC$3:$BC$137,'(B) - Detecciones - Ataques'!$GR$3:$GR$137, "✔",'(B) - Detecciones - Ataques'!$E$3:$E$137, CL$131)
</f>
        <v>1.5</v>
      </c>
      <c r="CM144" s="395">
        <f>AVERAGEIFS('(B) - Detecciones - Ataques'!$BC$3:$BC$137,'(B) - Detecciones - Ataques'!$GR$3:$GR$137, "✔",'(B) - Detecciones - Ataques'!$E$3:$E$137, CM$131)
</f>
        <v>0</v>
      </c>
      <c r="CN144" s="395">
        <f>AVERAGEIFS('(B) - Detecciones - Ataques'!$BC$3:$BC$137,'(B) - Detecciones - Ataques'!$GR$3:$GR$137, "✔",'(B) - Detecciones - Ataques'!$E$3:$E$137, CN$131)
</f>
        <v>0.25</v>
      </c>
      <c r="CO144" s="395">
        <f>AVERAGEIFS('(B) - Detecciones - Ataques'!$BC$3:$BC$137,'(B) - Detecciones - Ataques'!$GR$3:$GR$137, "✔",'(B) - Detecciones - Ataques'!$E$3:$E$137, CO$131)
</f>
        <v>11.5</v>
      </c>
      <c r="CP144" s="395">
        <f>AVERAGEIFS('(B) - Detecciones - Ataques'!$BC$3:$BC$137,'(B) - Detecciones - Ataques'!$GR$3:$GR$137, "✔",'(B) - Detecciones - Ataques'!$E$3:$E$137, CP$131)
</f>
        <v>0</v>
      </c>
      <c r="CQ144" s="406" t="s">
        <v>12</v>
      </c>
      <c r="CR144" s="395">
        <f>AVERAGEIFS('(B) - Detecciones - Ataques'!$BC$3:$BC$137,'(B) - Detecciones - Ataques'!$GR$3:$GR$137, "✔",'(B) - Detecciones - Ataques'!$E$3:$E$137, CR$131)
</f>
        <v>0.001093742224</v>
      </c>
      <c r="CS144" s="395">
        <f>AVERAGEIFS('(B) - Detecciones - Ataques'!$BC$3:$BC$137,'(B) - Detecciones - Ataques'!$GR$3:$GR$137, "✔",'(B) - Detecciones - Ataques'!$E$3:$E$137, CS$131)
</f>
        <v>0.001996007984</v>
      </c>
      <c r="CT144" s="406" t="s">
        <v>12</v>
      </c>
      <c r="CU144" s="395">
        <f>AVERAGEIFS('(B) - Detecciones - Ataques'!$BC$3:$BC$137,'(B) - Detecciones - Ataques'!$GR$3:$GR$137, "✔",'(B) - Detecciones - Ataques'!$E$3:$E$137, CU$131)
</f>
        <v>0</v>
      </c>
      <c r="CV144" s="406" t="s">
        <v>12</v>
      </c>
      <c r="CW144" s="395">
        <f>AVERAGEIFS('(B) - Detecciones - Ataques'!$BC$3:$BC$137,'(B) - Detecciones - Ataques'!$GR$3:$GR$137, "✔",'(B) - Detecciones - Ataques'!$E$3:$E$137, CW$131)
</f>
        <v>0</v>
      </c>
      <c r="CX144" s="395">
        <f>AVERAGEIFS('(B) - Detecciones - Ataques'!$BC$3:$BC$137,'(B) - Detecciones - Ataques'!$GR$3:$GR$137, "✔",'(B) - Detecciones - Ataques'!$E$3:$E$137, CX$131)
</f>
        <v>16</v>
      </c>
      <c r="CY144" s="406" t="s">
        <v>12</v>
      </c>
      <c r="CZ144" s="406" t="s">
        <v>12</v>
      </c>
      <c r="DA144" s="406" t="s">
        <v>12</v>
      </c>
      <c r="DB144" s="406" t="s">
        <v>12</v>
      </c>
      <c r="DC144" s="406" t="s">
        <v>12</v>
      </c>
      <c r="DD144" s="406" t="s">
        <v>12</v>
      </c>
      <c r="DE144" s="406" t="s">
        <v>12</v>
      </c>
      <c r="DF144" s="406" t="s">
        <v>12</v>
      </c>
      <c r="DG144" s="395">
        <f>AVERAGEIFS('(B) - Detecciones - Ataques'!$BC$3:$BC$137,'(B) - Detecciones - Ataques'!$GR$3:$GR$137, "✔",'(B) - Detecciones - Ataques'!$E$3:$E$137, DG$131)
</f>
        <v>0.04</v>
      </c>
      <c r="DH144" s="406" t="s">
        <v>12</v>
      </c>
      <c r="DI144" s="396">
        <f>AVERAGEIFS('(B) - Detecciones - Ataques'!$BC$3:$BC$137,'(B) - Detecciones - Ataques'!$GR$3:$GR$137, "✔",'(B) - Detecciones - Ataques'!$E$3:$E$137, DI$131)
</f>
        <v>0.09090909091</v>
      </c>
      <c r="DJ144" s="268"/>
    </row>
    <row r="145">
      <c r="J145" s="269"/>
      <c r="K145" s="390"/>
      <c r="L145" s="390"/>
      <c r="M145" s="390"/>
      <c r="N145" s="390"/>
      <c r="O145" s="270"/>
      <c r="Q145" s="268"/>
      <c r="R145" s="307" t="s">
        <v>2224</v>
      </c>
      <c r="S145" s="381">
        <f>(
    SUMIFS(
        '(B) - Detecciones - Ataques'!$CL$3:$CL$137,
        '(B) - Detecciones - Ataques'!$GR$3:$GR$137, "✔",
        '(B) - Detecciones - Ataques'!$B$3:$B$137, S$131
    ) +
    SUMIFS(
        '(B) - Detecciones - Ataques'!$CL$3:$CL$137,
        '(B) - Detecciones - Ataques'!$GR$3:$GR$137, "✔",
        '(B) - Detecciones - Ataques'!$C$3:$C$137, "*" &amp; S$131 &amp; "*"
    )
) / (
    COUNTIFS(
        '(B) - Detecciones - Ataques'!$GR$3:$GR$137, "✔",
        '(B) - Detecciones - Ataques'!$B$3:$B$137, S$131
    ) +
    COUNTIFS(
        '(B) - Detecciones - Ataques'!$GR$3:$GR$137, "✔",
        '(B) - Detecciones - Ataques'!$C$3:$C$137, "*" &amp; S$131 &amp; "*"
    )
)
</f>
        <v>0.2531494669</v>
      </c>
      <c r="T145" s="381">
        <f>(
    SUMIFS(
        '(B) - Detecciones - Ataques'!$CL$3:$CL$137,
        '(B) - Detecciones - Ataques'!$GR$3:$GR$137, "✔",
        '(B) - Detecciones - Ataques'!$B$3:$B$137, T$131
    ) +
    SUMIFS(
        '(B) - Detecciones - Ataques'!$CL$3:$CL$137,
        '(B) - Detecciones - Ataques'!$GR$3:$GR$137, "✔",
        '(B) - Detecciones - Ataques'!$C$3:$C$137, "*" &amp; T$131 &amp; "*"
    )
) / (
    COUNTIFS(
        '(B) - Detecciones - Ataques'!$GR$3:$GR$137, "✔",
        '(B) - Detecciones - Ataques'!$B$3:$B$137, T$131
    ) +
    COUNTIFS(
        '(B) - Detecciones - Ataques'!$GR$3:$GR$137, "✔",
        '(B) - Detecciones - Ataques'!$C$3:$C$137, "*" &amp; T$131 &amp; "*"
    )
)
</f>
        <v>0.004526034314</v>
      </c>
      <c r="U145" s="381">
        <f>(
    SUMIFS(
        '(B) - Detecciones - Ataques'!$CL$3:$CL$137,
        '(B) - Detecciones - Ataques'!$GR$3:$GR$137, "✔",
        '(B) - Detecciones - Ataques'!$B$3:$B$137, U$131
    ) +
    SUMIFS(
        '(B) - Detecciones - Ataques'!$CL$3:$CL$137,
        '(B) - Detecciones - Ataques'!$GR$3:$GR$137, "✔",
        '(B) - Detecciones - Ataques'!$C$3:$C$137, "*" &amp; U$131 &amp; "*"
    )
) / (
    COUNTIFS(
        '(B) - Detecciones - Ataques'!$GR$3:$GR$137, "✔",
        '(B) - Detecciones - Ataques'!$B$3:$B$137, U$131
    ) +
    COUNTIFS(
        '(B) - Detecciones - Ataques'!$GR$3:$GR$137, "✔",
        '(B) - Detecciones - Ataques'!$C$3:$C$137, "*" &amp; U$131 &amp; "*"
    )
)
</f>
        <v>1.461074561</v>
      </c>
      <c r="V145" s="381">
        <f>(
    SUMIFS(
        '(B) - Detecciones - Ataques'!$CL$3:$CL$137,
        '(B) - Detecciones - Ataques'!$GR$3:$GR$137, "✔",
        '(B) - Detecciones - Ataques'!$B$3:$B$137, V$131
    ) +
    SUMIFS(
        '(B) - Detecciones - Ataques'!$CL$3:$CL$137,
        '(B) - Detecciones - Ataques'!$GR$3:$GR$137, "✔",
        '(B) - Detecciones - Ataques'!$C$3:$C$137, "*" &amp; V$131 &amp; "*"
    )
) / (
    COUNTIFS(
        '(B) - Detecciones - Ataques'!$GR$3:$GR$137, "✔",
        '(B) - Detecciones - Ataques'!$B$3:$B$137, V$131
    ) +
    COUNTIFS(
        '(B) - Detecciones - Ataques'!$GR$3:$GR$137, "✔",
        '(B) - Detecciones - Ataques'!$C$3:$C$137, "*" &amp; V$131 &amp; "*"
    )
)
</f>
        <v>3.90625</v>
      </c>
      <c r="W145" s="381">
        <f>(
    SUMIFS(
        '(B) - Detecciones - Ataques'!$CL$3:$CL$137,
        '(B) - Detecciones - Ataques'!$GR$3:$GR$137, "✔",
        '(B) - Detecciones - Ataques'!$B$3:$B$137, W$131
    ) +
    SUMIFS(
        '(B) - Detecciones - Ataques'!$CL$3:$CL$137,
        '(B) - Detecciones - Ataques'!$GR$3:$GR$137, "✔",
        '(B) - Detecciones - Ataques'!$C$3:$C$137, "*" &amp; W$131 &amp; "*"
    )
) / (
    COUNTIFS(
        '(B) - Detecciones - Ataques'!$GR$3:$GR$137, "✔",
        '(B) - Detecciones - Ataques'!$B$3:$B$137, W$131
    ) +
    COUNTIFS(
        '(B) - Detecciones - Ataques'!$GR$3:$GR$137, "✔",
        '(B) - Detecciones - Ataques'!$C$3:$C$137, "*" &amp; W$131 &amp; "*"
    )
)
</f>
        <v>0.08242505761</v>
      </c>
      <c r="X145" s="381">
        <f>(
    SUMIFS(
        '(B) - Detecciones - Ataques'!$CL$3:$CL$137,
        '(B) - Detecciones - Ataques'!$GR$3:$GR$137, "✔",
        '(B) - Detecciones - Ataques'!$B$3:$B$137, X$131
    ) +
    SUMIFS(
        '(B) - Detecciones - Ataques'!$CL$3:$CL$137,
        '(B) - Detecciones - Ataques'!$GR$3:$GR$137, "✔",
        '(B) - Detecciones - Ataques'!$C$3:$C$137, "*" &amp; X$131 &amp; "*"
    )
) / (
    COUNTIFS(
        '(B) - Detecciones - Ataques'!$GR$3:$GR$137, "✔",
        '(B) - Detecciones - Ataques'!$B$3:$B$137, X$131
    ) +
    COUNTIFS(
        '(B) - Detecciones - Ataques'!$GR$3:$GR$137, "✔",
        '(B) - Detecciones - Ataques'!$C$3:$C$137, "*" &amp; X$131 &amp; "*"
    )
)
</f>
        <v>132</v>
      </c>
      <c r="Y145" s="381">
        <f>(
    SUMIFS(
        '(B) - Detecciones - Ataques'!$CL$3:$CL$137,
        '(B) - Detecciones - Ataques'!$GR$3:$GR$137, "✔",
        '(B) - Detecciones - Ataques'!$B$3:$B$137, Y$131
    ) +
    SUMIFS(
        '(B) - Detecciones - Ataques'!$CL$3:$CL$137,
        '(B) - Detecciones - Ataques'!$GR$3:$GR$137, "✔",
        '(B) - Detecciones - Ataques'!$C$3:$C$137, "*" &amp; Y$131 &amp; "*"
    )
) / (
    COUNTIFS(
        '(B) - Detecciones - Ataques'!$GR$3:$GR$137, "✔",
        '(B) - Detecciones - Ataques'!$B$3:$B$137, Y$131
    ) +
    COUNTIFS(
        '(B) - Detecciones - Ataques'!$GR$3:$GR$137, "✔",
        '(B) - Detecciones - Ataques'!$C$3:$C$137, "*" &amp; Y$131 &amp; "*"
    )
)
</f>
        <v>58.37514316</v>
      </c>
      <c r="Z145" s="381">
        <f>(
    SUMIFS(
        '(B) - Detecciones - Ataques'!$CL$3:$CL$137,
        '(B) - Detecciones - Ataques'!$GR$3:$GR$137, "✔",
        '(B) - Detecciones - Ataques'!$B$3:$B$137, Z$131
    ) +
    SUMIFS(
        '(B) - Detecciones - Ataques'!$CL$3:$CL$137,
        '(B) - Detecciones - Ataques'!$GR$3:$GR$137, "✔",
        '(B) - Detecciones - Ataques'!$C$3:$C$137, "*" &amp; Z$131 &amp; "*"
    )
) / (
    COUNTIFS(
        '(B) - Detecciones - Ataques'!$GR$3:$GR$137, "✔",
        '(B) - Detecciones - Ataques'!$B$3:$B$137, Z$131
    ) +
    COUNTIFS(
        '(B) - Detecciones - Ataques'!$GR$3:$GR$137, "✔",
        '(B) - Detecciones - Ataques'!$C$3:$C$137, "*" &amp; Z$131 &amp; "*"
    )
)
</f>
        <v>1.620630081</v>
      </c>
      <c r="AA145" s="381">
        <f>(
    SUMIFS(
        '(B) - Detecciones - Ataques'!$CL$3:$CL$137,
        '(B) - Detecciones - Ataques'!$GR$3:$GR$137, "✔",
        '(B) - Detecciones - Ataques'!$B$3:$B$137, AA$131
    ) +
    SUMIFS(
        '(B) - Detecciones - Ataques'!$CL$3:$CL$137,
        '(B) - Detecciones - Ataques'!$GR$3:$GR$137, "✔",
        '(B) - Detecciones - Ataques'!$C$3:$C$137, "*" &amp; AA$131 &amp; "*"
    )
) / (
    COUNTIFS(
        '(B) - Detecciones - Ataques'!$GR$3:$GR$137, "✔",
        '(B) - Detecciones - Ataques'!$B$3:$B$137, AA$131
    ) +
    COUNTIFS(
        '(B) - Detecciones - Ataques'!$GR$3:$GR$137, "✔",
        '(B) - Detecciones - Ataques'!$C$3:$C$137, "*" &amp; AA$131 &amp; "*"
    )
)
</f>
        <v>25.375</v>
      </c>
      <c r="AB145" s="381">
        <f>(
    SUMIFS(
        '(B) - Detecciones - Ataques'!$CL$3:$CL$137,
        '(B) - Detecciones - Ataques'!$GR$3:$GR$137, "✔",
        '(B) - Detecciones - Ataques'!$B$3:$B$137, AB$131
    ) +
    SUMIFS(
        '(B) - Detecciones - Ataques'!$CL$3:$CL$137,
        '(B) - Detecciones - Ataques'!$GR$3:$GR$137, "✔",
        '(B) - Detecciones - Ataques'!$C$3:$C$137, "*" &amp; AB$131 &amp; "*"
    )
) / (
    COUNTIFS(
        '(B) - Detecciones - Ataques'!$GR$3:$GR$137, "✔",
        '(B) - Detecciones - Ataques'!$B$3:$B$137, AB$131
    ) +
    COUNTIFS(
        '(B) - Detecciones - Ataques'!$GR$3:$GR$137, "✔",
        '(B) - Detecciones - Ataques'!$C$3:$C$137, "*" &amp; AB$131 &amp; "*"
    )
)
</f>
        <v>5.4</v>
      </c>
      <c r="AC145" s="381">
        <f>(
    SUMIFS(
        '(B) - Detecciones - Ataques'!$CL$3:$CL$137,
        '(B) - Detecciones - Ataques'!$GR$3:$GR$137, "✔",
        '(B) - Detecciones - Ataques'!$B$3:$B$137, AC$131
    ) +
    SUMIFS(
        '(B) - Detecciones - Ataques'!$CL$3:$CL$137,
        '(B) - Detecciones - Ataques'!$GR$3:$GR$137, "✔",
        '(B) - Detecciones - Ataques'!$C$3:$C$137, "*" &amp; AC$131 &amp; "*"
    )
) / (
    COUNTIFS(
        '(B) - Detecciones - Ataques'!$GR$3:$GR$137, "✔",
        '(B) - Detecciones - Ataques'!$B$3:$B$137, AC$131
    ) +
    COUNTIFS(
        '(B) - Detecciones - Ataques'!$GR$3:$GR$137, "✔",
        '(B) - Detecciones - Ataques'!$C$3:$C$137, "*" &amp; AC$131 &amp; "*"
    )
)
</f>
        <v>0.9265137086</v>
      </c>
      <c r="AD145" s="381">
        <f>(
    SUMIFS(
        '(B) - Detecciones - Ataques'!$CL$3:$CL$137,
        '(B) - Detecciones - Ataques'!$GR$3:$GR$137, "✔",
        '(B) - Detecciones - Ataques'!$B$3:$B$137, AD$131
    ) +
    SUMIFS(
        '(B) - Detecciones - Ataques'!$CL$3:$CL$137,
        '(B) - Detecciones - Ataques'!$GR$3:$GR$137, "✔",
        '(B) - Detecciones - Ataques'!$C$3:$C$137, "*" &amp; AD$131 &amp; "*"
    )
) / (
    COUNTIFS(
        '(B) - Detecciones - Ataques'!$GR$3:$GR$137, "✔",
        '(B) - Detecciones - Ataques'!$B$3:$B$137, AD$131
    ) +
    COUNTIFS(
        '(B) - Detecciones - Ataques'!$GR$3:$GR$137, "✔",
        '(B) - Detecciones - Ataques'!$C$3:$C$137, "*" &amp; AD$131 &amp; "*"
    )
)
</f>
        <v>16</v>
      </c>
      <c r="AE145" s="382">
        <f>(
    SUMIFS(
        '(B) - Detecciones - Ataques'!$CL$3:$CL$137,
        '(B) - Detecciones - Ataques'!$GR$3:$GR$137, "✔",
        '(B) - Detecciones - Ataques'!$B$3:$B$137, AE$131
    ) +
    SUMIFS(
        '(B) - Detecciones - Ataques'!$CL$3:$CL$137,
        '(B) - Detecciones - Ataques'!$GR$3:$GR$137, "✔",
        '(B) - Detecciones - Ataques'!$C$3:$C$137, "*" &amp; AE$131 &amp; "*"
    )
) / (
    COUNTIFS(
        '(B) - Detecciones - Ataques'!$GR$3:$GR$137, "✔",
        '(B) - Detecciones - Ataques'!$B$3:$B$137, AE$131
    ) +
    COUNTIFS(
        '(B) - Detecciones - Ataques'!$GR$3:$GR$137, "✔",
        '(B) - Detecciones - Ataques'!$C$3:$C$137, "*" &amp; AE$131 &amp; "*"
    )
)
</f>
        <v>5.078383838</v>
      </c>
      <c r="AF145" s="268"/>
      <c r="AG145" s="307" t="s">
        <v>2224</v>
      </c>
      <c r="AH145" s="395">
        <f>AVERAGEIFS('(B) - Detecciones - Ataques'!$CL$3:$CL$137,'(B) - Detecciones - Ataques'!$GR$3:$GR$137, "✔",'(B) - Detecciones - Ataques'!$E$3:$E$137, AH$131)
</f>
        <v>0.006298933757</v>
      </c>
      <c r="AI145" s="395">
        <f>AVERAGEIFS('(B) - Detecciones - Ataques'!$CL$3:$CL$137,'(B) - Detecciones - Ataques'!$GR$3:$GR$137, "✔",'(B) - Detecciones - Ataques'!$E$3:$E$137, AI$131)
</f>
        <v>0</v>
      </c>
      <c r="AJ145" s="395">
        <f>AVERAGEIFS('(B) - Detecciones - Ataques'!$CL$3:$CL$137,'(B) - Detecciones - Ataques'!$GR$3:$GR$137, "✔",'(B) - Detecciones - Ataques'!$E$3:$E$137, AJ$131)
</f>
        <v>1.5</v>
      </c>
      <c r="AK145" s="395">
        <f>AVERAGEIFS('(B) - Detecciones - Ataques'!$CL$3:$CL$137,'(B) - Detecciones - Ataques'!$GR$3:$GR$137, "✔",'(B) - Detecciones - Ataques'!$E$3:$E$137, AK$131)
</f>
        <v>0</v>
      </c>
      <c r="AL145" s="395">
        <f>AVERAGEIFS('(B) - Detecciones - Ataques'!$CL$3:$CL$137,'(B) - Detecciones - Ataques'!$GR$3:$GR$137, "✔",'(B) - Detecciones - Ataques'!$E$3:$E$137, AL$131)
</f>
        <v>0.004526034314</v>
      </c>
      <c r="AM145" s="406" t="s">
        <v>12</v>
      </c>
      <c r="AN145" s="406" t="s">
        <v>12</v>
      </c>
      <c r="AO145" s="406" t="s">
        <v>12</v>
      </c>
      <c r="AP145" s="395">
        <f>AVERAGEIFS('(B) - Detecciones - Ataques'!$CL$3:$CL$137,'(B) - Detecciones - Ataques'!$GR$3:$GR$137, "✔",'(B) - Detecciones - Ataques'!$E$3:$E$137, AP$131)
</f>
        <v>0.6184210526</v>
      </c>
      <c r="AQ145" s="395">
        <f>AVERAGEIFS('(B) - Detecciones - Ataques'!$CL$3:$CL$137,'(B) - Detecciones - Ataques'!$GR$3:$GR$137, "✔",'(B) - Detecciones - Ataques'!$E$3:$E$137, AQ$131)
</f>
        <v>1.166666667</v>
      </c>
      <c r="AR145" s="406" t="s">
        <v>12</v>
      </c>
      <c r="AS145" s="395">
        <f>AVERAGEIFS('(B) - Detecciones - Ataques'!$CL$3:$CL$137,'(B) - Detecciones - Ataques'!$GR$3:$GR$137, "✔",'(B) - Detecciones - Ataques'!$E$3:$E$137, AS$131)
</f>
        <v>2</v>
      </c>
      <c r="AT145" s="395">
        <f>AVERAGEIFS('(B) - Detecciones - Ataques'!$CL$3:$CL$137,'(B) - Detecciones - Ataques'!$GR$3:$GR$137, "✔",'(B) - Detecciones - Ataques'!$E$3:$E$137, AT$131)
</f>
        <v>3.5</v>
      </c>
      <c r="AU145" s="395">
        <f>AVERAGEIFS('(B) - Detecciones - Ataques'!$CL$3:$CL$137,'(B) - Detecciones - Ataques'!$GR$3:$GR$137, "✔",'(B) - Detecciones - Ataques'!$E$3:$E$137, AU$131)
</f>
        <v>2</v>
      </c>
      <c r="AV145" s="406" t="s">
        <v>12</v>
      </c>
      <c r="AW145" s="395">
        <f>AVERAGEIFS('(B) - Detecciones - Ataques'!$CL$3:$CL$137,'(B) - Detecciones - Ataques'!$GR$3:$GR$137, "✔",'(B) - Detecciones - Ataques'!$E$3:$E$137, AW$131)
</f>
        <v>1.625</v>
      </c>
      <c r="AX145" s="407" t="s">
        <v>12</v>
      </c>
      <c r="AY145" s="395">
        <f>AVERAGEIFS('(B) - Detecciones - Ataques'!$CL$3:$CL$137,'(B) - Detecciones - Ataques'!$GR$3:$GR$137, "✔",'(B) - Detecciones - Ataques'!$E$3:$E$137, AY$131)
</f>
        <v>0.5</v>
      </c>
      <c r="AZ145" s="395">
        <f>AVERAGEIFS('(B) - Detecciones - Ataques'!$CL$3:$CL$137,'(B) - Detecciones - Ataques'!$GR$3:$GR$137, "✔",'(B) - Detecciones - Ataques'!$E$3:$E$137, AZ$131)
</f>
        <v>13</v>
      </c>
      <c r="BA145" s="407" t="s">
        <v>12</v>
      </c>
      <c r="BB145" s="395">
        <f>AVERAGEIFS('(B) - Detecciones - Ataques'!$CL$3:$CL$137,'(B) - Detecciones - Ataques'!$GR$3:$GR$137, "✔",'(B) - Detecciones - Ataques'!$E$3:$E$137, BB$131)
</f>
        <v>0.1923251344</v>
      </c>
      <c r="BC145" s="406" t="s">
        <v>12</v>
      </c>
      <c r="BD145" s="395">
        <f>AVERAGEIFS('(B) - Detecciones - Ataques'!$CL$3:$CL$137,'(B) - Detecciones - Ataques'!$GR$3:$GR$137, "✔",'(B) - Detecciones - Ataques'!$E$3:$E$137, BD$131)
</f>
        <v>0</v>
      </c>
      <c r="BE145" s="395">
        <f>AVERAGEIFS('(B) - Detecciones - Ataques'!$CL$3:$CL$137,'(B) - Detecciones - Ataques'!$GR$3:$GR$137, "✔",'(B) - Detecciones - Ataques'!$E$3:$E$137, BE$131)
</f>
        <v>0</v>
      </c>
      <c r="BF145" s="395">
        <f>AVERAGEIFS('(B) - Detecciones - Ataques'!$CL$3:$CL$137,'(B) - Detecciones - Ataques'!$GR$3:$GR$137, "✔",'(B) - Detecciones - Ataques'!$E$3:$E$137, BF$131)
</f>
        <v>0</v>
      </c>
      <c r="BG145" s="395">
        <f>AVERAGEIFS('(B) - Detecciones - Ataques'!$CL$3:$CL$137,'(B) - Detecciones - Ataques'!$GR$3:$GR$137, "✔",'(B) - Detecciones - Ataques'!$E$3:$E$137, BG$131)
</f>
        <v>396</v>
      </c>
      <c r="BH145" s="406" t="s">
        <v>12</v>
      </c>
      <c r="BI145" s="406" t="s">
        <v>12</v>
      </c>
      <c r="BJ145" s="406" t="s">
        <v>12</v>
      </c>
      <c r="BK145" s="395">
        <f>AVERAGEIFS('(B) - Detecciones - Ataques'!$CL$3:$CL$137,'(B) - Detecciones - Ataques'!$GR$3:$GR$137, "✔",'(B) - Detecciones - Ataques'!$E$3:$E$137, BK$131)
</f>
        <v>1</v>
      </c>
      <c r="BL145" s="395">
        <f>AVERAGEIFS('(B) - Detecciones - Ataques'!$CL$3:$CL$137,'(B) - Detecciones - Ataques'!$GR$3:$GR$137, "✔",'(B) - Detecciones - Ataques'!$E$3:$E$137, BL$131)
</f>
        <v>7.899183644</v>
      </c>
      <c r="BM145" s="395">
        <f>AVERAGEIFS('(B) - Detecciones - Ataques'!$CL$3:$CL$137,'(B) - Detecciones - Ataques'!$GR$3:$GR$137, "✔",'(B) - Detecciones - Ataques'!$E$3:$E$137, BM$131)
</f>
        <v>128.6419855</v>
      </c>
      <c r="BN145" s="406" t="s">
        <v>12</v>
      </c>
      <c r="BO145" s="406" t="s">
        <v>12</v>
      </c>
      <c r="BP145" s="395">
        <f>AVERAGEIFS('(B) - Detecciones - Ataques'!$CL$3:$CL$137,'(B) - Detecciones - Ataques'!$GR$3:$GR$137, "✔",'(B) - Detecciones - Ataques'!$E$3:$E$137, BP$131)
</f>
        <v>0</v>
      </c>
      <c r="BQ145" s="406" t="s">
        <v>12</v>
      </c>
      <c r="BR145" s="395">
        <f>AVERAGEIFS('(B) - Detecciones - Ataques'!$CL$3:$CL$137,'(B) - Detecciones - Ataques'!$GR$3:$GR$137, "✔",'(B) - Detecciones - Ataques'!$E$3:$E$137, BR$131)
</f>
        <v>4.5</v>
      </c>
      <c r="BS145" s="406" t="s">
        <v>12</v>
      </c>
      <c r="BT145" s="406" t="s">
        <v>12</v>
      </c>
      <c r="BU145" s="395">
        <f>AVERAGEIFS('(B) - Detecciones - Ataques'!$CL$3:$CL$137,'(B) - Detecciones - Ataques'!$GR$3:$GR$137, "✔",'(B) - Detecciones - Ataques'!$E$3:$E$137, BU$131)
</f>
        <v>0</v>
      </c>
      <c r="BV145" s="395">
        <f>AVERAGEIFS('(B) - Detecciones - Ataques'!$CL$3:$CL$137,'(B) - Detecciones - Ataques'!$GR$3:$GR$137, "✔",'(B) - Detecciones - Ataques'!$E$3:$E$137, BV$131)
</f>
        <v>4</v>
      </c>
      <c r="BW145" s="406" t="s">
        <v>12</v>
      </c>
      <c r="BX145" s="395">
        <f>AVERAGEIFS('(B) - Detecciones - Ataques'!$CL$3:$CL$137,'(B) - Detecciones - Ataques'!$GR$3:$GR$137, "✔",'(B) - Detecciones - Ataques'!$E$3:$E$137, BX$131)
</f>
        <v>0.125</v>
      </c>
      <c r="BY145" s="395">
        <f>AVERAGEIFS('(B) - Detecciones - Ataques'!$CL$3:$CL$137,'(B) - Detecciones - Ataques'!$GR$3:$GR$137, "✔",'(B) - Detecciones - Ataques'!$E$3:$E$137, BY$131)
</f>
        <v>0.08130081301</v>
      </c>
      <c r="BZ145" s="407" t="s">
        <v>12</v>
      </c>
      <c r="CA145" s="406" t="s">
        <v>12</v>
      </c>
      <c r="CB145" s="407" t="s">
        <v>12</v>
      </c>
      <c r="CC145" s="406" t="s">
        <v>12</v>
      </c>
      <c r="CD145" s="406" t="s">
        <v>12</v>
      </c>
      <c r="CE145" s="395">
        <f>AVERAGEIFS('(B) - Detecciones - Ataques'!$CL$3:$CL$137,'(B) - Detecciones - Ataques'!$GR$3:$GR$137, "✔",'(B) - Detecciones - Ataques'!$E$3:$E$137, CE$131)
</f>
        <v>3</v>
      </c>
      <c r="CF145" s="406" t="s">
        <v>12</v>
      </c>
      <c r="CG145" s="395">
        <f>AVERAGEIFS('(B) - Detecciones - Ataques'!$CL$3:$CL$137,'(B) - Detecciones - Ataques'!$GR$3:$GR$137, "✔",'(B) - Detecciones - Ataques'!$E$3:$E$137, CG$131)
</f>
        <v>1</v>
      </c>
      <c r="CH145" s="395">
        <f>AVERAGEIFS('(B) - Detecciones - Ataques'!$CL$3:$CL$137,'(B) - Detecciones - Ataques'!$GR$3:$GR$137, "✔",'(B) - Detecciones - Ataques'!$E$3:$E$137, CH$131)
</f>
        <v>0</v>
      </c>
      <c r="CI145" s="406" t="s">
        <v>12</v>
      </c>
      <c r="CJ145" s="395">
        <f>AVERAGEIFS('(B) - Detecciones - Ataques'!$CL$3:$CL$137,'(B) - Detecciones - Ataques'!$GR$3:$GR$137, "✔",'(B) - Detecciones - Ataques'!$E$3:$E$137, CJ$131)
</f>
        <v>13</v>
      </c>
      <c r="CK145" s="406" t="s">
        <v>12</v>
      </c>
      <c r="CL145" s="395">
        <f>AVERAGEIFS('(B) - Detecciones - Ataques'!$CL$3:$CL$137,'(B) - Detecciones - Ataques'!$GR$3:$GR$137, "✔",'(B) - Detecciones - Ataques'!$E$3:$E$137, CL$131)
</f>
        <v>81</v>
      </c>
      <c r="CM145" s="395">
        <f>AVERAGEIFS('(B) - Detecciones - Ataques'!$CL$3:$CL$137,'(B) - Detecciones - Ataques'!$GR$3:$GR$137, "✔",'(B) - Detecciones - Ataques'!$E$3:$E$137, CM$131)
</f>
        <v>0</v>
      </c>
      <c r="CN145" s="395">
        <f>AVERAGEIFS('(B) - Detecciones - Ataques'!$CL$3:$CL$137,'(B) - Detecciones - Ataques'!$GR$3:$GR$137, "✔",'(B) - Detecciones - Ataques'!$E$3:$E$137, CN$131)
</f>
        <v>2</v>
      </c>
      <c r="CO145" s="395">
        <f>AVERAGEIFS('(B) - Detecciones - Ataques'!$CL$3:$CL$137,'(B) - Detecciones - Ataques'!$GR$3:$GR$137, "✔",'(B) - Detecciones - Ataques'!$E$3:$E$137, CO$131)
</f>
        <v>20</v>
      </c>
      <c r="CP145" s="395">
        <f>AVERAGEIFS('(B) - Detecciones - Ataques'!$CL$3:$CL$137,'(B) - Detecciones - Ataques'!$GR$3:$GR$137, "✔",'(B) - Detecciones - Ataques'!$E$3:$E$137, CP$131)
</f>
        <v>3</v>
      </c>
      <c r="CQ145" s="406" t="s">
        <v>12</v>
      </c>
      <c r="CR145" s="395">
        <f>AVERAGEIFS('(B) - Detecciones - Ataques'!$CL$3:$CL$137,'(B) - Detecciones - Ataques'!$GR$3:$GR$137, "✔",'(B) - Detecciones - Ataques'!$E$3:$E$137, CR$131)
</f>
        <v>0.0622922556</v>
      </c>
      <c r="CS145" s="395">
        <f>AVERAGEIFS('(B) - Detecciones - Ataques'!$CL$3:$CL$137,'(B) - Detecciones - Ataques'!$GR$3:$GR$137, "✔",'(B) - Detecciones - Ataques'!$E$3:$E$137, CS$131)
</f>
        <v>0.007984031936</v>
      </c>
      <c r="CT145" s="406" t="s">
        <v>12</v>
      </c>
      <c r="CU145" s="395">
        <f>AVERAGEIFS('(B) - Detecciones - Ataques'!$CL$3:$CL$137,'(B) - Detecciones - Ataques'!$GR$3:$GR$137, "✔",'(B) - Detecciones - Ataques'!$E$3:$E$137, CU$131)
</f>
        <v>0</v>
      </c>
      <c r="CV145" s="406" t="s">
        <v>12</v>
      </c>
      <c r="CW145" s="395">
        <f>AVERAGEIFS('(B) - Detecciones - Ataques'!$CL$3:$CL$137,'(B) - Detecciones - Ataques'!$GR$3:$GR$137, "✔",'(B) - Detecciones - Ataques'!$E$3:$E$137, CW$131)
</f>
        <v>4.5</v>
      </c>
      <c r="CX145" s="395">
        <f>AVERAGEIFS('(B) - Detecciones - Ataques'!$CL$3:$CL$137,'(B) - Detecciones - Ataques'!$GR$3:$GR$137, "✔",'(B) - Detecciones - Ataques'!$E$3:$E$137, CX$131)
</f>
        <v>16</v>
      </c>
      <c r="CY145" s="406" t="s">
        <v>12</v>
      </c>
      <c r="CZ145" s="406" t="s">
        <v>12</v>
      </c>
      <c r="DA145" s="406" t="s">
        <v>12</v>
      </c>
      <c r="DB145" s="406" t="s">
        <v>12</v>
      </c>
      <c r="DC145" s="406" t="s">
        <v>12</v>
      </c>
      <c r="DD145" s="406" t="s">
        <v>12</v>
      </c>
      <c r="DE145" s="406" t="s">
        <v>12</v>
      </c>
      <c r="DF145" s="406" t="s">
        <v>12</v>
      </c>
      <c r="DG145" s="395">
        <f>AVERAGEIFS('(B) - Detecciones - Ataques'!$CL$3:$CL$137,'(B) - Detecciones - Ataques'!$GR$3:$GR$137, "✔",'(B) - Detecciones - Ataques'!$E$3:$E$137, DG$131)
</f>
        <v>1.053333333</v>
      </c>
      <c r="DH145" s="406" t="s">
        <v>12</v>
      </c>
      <c r="DI145" s="396">
        <f>AVERAGEIFS('(B) - Detecciones - Ataques'!$CL$3:$CL$137,'(B) - Detecciones - Ataques'!$GR$3:$GR$137, "✔",'(B) - Detecciones - Ataques'!$E$3:$E$137, DI$131)
</f>
        <v>1.181818182</v>
      </c>
      <c r="DJ145" s="268"/>
    </row>
    <row r="146">
      <c r="J146" s="269"/>
      <c r="K146" s="390"/>
      <c r="L146" s="390"/>
      <c r="M146" s="390"/>
      <c r="N146" s="390"/>
      <c r="O146" s="270"/>
      <c r="Q146" s="268"/>
      <c r="R146" s="307" t="s">
        <v>2225</v>
      </c>
      <c r="S146" s="381">
        <f>(
    SUMIFS(
        '(B) - Detecciones - Ataques'!$DU$3:$DU$137,
        '(B) - Detecciones - Ataques'!$GR$3:$GR$137, "✔",
        '(B) - Detecciones - Ataques'!$B$3:$B$137, S$131
    ) +
    SUMIFS(
        '(B) - Detecciones - Ataques'!$DU$3:$DU$137,
        '(B) - Detecciones - Ataques'!$GR$3:$GR$137, "✔",
        '(B) - Detecciones - Ataques'!$C$3:$C$137, "*" &amp; S$131 &amp; "*"
    )
) / (
    COUNTIFS(
        '(B) - Detecciones - Ataques'!$GR$3:$GR$137, "✔",
        '(B) - Detecciones - Ataques'!$B$3:$B$137, S$131
    ) +
    COUNTIFS(
        '(B) - Detecciones - Ataques'!$GR$3:$GR$137, "✔",
        '(B) - Detecciones - Ataques'!$C$3:$C$137, "*" &amp; S$131 &amp; "*"
    )
)
</f>
        <v>0.295058852</v>
      </c>
      <c r="T146" s="381">
        <f>(
    SUMIFS(
        '(B) - Detecciones - Ataques'!$DU$3:$DU$137,
        '(B) - Detecciones - Ataques'!$GR$3:$GR$137, "✔",
        '(B) - Detecciones - Ataques'!$B$3:$B$137, T$131
    ) +
    SUMIFS(
        '(B) - Detecciones - Ataques'!$DU$3:$DU$137,
        '(B) - Detecciones - Ataques'!$GR$3:$GR$137, "✔",
        '(B) - Detecciones - Ataques'!$C$3:$C$137, "*" &amp; T$131 &amp; "*"
    )
) / (
    COUNTIFS(
        '(B) - Detecciones - Ataques'!$GR$3:$GR$137, "✔",
        '(B) - Detecciones - Ataques'!$B$3:$B$137, T$131
    ) +
    COUNTIFS(
        '(B) - Detecciones - Ataques'!$GR$3:$GR$137, "✔",
        '(B) - Detecciones - Ataques'!$C$3:$C$137, "*" &amp; T$131 &amp; "*"
    )
)
</f>
        <v>0.004526034314</v>
      </c>
      <c r="U146" s="381">
        <f>(
    SUMIFS(
        '(B) - Detecciones - Ataques'!$DU$3:$DU$137,
        '(B) - Detecciones - Ataques'!$GR$3:$GR$137, "✔",
        '(B) - Detecciones - Ataques'!$B$3:$B$137, U$131
    ) +
    SUMIFS(
        '(B) - Detecciones - Ataques'!$DU$3:$DU$137,
        '(B) - Detecciones - Ataques'!$GR$3:$GR$137, "✔",
        '(B) - Detecciones - Ataques'!$C$3:$C$137, "*" &amp; U$131 &amp; "*"
    )
) / (
    COUNTIFS(
        '(B) - Detecciones - Ataques'!$GR$3:$GR$137, "✔",
        '(B) - Detecciones - Ataques'!$B$3:$B$137, U$131
    ) +
    COUNTIFS(
        '(B) - Detecciones - Ataques'!$GR$3:$GR$137, "✔",
        '(B) - Detecciones - Ataques'!$C$3:$C$137, "*" &amp; U$131 &amp; "*"
    )
)
</f>
        <v>2.318530702</v>
      </c>
      <c r="V146" s="381">
        <f>(
    SUMIFS(
        '(B) - Detecciones - Ataques'!$DU$3:$DU$137,
        '(B) - Detecciones - Ataques'!$GR$3:$GR$137, "✔",
        '(B) - Detecciones - Ataques'!$B$3:$B$137, V$131
    ) +
    SUMIFS(
        '(B) - Detecciones - Ataques'!$DU$3:$DU$137,
        '(B) - Detecciones - Ataques'!$GR$3:$GR$137, "✔",
        '(B) - Detecciones - Ataques'!$C$3:$C$137, "*" &amp; V$131 &amp; "*"
    )
) / (
    COUNTIFS(
        '(B) - Detecciones - Ataques'!$GR$3:$GR$137, "✔",
        '(B) - Detecciones - Ataques'!$B$3:$B$137, V$131
    ) +
    COUNTIFS(
        '(B) - Detecciones - Ataques'!$GR$3:$GR$137, "✔",
        '(B) - Detecciones - Ataques'!$C$3:$C$137, "*" &amp; V$131 &amp; "*"
    )
)
</f>
        <v>4.671875</v>
      </c>
      <c r="W146" s="381">
        <f>(
    SUMIFS(
        '(B) - Detecciones - Ataques'!$DU$3:$DU$137,
        '(B) - Detecciones - Ataques'!$GR$3:$GR$137, "✔",
        '(B) - Detecciones - Ataques'!$B$3:$B$137, W$131
    ) +
    SUMIFS(
        '(B) - Detecciones - Ataques'!$DU$3:$DU$137,
        '(B) - Detecciones - Ataques'!$GR$3:$GR$137, "✔",
        '(B) - Detecciones - Ataques'!$C$3:$C$137, "*" &amp; W$131 &amp; "*"
    )
) / (
    COUNTIFS(
        '(B) - Detecciones - Ataques'!$GR$3:$GR$137, "✔",
        '(B) - Detecciones - Ataques'!$B$3:$B$137, W$131
    ) +
    COUNTIFS(
        '(B) - Detecciones - Ataques'!$GR$3:$GR$137, "✔",
        '(B) - Detecciones - Ataques'!$C$3:$C$137, "*" &amp; W$131 &amp; "*"
    )
)
</f>
        <v>0.9395679148</v>
      </c>
      <c r="X146" s="381">
        <f>(
    SUMIFS(
        '(B) - Detecciones - Ataques'!$DU$3:$DU$137,
        '(B) - Detecciones - Ataques'!$GR$3:$GR$137, "✔",
        '(B) - Detecciones - Ataques'!$B$3:$B$137, X$131
    ) +
    SUMIFS(
        '(B) - Detecciones - Ataques'!$DU$3:$DU$137,
        '(B) - Detecciones - Ataques'!$GR$3:$GR$137, "✔",
        '(B) - Detecciones - Ataques'!$C$3:$C$137, "*" &amp; X$131 &amp; "*"
    )
) / (
    COUNTIFS(
        '(B) - Detecciones - Ataques'!$GR$3:$GR$137, "✔",
        '(B) - Detecciones - Ataques'!$B$3:$B$137, X$131
    ) +
    COUNTIFS(
        '(B) - Detecciones - Ataques'!$GR$3:$GR$137, "✔",
        '(B) - Detecciones - Ataques'!$C$3:$C$137, "*" &amp; X$131 &amp; "*"
    )
)
</f>
        <v>132.375</v>
      </c>
      <c r="Y146" s="381">
        <f>(
    SUMIFS(
        '(B) - Detecciones - Ataques'!$DU$3:$DU$137,
        '(B) - Detecciones - Ataques'!$GR$3:$GR$137, "✔",
        '(B) - Detecciones - Ataques'!$B$3:$B$137, Y$131
    ) +
    SUMIFS(
        '(B) - Detecciones - Ataques'!$DU$3:$DU$137,
        '(B) - Detecciones - Ataques'!$GR$3:$GR$137, "✔",
        '(B) - Detecciones - Ataques'!$C$3:$C$137, "*" &amp; Y$131 &amp; "*"
    )
) / (
    COUNTIFS(
        '(B) - Detecciones - Ataques'!$GR$3:$GR$137, "✔",
        '(B) - Detecciones - Ataques'!$B$3:$B$137, Y$131
    ) +
    COUNTIFS(
        '(B) - Detecciones - Ataques'!$GR$3:$GR$137, "✔",
        '(B) - Detecciones - Ataques'!$C$3:$C$137, "*" &amp; Y$131 &amp; "*"
    )
)
</f>
        <v>58.48378587</v>
      </c>
      <c r="Z146" s="381">
        <f>(
    SUMIFS(
        '(B) - Detecciones - Ataques'!$DU$3:$DU$137,
        '(B) - Detecciones - Ataques'!$GR$3:$GR$137, "✔",
        '(B) - Detecciones - Ataques'!$B$3:$B$137, Z$131
    ) +
    SUMIFS(
        '(B) - Detecciones - Ataques'!$DU$3:$DU$137,
        '(B) - Detecciones - Ataques'!$GR$3:$GR$137, "✔",
        '(B) - Detecciones - Ataques'!$C$3:$C$137, "*" &amp; Z$131 &amp; "*"
    )
) / (
    COUNTIFS(
        '(B) - Detecciones - Ataques'!$GR$3:$GR$137, "✔",
        '(B) - Detecciones - Ataques'!$B$3:$B$137, Z$131
    ) +
    COUNTIFS(
        '(B) - Detecciones - Ataques'!$GR$3:$GR$137, "✔",
        '(B) - Detecciones - Ataques'!$C$3:$C$137, "*" &amp; Z$131 &amp; "*"
    )
)
</f>
        <v>2.846120277</v>
      </c>
      <c r="AA146" s="381">
        <f>(
    SUMIFS(
        '(B) - Detecciones - Ataques'!$DU$3:$DU$137,
        '(B) - Detecciones - Ataques'!$GR$3:$GR$137, "✔",
        '(B) - Detecciones - Ataques'!$B$3:$B$137, AA$131
    ) +
    SUMIFS(
        '(B) - Detecciones - Ataques'!$DU$3:$DU$137,
        '(B) - Detecciones - Ataques'!$GR$3:$GR$137, "✔",
        '(B) - Detecciones - Ataques'!$C$3:$C$137, "*" &amp; AA$131 &amp; "*"
    )
) / (
    COUNTIFS(
        '(B) - Detecciones - Ataques'!$GR$3:$GR$137, "✔",
        '(B) - Detecciones - Ataques'!$B$3:$B$137, AA$131
    ) +
    COUNTIFS(
        '(B) - Detecciones - Ataques'!$GR$3:$GR$137, "✔",
        '(B) - Detecciones - Ataques'!$C$3:$C$137, "*" &amp; AA$131 &amp; "*"
    )
)
</f>
        <v>31.66964286</v>
      </c>
      <c r="AB146" s="381">
        <f>(
    SUMIFS(
        '(B) - Detecciones - Ataques'!$DU$3:$DU$137,
        '(B) - Detecciones - Ataques'!$GR$3:$GR$137, "✔",
        '(B) - Detecciones - Ataques'!$B$3:$B$137, AB$131
    ) +
    SUMIFS(
        '(B) - Detecciones - Ataques'!$DU$3:$DU$137,
        '(B) - Detecciones - Ataques'!$GR$3:$GR$137, "✔",
        '(B) - Detecciones - Ataques'!$C$3:$C$137, "*" &amp; AB$131 &amp; "*"
    )
) / (
    COUNTIFS(
        '(B) - Detecciones - Ataques'!$GR$3:$GR$137, "✔",
        '(B) - Detecciones - Ataques'!$B$3:$B$137, AB$131
    ) +
    COUNTIFS(
        '(B) - Detecciones - Ataques'!$GR$3:$GR$137, "✔",
        '(B) - Detecciones - Ataques'!$C$3:$C$137, "*" &amp; AB$131 &amp; "*"
    )
)
</f>
        <v>6.15</v>
      </c>
      <c r="AC146" s="381">
        <f>(
    SUMIFS(
        '(B) - Detecciones - Ataques'!$DU$3:$DU$137,
        '(B) - Detecciones - Ataques'!$GR$3:$GR$137, "✔",
        '(B) - Detecciones - Ataques'!$B$3:$B$137, AC$131
    ) +
    SUMIFS(
        '(B) - Detecciones - Ataques'!$DU$3:$DU$137,
        '(B) - Detecciones - Ataques'!$GR$3:$GR$137, "✔",
        '(B) - Detecciones - Ataques'!$C$3:$C$137, "*" &amp; AC$131 &amp; "*"
    )
) / (
    COUNTIFS(
        '(B) - Detecciones - Ataques'!$GR$3:$GR$137, "✔",
        '(B) - Detecciones - Ataques'!$B$3:$B$137, AC$131
    ) +
    COUNTIFS(
        '(B) - Detecciones - Ataques'!$GR$3:$GR$137, "✔",
        '(B) - Detecciones - Ataques'!$C$3:$C$137, "*" &amp; AC$131 &amp; "*"
    )
)
</f>
        <v>1.226516751</v>
      </c>
      <c r="AD146" s="381">
        <f>(
    SUMIFS(
        '(B) - Detecciones - Ataques'!$DU$3:$DU$137,
        '(B) - Detecciones - Ataques'!$GR$3:$GR$137, "✔",
        '(B) - Detecciones - Ataques'!$B$3:$B$137, AD$131
    ) +
    SUMIFS(
        '(B) - Detecciones - Ataques'!$DU$3:$DU$137,
        '(B) - Detecciones - Ataques'!$GR$3:$GR$137, "✔",
        '(B) - Detecciones - Ataques'!$C$3:$C$137, "*" &amp; AD$131 &amp; "*"
    )
) / (
    COUNTIFS(
        '(B) - Detecciones - Ataques'!$GR$3:$GR$137, "✔",
        '(B) - Detecciones - Ataques'!$B$3:$B$137, AD$131
    ) +
    COUNTIFS(
        '(B) - Detecciones - Ataques'!$GR$3:$GR$137, "✔",
        '(B) - Detecciones - Ataques'!$C$3:$C$137, "*" &amp; AD$131 &amp; "*"
    )
)
</f>
        <v>16</v>
      </c>
      <c r="AE146" s="382">
        <f>(
    SUMIFS(
        '(B) - Detecciones - Ataques'!$DU$3:$DU$137,
        '(B) - Detecciones - Ataques'!$GR$3:$GR$137, "✔",
        '(B) - Detecciones - Ataques'!$B$3:$B$137, AE$131
    ) +
    SUMIFS(
        '(B) - Detecciones - Ataques'!$DU$3:$DU$137,
        '(B) - Detecciones - Ataques'!$GR$3:$GR$137, "✔",
        '(B) - Detecciones - Ataques'!$C$3:$C$137, "*" &amp; AE$131 &amp; "*"
    )
) / (
    COUNTIFS(
        '(B) - Detecciones - Ataques'!$GR$3:$GR$137, "✔",
        '(B) - Detecciones - Ataques'!$B$3:$B$137, AE$131
    ) +
    COUNTIFS(
        '(B) - Detecciones - Ataques'!$GR$3:$GR$137, "✔",
        '(B) - Detecciones - Ataques'!$C$3:$C$137, "*" &amp; AE$131 &amp; "*"
    )
)
</f>
        <v>5.473063973</v>
      </c>
      <c r="AF146" s="268"/>
      <c r="AG146" s="307" t="s">
        <v>2225</v>
      </c>
      <c r="AH146" s="395">
        <f>AVERAGEIFS('(B) - Detecciones - Ataques'!$DU$3:$DU$137,'(B) - Detecciones - Ataques'!$GR$3:$GR$137, "✔",'(B) - Detecciones - Ataques'!$E$3:$E$137, AH$131)
</f>
        <v>0.00678437065</v>
      </c>
      <c r="AI146" s="395">
        <f>AVERAGEIFS('(B) - Detecciones - Ataques'!$DU$3:$DU$137,'(B) - Detecciones - Ataques'!$GR$3:$GR$137, "✔",'(B) - Detecciones - Ataques'!$E$3:$E$137, AI$131)
</f>
        <v>0</v>
      </c>
      <c r="AJ146" s="395">
        <f>AVERAGEIFS('(B) - Detecciones - Ataques'!$DU$3:$DU$137,'(B) - Detecciones - Ataques'!$GR$3:$GR$137, "✔",'(B) - Detecciones - Ataques'!$E$3:$E$137, AJ$131)
</f>
        <v>1.75</v>
      </c>
      <c r="AK146" s="395">
        <f>AVERAGEIFS('(B) - Detecciones - Ataques'!$DU$3:$DU$137,'(B) - Detecciones - Ataques'!$GR$3:$GR$137, "✔",'(B) - Detecciones - Ataques'!$E$3:$E$137, AK$131)
</f>
        <v>0</v>
      </c>
      <c r="AL146" s="395">
        <f>AVERAGEIFS('(B) - Detecciones - Ataques'!$DU$3:$DU$137,'(B) - Detecciones - Ataques'!$GR$3:$GR$137, "✔",'(B) - Detecciones - Ataques'!$E$3:$E$137, AL$131)
</f>
        <v>0.004526034314</v>
      </c>
      <c r="AM146" s="406" t="s">
        <v>12</v>
      </c>
      <c r="AN146" s="406" t="s">
        <v>12</v>
      </c>
      <c r="AO146" s="406" t="s">
        <v>12</v>
      </c>
      <c r="AP146" s="395">
        <f>AVERAGEIFS('(B) - Detecciones - Ataques'!$DU$3:$DU$137,'(B) - Detecciones - Ataques'!$GR$3:$GR$137, "✔",'(B) - Detecciones - Ataques'!$E$3:$E$137, AP$131)
</f>
        <v>0.9605263158</v>
      </c>
      <c r="AQ146" s="395">
        <f>AVERAGEIFS('(B) - Detecciones - Ataques'!$DU$3:$DU$137,'(B) - Detecciones - Ataques'!$GR$3:$GR$137, "✔",'(B) - Detecciones - Ataques'!$E$3:$E$137, AQ$131)
</f>
        <v>1.833333333</v>
      </c>
      <c r="AR146" s="406" t="s">
        <v>12</v>
      </c>
      <c r="AS146" s="395">
        <f>AVERAGEIFS('(B) - Detecciones - Ataques'!$DU$3:$DU$137,'(B) - Detecciones - Ataques'!$GR$3:$GR$137, "✔",'(B) - Detecciones - Ataques'!$E$3:$E$137, AS$131)
</f>
        <v>4</v>
      </c>
      <c r="AT146" s="395">
        <f>AVERAGEIFS('(B) - Detecciones - Ataques'!$DU$3:$DU$137,'(B) - Detecciones - Ataques'!$GR$3:$GR$137, "✔",'(B) - Detecciones - Ataques'!$E$3:$E$137, AT$131)
</f>
        <v>6</v>
      </c>
      <c r="AU146" s="395">
        <f>AVERAGEIFS('(B) - Detecciones - Ataques'!$DU$3:$DU$137,'(B) - Detecciones - Ataques'!$GR$3:$GR$137, "✔",'(B) - Detecciones - Ataques'!$E$3:$E$137, AU$131)
</f>
        <v>2</v>
      </c>
      <c r="AV146" s="406" t="s">
        <v>12</v>
      </c>
      <c r="AW146" s="395">
        <f>AVERAGEIFS('(B) - Detecciones - Ataques'!$DU$3:$DU$137,'(B) - Detecciones - Ataques'!$GR$3:$GR$137, "✔",'(B) - Detecciones - Ataques'!$E$3:$E$137, AW$131)
</f>
        <v>1.6875</v>
      </c>
      <c r="AX146" s="407" t="s">
        <v>12</v>
      </c>
      <c r="AY146" s="395">
        <f>AVERAGEIFS('(B) - Detecciones - Ataques'!$DU$3:$DU$137,'(B) - Detecciones - Ataques'!$GR$3:$GR$137, "✔",'(B) - Detecciones - Ataques'!$E$3:$E$137, AY$131)
</f>
        <v>1.5</v>
      </c>
      <c r="AZ146" s="395">
        <f>AVERAGEIFS('(B) - Detecciones - Ataques'!$DU$3:$DU$137,'(B) - Detecciones - Ataques'!$GR$3:$GR$137, "✔",'(B) - Detecciones - Ataques'!$E$3:$E$137, AZ$131)
</f>
        <v>14</v>
      </c>
      <c r="BA146" s="407" t="s">
        <v>12</v>
      </c>
      <c r="BB146" s="395">
        <f>AVERAGEIFS('(B) - Detecciones - Ataques'!$DU$3:$DU$137,'(B) - Detecciones - Ataques'!$GR$3:$GR$137, "✔",'(B) - Detecciones - Ataques'!$E$3:$E$137, BB$131)
</f>
        <v>0.5256584678</v>
      </c>
      <c r="BC146" s="406" t="s">
        <v>12</v>
      </c>
      <c r="BD146" s="395">
        <f>AVERAGEIFS('(B) - Detecciones - Ataques'!$DU$3:$DU$137,'(B) - Detecciones - Ataques'!$GR$3:$GR$137, "✔",'(B) - Detecciones - Ataques'!$E$3:$E$137, BD$131)
</f>
        <v>1</v>
      </c>
      <c r="BE146" s="395">
        <f>AVERAGEIFS('(B) - Detecciones - Ataques'!$DU$3:$DU$137,'(B) - Detecciones - Ataques'!$GR$3:$GR$137, "✔",'(B) - Detecciones - Ataques'!$E$3:$E$137, BE$131)
</f>
        <v>1.5</v>
      </c>
      <c r="BF146" s="395">
        <f>AVERAGEIFS('(B) - Detecciones - Ataques'!$DU$3:$DU$137,'(B) - Detecciones - Ataques'!$GR$3:$GR$137, "✔",'(B) - Detecciones - Ataques'!$E$3:$E$137, BF$131)
</f>
        <v>1</v>
      </c>
      <c r="BG146" s="395">
        <f>AVERAGEIFS('(B) - Detecciones - Ataques'!$DU$3:$DU$137,'(B) - Detecciones - Ataques'!$GR$3:$GR$137, "✔",'(B) - Detecciones - Ataques'!$E$3:$E$137, BG$131)
</f>
        <v>396</v>
      </c>
      <c r="BH146" s="406" t="s">
        <v>12</v>
      </c>
      <c r="BI146" s="406" t="s">
        <v>12</v>
      </c>
      <c r="BJ146" s="406" t="s">
        <v>12</v>
      </c>
      <c r="BK146" s="395">
        <f>AVERAGEIFS('(B) - Detecciones - Ataques'!$DU$3:$DU$137,'(B) - Detecciones - Ataques'!$GR$3:$GR$137, "✔",'(B) - Detecciones - Ataques'!$E$3:$E$137, BK$131)
</f>
        <v>2</v>
      </c>
      <c r="BL146" s="395">
        <f>AVERAGEIFS('(B) - Detecciones - Ataques'!$DU$3:$DU$137,'(B) - Detecciones - Ataques'!$GR$3:$GR$137, "✔",'(B) - Detecciones - Ataques'!$E$3:$E$137, BL$131)
</f>
        <v>8.005198642</v>
      </c>
      <c r="BM146" s="395">
        <f>AVERAGEIFS('(B) - Detecciones - Ataques'!$DU$3:$DU$137,'(B) - Detecciones - Ataques'!$GR$3:$GR$137, "✔",'(B) - Detecciones - Ataques'!$E$3:$E$137, BM$131)
</f>
        <v>128.6424931</v>
      </c>
      <c r="BN146" s="406" t="s">
        <v>12</v>
      </c>
      <c r="BO146" s="406" t="s">
        <v>12</v>
      </c>
      <c r="BP146" s="395">
        <f>AVERAGEIFS('(B) - Detecciones - Ataques'!$DU$3:$DU$137,'(B) - Detecciones - Ataques'!$GR$3:$GR$137, "✔",'(B) - Detecciones - Ataques'!$E$3:$E$137, BP$131)
</f>
        <v>1.004901961</v>
      </c>
      <c r="BQ146" s="406" t="s">
        <v>12</v>
      </c>
      <c r="BR146" s="395">
        <f>AVERAGEIFS('(B) - Detecciones - Ataques'!$DU$3:$DU$137,'(B) - Detecciones - Ataques'!$GR$3:$GR$137, "✔",'(B) - Detecciones - Ataques'!$E$3:$E$137, BR$131)
</f>
        <v>5</v>
      </c>
      <c r="BS146" s="406" t="s">
        <v>12</v>
      </c>
      <c r="BT146" s="406" t="s">
        <v>12</v>
      </c>
      <c r="BU146" s="395">
        <f>AVERAGEIFS('(B) - Detecciones - Ataques'!$DU$3:$DU$137,'(B) - Detecciones - Ataques'!$GR$3:$GR$137, "✔",'(B) - Detecciones - Ataques'!$E$3:$E$137, BU$131)
</f>
        <v>0</v>
      </c>
      <c r="BV146" s="395">
        <f>AVERAGEIFS('(B) - Detecciones - Ataques'!$DU$3:$DU$137,'(B) - Detecciones - Ataques'!$GR$3:$GR$137, "✔",'(B) - Detecciones - Ataques'!$E$3:$E$137, BV$131)
</f>
        <v>4</v>
      </c>
      <c r="BW146" s="406" t="s">
        <v>12</v>
      </c>
      <c r="BX146" s="395">
        <f>AVERAGEIFS('(B) - Detecciones - Ataques'!$DU$3:$DU$137,'(B) - Detecciones - Ataques'!$GR$3:$GR$137, "✔",'(B) - Detecciones - Ataques'!$E$3:$E$137, BX$131)
</f>
        <v>5.375</v>
      </c>
      <c r="BY146" s="395">
        <f>AVERAGEIFS('(B) - Detecciones - Ataques'!$DU$3:$DU$137,'(B) - Detecciones - Ataques'!$GR$3:$GR$137, "✔",'(B) - Detecciones - Ataques'!$E$3:$E$137, BY$131)
</f>
        <v>1.081300813</v>
      </c>
      <c r="BZ146" s="407" t="s">
        <v>12</v>
      </c>
      <c r="CA146" s="406" t="s">
        <v>12</v>
      </c>
      <c r="CB146" s="407" t="s">
        <v>12</v>
      </c>
      <c r="CC146" s="406" t="s">
        <v>12</v>
      </c>
      <c r="CD146" s="406" t="s">
        <v>12</v>
      </c>
      <c r="CE146" s="395">
        <f>AVERAGEIFS('(B) - Detecciones - Ataques'!$DU$3:$DU$137,'(B) - Detecciones - Ataques'!$GR$3:$GR$137, "✔",'(B) - Detecciones - Ataques'!$E$3:$E$137, CE$131)
</f>
        <v>4</v>
      </c>
      <c r="CF146" s="406" t="s">
        <v>12</v>
      </c>
      <c r="CG146" s="395">
        <f>AVERAGEIFS('(B) - Detecciones - Ataques'!$DU$3:$DU$137,'(B) - Detecciones - Ataques'!$GR$3:$GR$137, "✔",'(B) - Detecciones - Ataques'!$E$3:$E$137, CG$131)
</f>
        <v>3</v>
      </c>
      <c r="CH146" s="395">
        <f>AVERAGEIFS('(B) - Detecciones - Ataques'!$DU$3:$DU$137,'(B) - Detecciones - Ataques'!$GR$3:$GR$137, "✔",'(B) - Detecciones - Ataques'!$E$3:$E$137, CH$131)
</f>
        <v>33</v>
      </c>
      <c r="CI146" s="406" t="s">
        <v>12</v>
      </c>
      <c r="CJ146" s="395">
        <f>AVERAGEIFS('(B) - Detecciones - Ataques'!$DU$3:$DU$137,'(B) - Detecciones - Ataques'!$GR$3:$GR$137, "✔",'(B) - Detecciones - Ataques'!$E$3:$E$137, CJ$131)
</f>
        <v>13</v>
      </c>
      <c r="CK146" s="406" t="s">
        <v>12</v>
      </c>
      <c r="CL146" s="395">
        <f>AVERAGEIFS('(B) - Detecciones - Ataques'!$DU$3:$DU$137,'(B) - Detecciones - Ataques'!$GR$3:$GR$137, "✔",'(B) - Detecciones - Ataques'!$E$3:$E$137, CL$131)
</f>
        <v>85.5</v>
      </c>
      <c r="CM146" s="395">
        <f>AVERAGEIFS('(B) - Detecciones - Ataques'!$DU$3:$DU$137,'(B) - Detecciones - Ataques'!$GR$3:$GR$137, "✔",'(B) - Detecciones - Ataques'!$E$3:$E$137, CM$131)
</f>
        <v>0</v>
      </c>
      <c r="CN146" s="395">
        <f>AVERAGEIFS('(B) - Detecciones - Ataques'!$DU$3:$DU$137,'(B) - Detecciones - Ataques'!$GR$3:$GR$137, "✔",'(B) - Detecciones - Ataques'!$E$3:$E$137, CN$131)
</f>
        <v>3.125</v>
      </c>
      <c r="CO146" s="395">
        <f>AVERAGEIFS('(B) - Detecciones - Ataques'!$DU$3:$DU$137,'(B) - Detecciones - Ataques'!$GR$3:$GR$137, "✔",'(B) - Detecciones - Ataques'!$E$3:$E$137, CO$131)
</f>
        <v>21.5</v>
      </c>
      <c r="CP146" s="395">
        <f>AVERAGEIFS('(B) - Detecciones - Ataques'!$DU$3:$DU$137,'(B) - Detecciones - Ataques'!$GR$3:$GR$137, "✔",'(B) - Detecciones - Ataques'!$E$3:$E$137, CP$131)
</f>
        <v>3</v>
      </c>
      <c r="CQ146" s="406" t="s">
        <v>12</v>
      </c>
      <c r="CR146" s="395">
        <f>AVERAGEIFS('(B) - Detecciones - Ataques'!$DU$3:$DU$137,'(B) - Detecciones - Ataques'!$GR$3:$GR$137, "✔",'(B) - Detecciones - Ataques'!$E$3:$E$137, CR$131)
</f>
        <v>0.06229986167</v>
      </c>
      <c r="CS146" s="395">
        <f>AVERAGEIFS('(B) - Detecciones - Ataques'!$DU$3:$DU$137,'(B) - Detecciones - Ataques'!$GR$3:$GR$137, "✔",'(B) - Detecciones - Ataques'!$E$3:$E$137, CS$131)
</f>
        <v>0.007984031936</v>
      </c>
      <c r="CT146" s="406" t="s">
        <v>12</v>
      </c>
      <c r="CU146" s="395">
        <f>AVERAGEIFS('(B) - Detecciones - Ataques'!$DU$3:$DU$137,'(B) - Detecciones - Ataques'!$GR$3:$GR$137, "✔",'(B) - Detecciones - Ataques'!$E$3:$E$137, CU$131)
</f>
        <v>1</v>
      </c>
      <c r="CV146" s="406" t="s">
        <v>12</v>
      </c>
      <c r="CW146" s="395">
        <f>AVERAGEIFS('(B) - Detecciones - Ataques'!$DU$3:$DU$137,'(B) - Detecciones - Ataques'!$GR$3:$GR$137, "✔",'(B) - Detecciones - Ataques'!$E$3:$E$137, CW$131)
</f>
        <v>5</v>
      </c>
      <c r="CX146" s="395">
        <f>AVERAGEIFS('(B) - Detecciones - Ataques'!$DU$3:$DU$137,'(B) - Detecciones - Ataques'!$GR$3:$GR$137, "✔",'(B) - Detecciones - Ataques'!$E$3:$E$137, CX$131)
</f>
        <v>16</v>
      </c>
      <c r="CY146" s="406" t="s">
        <v>12</v>
      </c>
      <c r="CZ146" s="406" t="s">
        <v>12</v>
      </c>
      <c r="DA146" s="406" t="s">
        <v>12</v>
      </c>
      <c r="DB146" s="406" t="s">
        <v>12</v>
      </c>
      <c r="DC146" s="406" t="s">
        <v>12</v>
      </c>
      <c r="DD146" s="406" t="s">
        <v>12</v>
      </c>
      <c r="DE146" s="406" t="s">
        <v>12</v>
      </c>
      <c r="DF146" s="406" t="s">
        <v>12</v>
      </c>
      <c r="DG146" s="395">
        <f>AVERAGEIFS('(B) - Detecciones - Ataques'!$DU$3:$DU$137,'(B) - Detecciones - Ataques'!$GR$3:$GR$137, "✔",'(B) - Detecciones - Ataques'!$E$3:$E$137, DG$131)
</f>
        <v>1.055555556</v>
      </c>
      <c r="DH146" s="406" t="s">
        <v>12</v>
      </c>
      <c r="DI146" s="396">
        <f>AVERAGEIFS('(B) - Detecciones - Ataques'!$DU$3:$DU$137,'(B) - Detecciones - Ataques'!$GR$3:$GR$137, "✔",'(B) - Detecciones - Ataques'!$E$3:$E$137, DI$131)
</f>
        <v>1.363636364</v>
      </c>
      <c r="DJ146" s="268"/>
    </row>
    <row r="147">
      <c r="J147" s="269"/>
      <c r="K147" s="390"/>
      <c r="L147" s="390"/>
      <c r="M147" s="390"/>
      <c r="N147" s="390"/>
      <c r="O147" s="270"/>
      <c r="Q147" s="268"/>
      <c r="R147" s="307" t="s">
        <v>2226</v>
      </c>
      <c r="S147" s="381">
        <f>(
    SUMIFS(
        '(B) - Detecciones - Ataques'!$FD$3:$FD$137,
        '(B) - Detecciones - Ataques'!$GR$3:$GR$137, "✔",
        '(B) - Detecciones - Ataques'!$B$3:$B$137, S$131
    ) +
    SUMIFS(
        '(B) - Detecciones - Ataques'!$FD$3:$FD$137,
        '(B) - Detecciones - Ataques'!$GR$3:$GR$137, "✔",
        '(B) - Detecciones - Ataques'!$C$3:$C$137, "*" &amp; S$131 &amp; "*"
    )
) / (
    COUNTIFS(
        '(B) - Detecciones - Ataques'!$GR$3:$GR$137, "✔",
        '(B) - Detecciones - Ataques'!$B$3:$B$137, S$131
    ) +
    COUNTIFS(
        '(B) - Detecciones - Ataques'!$GR$3:$GR$137, "✔",
        '(B) - Detecciones - Ataques'!$C$3:$C$137, "*" &amp; S$131 &amp; "*"
    )
)
</f>
        <v>1.743137602</v>
      </c>
      <c r="T147" s="381">
        <f>(
    SUMIFS(
        '(B) - Detecciones - Ataques'!$FD$3:$FD$137,
        '(B) - Detecciones - Ataques'!$GR$3:$GR$137, "✔",
        '(B) - Detecciones - Ataques'!$B$3:$B$137, T$131
    ) +
    SUMIFS(
        '(B) - Detecciones - Ataques'!$FD$3:$FD$137,
        '(B) - Detecciones - Ataques'!$GR$3:$GR$137, "✔",
        '(B) - Detecciones - Ataques'!$C$3:$C$137, "*" &amp; T$131 &amp; "*"
    )
) / (
    COUNTIFS(
        '(B) - Detecciones - Ataques'!$GR$3:$GR$137, "✔",
        '(B) - Detecciones - Ataques'!$B$3:$B$137, T$131
    ) +
    COUNTIFS(
        '(B) - Detecciones - Ataques'!$GR$3:$GR$137, "✔",
        '(B) - Detecciones - Ataques'!$C$3:$C$137, "*" &amp; T$131 &amp; "*"
    )
)
</f>
        <v>0.03958321165</v>
      </c>
      <c r="U147" s="381">
        <f>(
    SUMIFS(
        '(B) - Detecciones - Ataques'!$FD$3:$FD$137,
        '(B) - Detecciones - Ataques'!$GR$3:$GR$137, "✔",
        '(B) - Detecciones - Ataques'!$B$3:$B$137, U$131
    ) +
    SUMIFS(
        '(B) - Detecciones - Ataques'!$FD$3:$FD$137,
        '(B) - Detecciones - Ataques'!$GR$3:$GR$137, "✔",
        '(B) - Detecciones - Ataques'!$C$3:$C$137, "*" &amp; U$131 &amp; "*"
    )
) / (
    COUNTIFS(
        '(B) - Detecciones - Ataques'!$GR$3:$GR$137, "✔",
        '(B) - Detecciones - Ataques'!$B$3:$B$137, U$131
    ) +
    COUNTIFS(
        '(B) - Detecciones - Ataques'!$GR$3:$GR$137, "✔",
        '(B) - Detecciones - Ataques'!$C$3:$C$137, "*" &amp; U$131 &amp; "*"
    )
)
</f>
        <v>8.790570175</v>
      </c>
      <c r="V147" s="381">
        <f>(
    SUMIFS(
        '(B) - Detecciones - Ataques'!$FD$3:$FD$137,
        '(B) - Detecciones - Ataques'!$GR$3:$GR$137, "✔",
        '(B) - Detecciones - Ataques'!$B$3:$B$137, V$131
    ) +
    SUMIFS(
        '(B) - Detecciones - Ataques'!$FD$3:$FD$137,
        '(B) - Detecciones - Ataques'!$GR$3:$GR$137, "✔",
        '(B) - Detecciones - Ataques'!$C$3:$C$137, "*" &amp; V$131 &amp; "*"
    )
) / (
    COUNTIFS(
        '(B) - Detecciones - Ataques'!$GR$3:$GR$137, "✔",
        '(B) - Detecciones - Ataques'!$B$3:$B$137, V$131
    ) +
    COUNTIFS(
        '(B) - Detecciones - Ataques'!$GR$3:$GR$137, "✔",
        '(B) - Detecciones - Ataques'!$C$3:$C$137, "*" &amp; V$131 &amp; "*"
    )
)
</f>
        <v>12.390625</v>
      </c>
      <c r="W147" s="381">
        <f>(
    SUMIFS(
        '(B) - Detecciones - Ataques'!$FD$3:$FD$137,
        '(B) - Detecciones - Ataques'!$GR$3:$GR$137, "✔",
        '(B) - Detecciones - Ataques'!$B$3:$B$137, W$131
    ) +
    SUMIFS(
        '(B) - Detecciones - Ataques'!$FD$3:$FD$137,
        '(B) - Detecciones - Ataques'!$GR$3:$GR$137, "✔",
        '(B) - Detecciones - Ataques'!$C$3:$C$137, "*" &amp; W$131 &amp; "*"
    )
) / (
    COUNTIFS(
        '(B) - Detecciones - Ataques'!$GR$3:$GR$137, "✔",
        '(B) - Detecciones - Ataques'!$B$3:$B$137, W$131
    ) +
    COUNTIFS(
        '(B) - Detecciones - Ataques'!$GR$3:$GR$137, "✔",
        '(B) - Detecciones - Ataques'!$C$3:$C$137, "*" &amp; W$131 &amp; "*"
    )
)
</f>
        <v>22.74149939</v>
      </c>
      <c r="X147" s="381">
        <f>(
    SUMIFS(
        '(B) - Detecciones - Ataques'!$FD$3:$FD$137,
        '(B) - Detecciones - Ataques'!$GR$3:$GR$137, "✔",
        '(B) - Detecciones - Ataques'!$B$3:$B$137, X$131
    ) +
    SUMIFS(
        '(B) - Detecciones - Ataques'!$FD$3:$FD$137,
        '(B) - Detecciones - Ataques'!$GR$3:$GR$137, "✔",
        '(B) - Detecciones - Ataques'!$C$3:$C$137, "*" &amp; X$131 &amp; "*"
    )
) / (
    COUNTIFS(
        '(B) - Detecciones - Ataques'!$GR$3:$GR$137, "✔",
        '(B) - Detecciones - Ataques'!$B$3:$B$137, X$131
    ) +
    COUNTIFS(
        '(B) - Detecciones - Ataques'!$GR$3:$GR$137, "✔",
        '(B) - Detecciones - Ataques'!$C$3:$C$137, "*" &amp; X$131 &amp; "*"
    )
)
</f>
        <v>181.4583333</v>
      </c>
      <c r="Y147" s="381">
        <f>(
    SUMIFS(
        '(B) - Detecciones - Ataques'!$FD$3:$FD$137,
        '(B) - Detecciones - Ataques'!$GR$3:$GR$137, "✔",
        '(B) - Detecciones - Ataques'!$B$3:$B$137, Y$131
    ) +
    SUMIFS(
        '(B) - Detecciones - Ataques'!$FD$3:$FD$137,
        '(B) - Detecciones - Ataques'!$GR$3:$GR$137, "✔",
        '(B) - Detecciones - Ataques'!$C$3:$C$137, "*" &amp; Y$131 &amp; "*"
    )
) / (
    COUNTIFS(
        '(B) - Detecciones - Ataques'!$GR$3:$GR$137, "✔",
        '(B) - Detecciones - Ataques'!$B$3:$B$137, Y$131
    ) +
    COUNTIFS(
        '(B) - Detecciones - Ataques'!$GR$3:$GR$137, "✔",
        '(B) - Detecciones - Ataques'!$C$3:$C$137, "*" &amp; Y$131 &amp; "*"
    )
)
</f>
        <v>8245.861025</v>
      </c>
      <c r="Z147" s="381">
        <f>(
    SUMIFS(
        '(B) - Detecciones - Ataques'!$FD$3:$FD$137,
        '(B) - Detecciones - Ataques'!$GR$3:$GR$137, "✔",
        '(B) - Detecciones - Ataques'!$B$3:$B$137, Z$131
    ) +
    SUMIFS(
        '(B) - Detecciones - Ataques'!$FD$3:$FD$137,
        '(B) - Detecciones - Ataques'!$GR$3:$GR$137, "✔",
        '(B) - Detecciones - Ataques'!$C$3:$C$137, "*" &amp; Z$131 &amp; "*"
    )
) / (
    COUNTIFS(
        '(B) - Detecciones - Ataques'!$GR$3:$GR$137, "✔",
        '(B) - Detecciones - Ataques'!$B$3:$B$137, Z$131
    ) +
    COUNTIFS(
        '(B) - Detecciones - Ataques'!$GR$3:$GR$137, "✔",
        '(B) - Detecciones - Ataques'!$C$3:$C$137, "*" &amp; Z$131 &amp; "*"
    )
)
</f>
        <v>6.33752989</v>
      </c>
      <c r="AA147" s="381">
        <f>(
    SUMIFS(
        '(B) - Detecciones - Ataques'!$FD$3:$FD$137,
        '(B) - Detecciones - Ataques'!$GR$3:$GR$137, "✔",
        '(B) - Detecciones - Ataques'!$B$3:$B$137, AA$131
    ) +
    SUMIFS(
        '(B) - Detecciones - Ataques'!$FD$3:$FD$137,
        '(B) - Detecciones - Ataques'!$GR$3:$GR$137, "✔",
        '(B) - Detecciones - Ataques'!$C$3:$C$137, "*" &amp; AA$131 &amp; "*"
    )
) / (
    COUNTIFS(
        '(B) - Detecciones - Ataques'!$GR$3:$GR$137, "✔",
        '(B) - Detecciones - Ataques'!$B$3:$B$137, AA$131
    ) +
    COUNTIFS(
        '(B) - Detecciones - Ataques'!$GR$3:$GR$137, "✔",
        '(B) - Detecciones - Ataques'!$C$3:$C$137, "*" &amp; AA$131 &amp; "*"
    )
)
</f>
        <v>53.36607143</v>
      </c>
      <c r="AB147" s="381">
        <f>(
    SUMIFS(
        '(B) - Detecciones - Ataques'!$FD$3:$FD$137,
        '(B) - Detecciones - Ataques'!$GR$3:$GR$137, "✔",
        '(B) - Detecciones - Ataques'!$B$3:$B$137, AB$131
    ) +
    SUMIFS(
        '(B) - Detecciones - Ataques'!$FD$3:$FD$137,
        '(B) - Detecciones - Ataques'!$GR$3:$GR$137, "✔",
        '(B) - Detecciones - Ataques'!$C$3:$C$137, "*" &amp; AB$131 &amp; "*"
    )
) / (
    COUNTIFS(
        '(B) - Detecciones - Ataques'!$GR$3:$GR$137, "✔",
        '(B) - Detecciones - Ataques'!$B$3:$B$137, AB$131
    ) +
    COUNTIFS(
        '(B) - Detecciones - Ataques'!$GR$3:$GR$137, "✔",
        '(B) - Detecciones - Ataques'!$C$3:$C$137, "*" &amp; AB$131 &amp; "*"
    )
)
</f>
        <v>11.35</v>
      </c>
      <c r="AC147" s="381">
        <f>(
    SUMIFS(
        '(B) - Detecciones - Ataques'!$FD$3:$FD$137,
        '(B) - Detecciones - Ataques'!$GR$3:$GR$137, "✔",
        '(B) - Detecciones - Ataques'!$B$3:$B$137, AC$131
    ) +
    SUMIFS(
        '(B) - Detecciones - Ataques'!$FD$3:$FD$137,
        '(B) - Detecciones - Ataques'!$GR$3:$GR$137, "✔",
        '(B) - Detecciones - Ataques'!$C$3:$C$137, "*" &amp; AC$131 &amp; "*"
    )
) / (
    COUNTIFS(
        '(B) - Detecciones - Ataques'!$GR$3:$GR$137, "✔",
        '(B) - Detecciones - Ataques'!$B$3:$B$137, AC$131
    ) +
    COUNTIFS(
        '(B) - Detecciones - Ataques'!$GR$3:$GR$137, "✔",
        '(B) - Detecciones - Ataques'!$C$3:$C$137, "*" &amp; AC$131 &amp; "*"
    )
)
</f>
        <v>4.009149288</v>
      </c>
      <c r="AD147" s="381">
        <f>(
    SUMIFS(
        '(B) - Detecciones - Ataques'!$FD$3:$FD$137,
        '(B) - Detecciones - Ataques'!$GR$3:$GR$137, "✔",
        '(B) - Detecciones - Ataques'!$B$3:$B$137, AD$131
    ) +
    SUMIFS(
        '(B) - Detecciones - Ataques'!$FD$3:$FD$137,
        '(B) - Detecciones - Ataques'!$GR$3:$GR$137, "✔",
        '(B) - Detecciones - Ataques'!$C$3:$C$137, "*" &amp; AD$131 &amp; "*"
    )
) / (
    COUNTIFS(
        '(B) - Detecciones - Ataques'!$GR$3:$GR$137, "✔",
        '(B) - Detecciones - Ataques'!$B$3:$B$137, AD$131
    ) +
    COUNTIFS(
        '(B) - Detecciones - Ataques'!$GR$3:$GR$137, "✔",
        '(B) - Detecciones - Ataques'!$C$3:$C$137, "*" &amp; AD$131 &amp; "*"
    )
)
</f>
        <v>21.5</v>
      </c>
      <c r="AE147" s="382">
        <f>(
    SUMIFS(
        '(B) - Detecciones - Ataques'!$FD$3:$FD$137,
        '(B) - Detecciones - Ataques'!$GR$3:$GR$137, "✔",
        '(B) - Detecciones - Ataques'!$B$3:$B$137, AE$131
    ) +
    SUMIFS(
        '(B) - Detecciones - Ataques'!$FD$3:$FD$137,
        '(B) - Detecciones - Ataques'!$GR$3:$GR$137, "✔",
        '(B) - Detecciones - Ataques'!$C$3:$C$137, "*" &amp; AE$131 &amp; "*"
    )
) / (
    COUNTIFS(
        '(B) - Detecciones - Ataques'!$GR$3:$GR$137, "✔",
        '(B) - Detecciones - Ataques'!$B$3:$B$137, AE$131
    ) +
    COUNTIFS(
        '(B) - Detecciones - Ataques'!$GR$3:$GR$137, "✔",
        '(B) - Detecciones - Ataques'!$C$3:$C$137, "*" &amp; AE$131 &amp; "*"
    )
)
</f>
        <v>12.90249158</v>
      </c>
      <c r="AF147" s="268"/>
      <c r="AG147" s="307" t="s">
        <v>2226</v>
      </c>
      <c r="AH147" s="395">
        <f>AVERAGEIFS('(B) - Detecciones - Ataques'!$FD$3:$FD$137,'(B) - Detecciones - Ataques'!$GR$3:$GR$137, "✔",'(B) - Detecciones - Ataques'!$E$3:$E$137, AH$131)
</f>
        <v>0.2362752036</v>
      </c>
      <c r="AI147" s="395">
        <f>AVERAGEIFS('(B) - Detecciones - Ataques'!$FD$3:$FD$137,'(B) - Detecciones - Ataques'!$GR$3:$GR$137, "✔",'(B) - Detecciones - Ataques'!$E$3:$E$137, AI$131)
</f>
        <v>3</v>
      </c>
      <c r="AJ147" s="395">
        <f>AVERAGEIFS('(B) - Detecciones - Ataques'!$FD$3:$FD$137,'(B) - Detecciones - Ataques'!$GR$3:$GR$137, "✔",'(B) - Detecciones - Ataques'!$E$3:$E$137, AJ$131)
</f>
        <v>5.75</v>
      </c>
      <c r="AK147" s="395">
        <f>AVERAGEIFS('(B) - Detecciones - Ataques'!$FD$3:$FD$137,'(B) - Detecciones - Ataques'!$GR$3:$GR$137, "✔",'(B) - Detecciones - Ataques'!$E$3:$E$137, AK$131)
</f>
        <v>1</v>
      </c>
      <c r="AL147" s="395">
        <f>AVERAGEIFS('(B) - Detecciones - Ataques'!$FD$3:$FD$137,'(B) - Detecciones - Ataques'!$GR$3:$GR$137, "✔",'(B) - Detecciones - Ataques'!$E$3:$E$137, AL$131)
</f>
        <v>0.03958321165</v>
      </c>
      <c r="AM147" s="406" t="s">
        <v>12</v>
      </c>
      <c r="AN147" s="406" t="s">
        <v>12</v>
      </c>
      <c r="AO147" s="406" t="s">
        <v>12</v>
      </c>
      <c r="AP147" s="395">
        <f>AVERAGEIFS('(B) - Detecciones - Ataques'!$FD$3:$FD$137,'(B) - Detecciones - Ataques'!$GR$3:$GR$137, "✔",'(B) - Detecciones - Ataques'!$E$3:$E$137, AP$131)
</f>
        <v>1.719298246</v>
      </c>
      <c r="AQ147" s="395">
        <f>AVERAGEIFS('(B) - Detecciones - Ataques'!$FD$3:$FD$137,'(B) - Detecciones - Ataques'!$GR$3:$GR$137, "✔",'(B) - Detecciones - Ataques'!$E$3:$E$137, AQ$131)
</f>
        <v>3.833333333</v>
      </c>
      <c r="AR147" s="406" t="s">
        <v>12</v>
      </c>
      <c r="AS147" s="395">
        <f>AVERAGEIFS('(B) - Detecciones - Ataques'!$FD$3:$FD$137,'(B) - Detecciones - Ataques'!$GR$3:$GR$137, "✔",'(B) - Detecciones - Ataques'!$E$3:$E$137, AS$131)
</f>
        <v>40</v>
      </c>
      <c r="AT147" s="395">
        <f>AVERAGEIFS('(B) - Detecciones - Ataques'!$FD$3:$FD$137,'(B) - Detecciones - Ataques'!$GR$3:$GR$137, "✔",'(B) - Detecciones - Ataques'!$E$3:$E$137, AT$131)
</f>
        <v>14.5</v>
      </c>
      <c r="AU147" s="395">
        <f>AVERAGEIFS('(B) - Detecciones - Ataques'!$FD$3:$FD$137,'(B) - Detecciones - Ataques'!$GR$3:$GR$137, "✔",'(B) - Detecciones - Ataques'!$E$3:$E$137, AU$131)
</f>
        <v>3</v>
      </c>
      <c r="AV147" s="406" t="s">
        <v>12</v>
      </c>
      <c r="AW147" s="395">
        <f>AVERAGEIFS('(B) - Detecciones - Ataques'!$FD$3:$FD$137,'(B) - Detecciones - Ataques'!$GR$3:$GR$137, "✔",'(B) - Detecciones - Ataques'!$E$3:$E$137, AW$131)
</f>
        <v>2.5625</v>
      </c>
      <c r="AX147" s="407" t="s">
        <v>12</v>
      </c>
      <c r="AY147" s="395">
        <f>AVERAGEIFS('(B) - Detecciones - Ataques'!$FD$3:$FD$137,'(B) - Detecciones - Ataques'!$GR$3:$GR$137, "✔",'(B) - Detecciones - Ataques'!$E$3:$E$137, AY$131)
</f>
        <v>6</v>
      </c>
      <c r="AZ147" s="395">
        <f>AVERAGEIFS('(B) - Detecciones - Ataques'!$FD$3:$FD$137,'(B) - Detecciones - Ataques'!$GR$3:$GR$137, "✔",'(B) - Detecciones - Ataques'!$E$3:$E$137, AZ$131)
</f>
        <v>35</v>
      </c>
      <c r="BA147" s="407" t="s">
        <v>12</v>
      </c>
      <c r="BB147" s="395">
        <f>AVERAGEIFS('(B) - Detecciones - Ataques'!$FD$3:$FD$137,'(B) - Detecciones - Ataques'!$GR$3:$GR$137, "✔",'(B) - Detecciones - Ataques'!$E$3:$E$137, BB$131)
</f>
        <v>1.396831917</v>
      </c>
      <c r="BC147" s="406" t="s">
        <v>12</v>
      </c>
      <c r="BD147" s="395">
        <f>AVERAGEIFS('(B) - Detecciones - Ataques'!$FD$3:$FD$137,'(B) - Detecciones - Ataques'!$GR$3:$GR$137, "✔",'(B) - Detecciones - Ataques'!$E$3:$E$137, BD$131)
</f>
        <v>147</v>
      </c>
      <c r="BE147" s="395">
        <f>AVERAGEIFS('(B) - Detecciones - Ataques'!$FD$3:$FD$137,'(B) - Detecciones - Ataques'!$GR$3:$GR$137, "✔",'(B) - Detecciones - Ataques'!$E$3:$E$137, BE$131)
</f>
        <v>2.5</v>
      </c>
      <c r="BF147" s="395">
        <f>AVERAGEIFS('(B) - Detecciones - Ataques'!$FD$3:$FD$137,'(B) - Detecciones - Ataques'!$GR$3:$GR$137, "✔",'(B) - Detecciones - Ataques'!$E$3:$E$137, BF$131)
</f>
        <v>3</v>
      </c>
      <c r="BG147" s="395">
        <f>AVERAGEIFS('(B) - Detecciones - Ataques'!$FD$3:$FD$137,'(B) - Detecciones - Ataques'!$GR$3:$GR$137, "✔",'(B) - Detecciones - Ataques'!$E$3:$E$137, BG$131)
</f>
        <v>397</v>
      </c>
      <c r="BH147" s="406" t="s">
        <v>12</v>
      </c>
      <c r="BI147" s="406" t="s">
        <v>12</v>
      </c>
      <c r="BJ147" s="406" t="s">
        <v>12</v>
      </c>
      <c r="BK147" s="395">
        <f>AVERAGEIFS('(B) - Detecciones - Ataques'!$FD$3:$FD$137,'(B) - Detecciones - Ataques'!$GR$3:$GR$137, "✔",'(B) - Detecciones - Ataques'!$E$3:$E$137, BK$131)
</f>
        <v>4</v>
      </c>
      <c r="BL147" s="395">
        <f>AVERAGEIFS('(B) - Detecciones - Ataques'!$FD$3:$FD$137,'(B) - Detecciones - Ataques'!$GR$3:$GR$137, "✔",'(B) - Detecciones - Ataques'!$E$3:$E$137, BL$131)
</f>
        <v>11620.30855</v>
      </c>
      <c r="BM147" s="395">
        <f>AVERAGEIFS('(B) - Detecciones - Ataques'!$FD$3:$FD$137,'(B) - Detecciones - Ataques'!$GR$3:$GR$137, "✔",'(B) - Detecciones - Ataques'!$E$3:$E$137, BM$131)
</f>
        <v>5058.03425</v>
      </c>
      <c r="BN147" s="406" t="s">
        <v>12</v>
      </c>
      <c r="BO147" s="406" t="s">
        <v>12</v>
      </c>
      <c r="BP147" s="395">
        <f>AVERAGEIFS('(B) - Detecciones - Ataques'!$FD$3:$FD$137,'(B) - Detecciones - Ataques'!$GR$3:$GR$137, "✔",'(B) - Detecciones - Ataques'!$E$3:$E$137, BP$131)
</f>
        <v>1.019607843</v>
      </c>
      <c r="BQ147" s="406" t="s">
        <v>12</v>
      </c>
      <c r="BR147" s="395">
        <f>AVERAGEIFS('(B) - Detecciones - Ataques'!$FD$3:$FD$137,'(B) - Detecciones - Ataques'!$GR$3:$GR$137, "✔",'(B) - Detecciones - Ataques'!$E$3:$E$137, BR$131)
</f>
        <v>7</v>
      </c>
      <c r="BS147" s="406" t="s">
        <v>12</v>
      </c>
      <c r="BT147" s="406" t="s">
        <v>12</v>
      </c>
      <c r="BU147" s="395">
        <f>AVERAGEIFS('(B) - Detecciones - Ataques'!$FD$3:$FD$137,'(B) - Detecciones - Ataques'!$GR$3:$GR$137, "✔",'(B) - Detecciones - Ataques'!$E$3:$E$137, BU$131)
</f>
        <v>1</v>
      </c>
      <c r="BV147" s="395">
        <f>AVERAGEIFS('(B) - Detecciones - Ataques'!$FD$3:$FD$137,'(B) - Detecciones - Ataques'!$GR$3:$GR$137, "✔",'(B) - Detecciones - Ataques'!$E$3:$E$137, BV$131)
</f>
        <v>12</v>
      </c>
      <c r="BW147" s="406" t="s">
        <v>12</v>
      </c>
      <c r="BX147" s="395">
        <f>AVERAGEIFS('(B) - Detecciones - Ataques'!$FD$3:$FD$137,'(B) - Detecciones - Ataques'!$GR$3:$GR$137, "✔",'(B) - Detecciones - Ataques'!$E$3:$E$137, BX$131)
</f>
        <v>8.75</v>
      </c>
      <c r="BY147" s="395">
        <f>AVERAGEIFS('(B) - Detecciones - Ataques'!$FD$3:$FD$137,'(B) - Detecciones - Ataques'!$GR$3:$GR$137, "✔",'(B) - Detecciones - Ataques'!$E$3:$E$137, BY$131)
</f>
        <v>1.105691057</v>
      </c>
      <c r="BZ147" s="407" t="s">
        <v>12</v>
      </c>
      <c r="CA147" s="406" t="s">
        <v>12</v>
      </c>
      <c r="CB147" s="407" t="s">
        <v>12</v>
      </c>
      <c r="CC147" s="406" t="s">
        <v>12</v>
      </c>
      <c r="CD147" s="406" t="s">
        <v>12</v>
      </c>
      <c r="CE147" s="395">
        <f>AVERAGEIFS('(B) - Detecciones - Ataques'!$FD$3:$FD$137,'(B) - Detecciones - Ataques'!$GR$3:$GR$137, "✔",'(B) - Detecciones - Ataques'!$E$3:$E$137, CE$131)
</f>
        <v>9</v>
      </c>
      <c r="CF147" s="406" t="s">
        <v>12</v>
      </c>
      <c r="CG147" s="395">
        <f>AVERAGEIFS('(B) - Detecciones - Ataques'!$FD$3:$FD$137,'(B) - Detecciones - Ataques'!$GR$3:$GR$137, "✔",'(B) - Detecciones - Ataques'!$E$3:$E$137, CG$131)
</f>
        <v>10</v>
      </c>
      <c r="CH147" s="395">
        <f>AVERAGEIFS('(B) - Detecciones - Ataques'!$FD$3:$FD$137,'(B) - Detecciones - Ataques'!$GR$3:$GR$137, "✔",'(B) - Detecciones - Ataques'!$E$3:$E$137, CH$131)
</f>
        <v>35</v>
      </c>
      <c r="CI147" s="406" t="s">
        <v>12</v>
      </c>
      <c r="CJ147" s="395">
        <f>AVERAGEIFS('(B) - Detecciones - Ataques'!$FD$3:$FD$137,'(B) - Detecciones - Ataques'!$GR$3:$GR$137, "✔",'(B) - Detecciones - Ataques'!$E$3:$E$137, CJ$131)
</f>
        <v>19</v>
      </c>
      <c r="CK147" s="406" t="s">
        <v>12</v>
      </c>
      <c r="CL147" s="395">
        <f>AVERAGEIFS('(B) - Detecciones - Ataques'!$FD$3:$FD$137,'(B) - Detecciones - Ataques'!$GR$3:$GR$137, "✔",'(B) - Detecciones - Ataques'!$E$3:$E$137, CL$131)
</f>
        <v>152</v>
      </c>
      <c r="CM147" s="395">
        <f>AVERAGEIFS('(B) - Detecciones - Ataques'!$FD$3:$FD$137,'(B) - Detecciones - Ataques'!$GR$3:$GR$137, "✔",'(B) - Detecciones - Ataques'!$E$3:$E$137, CM$131)
</f>
        <v>1</v>
      </c>
      <c r="CN147" s="395">
        <f>AVERAGEIFS('(B) - Detecciones - Ataques'!$FD$3:$FD$137,'(B) - Detecciones - Ataques'!$GR$3:$GR$137, "✔",'(B) - Detecciones - Ataques'!$E$3:$E$137, CN$131)
</f>
        <v>5.125</v>
      </c>
      <c r="CO147" s="395">
        <f>AVERAGEIFS('(B) - Detecciones - Ataques'!$FD$3:$FD$137,'(B) - Detecciones - Ataques'!$GR$3:$GR$137, "✔",'(B) - Detecciones - Ataques'!$E$3:$E$137, CO$131)
</f>
        <v>32.5</v>
      </c>
      <c r="CP147" s="395">
        <f>AVERAGEIFS('(B) - Detecciones - Ataques'!$FD$3:$FD$137,'(B) - Detecciones - Ataques'!$GR$3:$GR$137, "✔",'(B) - Detecciones - Ataques'!$E$3:$E$137, CP$131)
</f>
        <v>13</v>
      </c>
      <c r="CQ147" s="406" t="s">
        <v>12</v>
      </c>
      <c r="CR147" s="395">
        <f>AVERAGEIFS('(B) - Detecciones - Ataques'!$FD$3:$FD$137,'(B) - Detecciones - Ataques'!$GR$3:$GR$137, "✔",'(B) - Detecciones - Ataques'!$E$3:$E$137, CR$131)
</f>
        <v>0.2673841982</v>
      </c>
      <c r="CS147" s="395">
        <f>AVERAGEIFS('(B) - Detecciones - Ataques'!$FD$3:$FD$137,'(B) - Detecciones - Ataques'!$GR$3:$GR$137, "✔",'(B) - Detecciones - Ataques'!$E$3:$E$137, CS$131)
</f>
        <v>0.01097804391</v>
      </c>
      <c r="CT147" s="406" t="s">
        <v>12</v>
      </c>
      <c r="CU147" s="395">
        <f>AVERAGEIFS('(B) - Detecciones - Ataques'!$FD$3:$FD$137,'(B) - Detecciones - Ataques'!$GR$3:$GR$137, "✔",'(B) - Detecciones - Ataques'!$E$3:$E$137, CU$131)
</f>
        <v>7</v>
      </c>
      <c r="CV147" s="406" t="s">
        <v>12</v>
      </c>
      <c r="CW147" s="395">
        <f>AVERAGEIFS('(B) - Detecciones - Ataques'!$FD$3:$FD$137,'(B) - Detecciones - Ataques'!$GR$3:$GR$137, "✔",'(B) - Detecciones - Ataques'!$E$3:$E$137, CW$131)
</f>
        <v>12.5</v>
      </c>
      <c r="CX147" s="395">
        <f>AVERAGEIFS('(B) - Detecciones - Ataques'!$FD$3:$FD$137,'(B) - Detecciones - Ataques'!$GR$3:$GR$137, "✔",'(B) - Detecciones - Ataques'!$E$3:$E$137, CX$131)
</f>
        <v>21.5</v>
      </c>
      <c r="CY147" s="406" t="s">
        <v>12</v>
      </c>
      <c r="CZ147" s="406" t="s">
        <v>12</v>
      </c>
      <c r="DA147" s="406" t="s">
        <v>12</v>
      </c>
      <c r="DB147" s="406" t="s">
        <v>12</v>
      </c>
      <c r="DC147" s="406" t="s">
        <v>12</v>
      </c>
      <c r="DD147" s="406" t="s">
        <v>12</v>
      </c>
      <c r="DE147" s="406" t="s">
        <v>12</v>
      </c>
      <c r="DF147" s="406" t="s">
        <v>12</v>
      </c>
      <c r="DG147" s="395">
        <f>AVERAGEIFS('(B) - Detecciones - Ataques'!$FD$3:$FD$137,'(B) - Detecciones - Ataques'!$GR$3:$GR$137, "✔",'(B) - Detecciones - Ataques'!$E$3:$E$137, DG$131)
</f>
        <v>2.071111111</v>
      </c>
      <c r="DH147" s="406" t="s">
        <v>12</v>
      </c>
      <c r="DI147" s="396">
        <f>AVERAGEIFS('(B) - Detecciones - Ataques'!$FD$3:$FD$137,'(B) - Detecciones - Ataques'!$GR$3:$GR$137, "✔",'(B) - Detecciones - Ataques'!$E$3:$E$137, DI$131)
</f>
        <v>1.636363636</v>
      </c>
      <c r="DJ147" s="268"/>
    </row>
    <row r="148">
      <c r="J148" s="269"/>
      <c r="K148" s="390"/>
      <c r="L148" s="390"/>
      <c r="M148" s="390"/>
      <c r="N148" s="390"/>
      <c r="O148" s="270"/>
      <c r="Q148" s="268"/>
      <c r="R148" s="307" t="s">
        <v>2228</v>
      </c>
      <c r="S148" s="381">
        <f>(
    SUMIFS(
        '(B) - Detecciones - Ataques'!$BE$3:$BE$137,
        '(B) - Detecciones - Ataques'!$GR$3:$GR$137, "✔",
        '(B) - Detecciones - Ataques'!$B$3:$B$137, S$131
    ) +
    SUMIFS(
        '(B) - Detecciones - Ataques'!$BE$3:$BE$137,
        '(B) - Detecciones - Ataques'!$GR$3:$GR$137, "✔",
        '(B) - Detecciones - Ataques'!$C$3:$C$137, "*" &amp; S$131 &amp; "*"
    )
) / (
    COUNTIFS(
        '(B) - Detecciones - Ataques'!$GR$3:$GR$137, "✔",
        '(B) - Detecciones - Ataques'!$B$3:$B$137, S$131
    ) +
    COUNTIFS(
        '(B) - Detecciones - Ataques'!$GR$3:$GR$137, "✔",
        '(B) - Detecciones - Ataques'!$C$3:$C$137, "*" &amp; S$131 &amp; "*"
    )
)
</f>
        <v>0.1666666667</v>
      </c>
      <c r="T148" s="381">
        <f>(
    SUMIFS(
        '(B) - Detecciones - Ataques'!$BE$3:$BE$137,
        '(B) - Detecciones - Ataques'!$GR$3:$GR$137, "✔",
        '(B) - Detecciones - Ataques'!$B$3:$B$137, T$131
    ) +
    SUMIFS(
        '(B) - Detecciones - Ataques'!$BE$3:$BE$137,
        '(B) - Detecciones - Ataques'!$GR$3:$GR$137, "✔",
        '(B) - Detecciones - Ataques'!$C$3:$C$137, "*" &amp; T$131 &amp; "*"
    )
) / (
    COUNTIFS(
        '(B) - Detecciones - Ataques'!$GR$3:$GR$137, "✔",
        '(B) - Detecciones - Ataques'!$B$3:$B$137, T$131
    ) +
    COUNTIFS(
        '(B) - Detecciones - Ataques'!$GR$3:$GR$137, "✔",
        '(B) - Detecciones - Ataques'!$C$3:$C$137, "*" &amp; T$131 &amp; "*"
    )
)
</f>
        <v>0</v>
      </c>
      <c r="U148" s="381">
        <f>(
    SUMIFS(
        '(B) - Detecciones - Ataques'!$BE$3:$BE$137,
        '(B) - Detecciones - Ataques'!$GR$3:$GR$137, "✔",
        '(B) - Detecciones - Ataques'!$B$3:$B$137, U$131
    ) +
    SUMIFS(
        '(B) - Detecciones - Ataques'!$BE$3:$BE$137,
        '(B) - Detecciones - Ataques'!$GR$3:$GR$137, "✔",
        '(B) - Detecciones - Ataques'!$C$3:$C$137, "*" &amp; U$131 &amp; "*"
    )
) / (
    COUNTIFS(
        '(B) - Detecciones - Ataques'!$GR$3:$GR$137, "✔",
        '(B) - Detecciones - Ataques'!$B$3:$B$137, U$131
    ) +
    COUNTIFS(
        '(B) - Detecciones - Ataques'!$GR$3:$GR$137, "✔",
        '(B) - Detecciones - Ataques'!$C$3:$C$137, "*" &amp; U$131 &amp; "*"
    )
)
</f>
        <v>0.001644736842</v>
      </c>
      <c r="V148" s="381">
        <f>(
    SUMIFS(
        '(B) - Detecciones - Ataques'!$BE$3:$BE$137,
        '(B) - Detecciones - Ataques'!$GR$3:$GR$137, "✔",
        '(B) - Detecciones - Ataques'!$B$3:$B$137, V$131
    ) +
    SUMIFS(
        '(B) - Detecciones - Ataques'!$BE$3:$BE$137,
        '(B) - Detecciones - Ataques'!$GR$3:$GR$137, "✔",
        '(B) - Detecciones - Ataques'!$C$3:$C$137, "*" &amp; V$131 &amp; "*"
    )
) / (
    COUNTIFS(
        '(B) - Detecciones - Ataques'!$GR$3:$GR$137, "✔",
        '(B) - Detecciones - Ataques'!$B$3:$B$137, V$131
    ) +
    COUNTIFS(
        '(B) - Detecciones - Ataques'!$GR$3:$GR$137, "✔",
        '(B) - Detecciones - Ataques'!$C$3:$C$137, "*" &amp; V$131 &amp; "*"
    )
)
</f>
        <v>0</v>
      </c>
      <c r="W148" s="381">
        <f>(
    SUMIFS(
        '(B) - Detecciones - Ataques'!$BE$3:$BE$137,
        '(B) - Detecciones - Ataques'!$GR$3:$GR$137, "✔",
        '(B) - Detecciones - Ataques'!$B$3:$B$137, W$131
    ) +
    SUMIFS(
        '(B) - Detecciones - Ataques'!$BE$3:$BE$137,
        '(B) - Detecciones - Ataques'!$GR$3:$GR$137, "✔",
        '(B) - Detecciones - Ataques'!$C$3:$C$137, "*" &amp; W$131 &amp; "*"
    )
) / (
    COUNTIFS(
        '(B) - Detecciones - Ataques'!$GR$3:$GR$137, "✔",
        '(B) - Detecciones - Ataques'!$B$3:$B$137, W$131
    ) +
    COUNTIFS(
        '(B) - Detecciones - Ataques'!$GR$3:$GR$137, "✔",
        '(B) - Detecciones - Ataques'!$C$3:$C$137, "*" &amp; W$131 &amp; "*"
    )
)
</f>
        <v>0</v>
      </c>
      <c r="X148" s="381">
        <f>(
    SUMIFS(
        '(B) - Detecciones - Ataques'!$BE$3:$BE$137,
        '(B) - Detecciones - Ataques'!$GR$3:$GR$137, "✔",
        '(B) - Detecciones - Ataques'!$B$3:$B$137, X$131
    ) +
    SUMIFS(
        '(B) - Detecciones - Ataques'!$BE$3:$BE$137,
        '(B) - Detecciones - Ataques'!$GR$3:$GR$137, "✔",
        '(B) - Detecciones - Ataques'!$C$3:$C$137, "*" &amp; X$131 &amp; "*"
    )
) / (
    COUNTIFS(
        '(B) - Detecciones - Ataques'!$GR$3:$GR$137, "✔",
        '(B) - Detecciones - Ataques'!$B$3:$B$137, X$131
    ) +
    COUNTIFS(
        '(B) - Detecciones - Ataques'!$GR$3:$GR$137, "✔",
        '(B) - Detecciones - Ataques'!$C$3:$C$137, "*" &amp; X$131 &amp; "*"
    )
)
</f>
        <v>0</v>
      </c>
      <c r="Y148" s="381">
        <f>(
    SUMIFS(
        '(B) - Detecciones - Ataques'!$BE$3:$BE$137,
        '(B) - Detecciones - Ataques'!$GR$3:$GR$137, "✔",
        '(B) - Detecciones - Ataques'!$B$3:$B$137, Y$131
    ) +
    SUMIFS(
        '(B) - Detecciones - Ataques'!$BE$3:$BE$137,
        '(B) - Detecciones - Ataques'!$GR$3:$GR$137, "✔",
        '(B) - Detecciones - Ataques'!$C$3:$C$137, "*" &amp; Y$131 &amp; "*"
    )
) / (
    COUNTIFS(
        '(B) - Detecciones - Ataques'!$GR$3:$GR$137, "✔",
        '(B) - Detecciones - Ataques'!$B$3:$B$137, Y$131
    ) +
    COUNTIFS(
        '(B) - Detecciones - Ataques'!$GR$3:$GR$137, "✔",
        '(B) - Detecciones - Ataques'!$C$3:$C$137, "*" &amp; Y$131 &amp; "*"
    )
)
</f>
        <v>0.04737652956</v>
      </c>
      <c r="Z148" s="381">
        <f>(
    SUMIFS(
        '(B) - Detecciones - Ataques'!$BE$3:$BE$137,
        '(B) - Detecciones - Ataques'!$GR$3:$GR$137, "✔",
        '(B) - Detecciones - Ataques'!$B$3:$B$137, Z$131
    ) +
    SUMIFS(
        '(B) - Detecciones - Ataques'!$BE$3:$BE$137,
        '(B) - Detecciones - Ataques'!$GR$3:$GR$137, "✔",
        '(B) - Detecciones - Ataques'!$C$3:$C$137, "*" &amp; Z$131 &amp; "*"
    )
) / (
    COUNTIFS(
        '(B) - Detecciones - Ataques'!$GR$3:$GR$137, "✔",
        '(B) - Detecciones - Ataques'!$B$3:$B$137, Z$131
    ) +
    COUNTIFS(
        '(B) - Detecciones - Ataques'!$GR$3:$GR$137, "✔",
        '(B) - Detecciones - Ataques'!$C$3:$C$137, "*" &amp; Z$131 &amp; "*"
    )
)
</f>
        <v>0</v>
      </c>
      <c r="AA148" s="381">
        <f>(
    SUMIFS(
        '(B) - Detecciones - Ataques'!$BE$3:$BE$137,
        '(B) - Detecciones - Ataques'!$GR$3:$GR$137, "✔",
        '(B) - Detecciones - Ataques'!$B$3:$B$137, AA$131
    ) +
    SUMIFS(
        '(B) - Detecciones - Ataques'!$BE$3:$BE$137,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48" s="381">
        <f>(
    SUMIFS(
        '(B) - Detecciones - Ataques'!$BE$3:$BE$137,
        '(B) - Detecciones - Ataques'!$GR$3:$GR$137, "✔",
        '(B) - Detecciones - Ataques'!$B$3:$B$137, AB$131
    ) +
    SUMIFS(
        '(B) - Detecciones - Ataques'!$BE$3:$BE$137,
        '(B) - Detecciones - Ataques'!$GR$3:$GR$137, "✔",
        '(B) - Detecciones - Ataques'!$C$3:$C$137, "*" &amp; AB$131 &amp; "*"
    )
) / (
    COUNTIFS(
        '(B) - Detecciones - Ataques'!$GR$3:$GR$137, "✔",
        '(B) - Detecciones - Ataques'!$B$3:$B$137, AB$131
    ) +
    COUNTIFS(
        '(B) - Detecciones - Ataques'!$GR$3:$GR$137, "✔",
        '(B) - Detecciones - Ataques'!$C$3:$C$137, "*" &amp; AB$131 &amp; "*"
    )
)
</f>
        <v>0.1</v>
      </c>
      <c r="AC148" s="381">
        <f>(
    SUMIFS(
        '(B) - Detecciones - Ataques'!$BE$3:$BE$137,
        '(B) - Detecciones - Ataques'!$GR$3:$GR$137, "✔",
        '(B) - Detecciones - Ataques'!$B$3:$B$137, AC$131
    ) +
    SUMIFS(
        '(B) - Detecciones - Ataques'!$BE$3:$BE$137,
        '(B) - Detecciones - Ataques'!$GR$3:$GR$137, "✔",
        '(B) - Detecciones - Ataques'!$C$3:$C$137, "*" &amp; AC$131 &amp; "*"
    )
) / (
    COUNTIFS(
        '(B) - Detecciones - Ataques'!$GR$3:$GR$137, "✔",
        '(B) - Detecciones - Ataques'!$B$3:$B$137, AC$131
    ) +
    COUNTIFS(
        '(B) - Detecciones - Ataques'!$GR$3:$GR$137, "✔",
        '(B) - Detecciones - Ataques'!$C$3:$C$137, "*" &amp; AC$131 &amp; "*"
    )
)
</f>
        <v>0</v>
      </c>
      <c r="AD148" s="381">
        <f>(
    SUMIFS(
        '(B) - Detecciones - Ataques'!$BE$3:$BE$137,
        '(B) - Detecciones - Ataques'!$GR$3:$GR$137, "✔",
        '(B) - Detecciones - Ataques'!$B$3:$B$137, AD$131
    ) +
    SUMIFS(
        '(B) - Detecciones - Ataques'!$BE$3:$BE$137,
        '(B) - Detecciones - Ataques'!$GR$3:$GR$137, "✔",
        '(B) - Detecciones - Ataques'!$C$3:$C$137, "*" &amp; AD$131 &amp; "*"
    )
) / (
    COUNTIFS(
        '(B) - Detecciones - Ataques'!$GR$3:$GR$137, "✔",
        '(B) - Detecciones - Ataques'!$B$3:$B$137, AD$131
    ) +
    COUNTIFS(
        '(B) - Detecciones - Ataques'!$GR$3:$GR$137, "✔",
        '(B) - Detecciones - Ataques'!$C$3:$C$137, "*" &amp; AD$131 &amp; "*"
    )
)
</f>
        <v>0</v>
      </c>
      <c r="AE148" s="382">
        <f>(
    SUMIFS(
        '(B) - Detecciones - Ataques'!$BE$3:$BE$137,
        '(B) - Detecciones - Ataques'!$GR$3:$GR$137, "✔",
        '(B) - Detecciones - Ataques'!$B$3:$B$137, AE$131
    ) +
    SUMIFS(
        '(B) - Detecciones - Ataques'!$BE$3:$BE$137,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48" s="268"/>
      <c r="AG148" s="307" t="s">
        <v>2228</v>
      </c>
      <c r="AH148" s="395">
        <f>AVERAGEIFS('(B) - Detecciones - Ataques'!$BE$3:$BE$137,'(B) - Detecciones - Ataques'!$GR$3:$GR$137, "✔",'(B) - Detecciones - Ataques'!$E$3:$E$137, AH$131)
</f>
        <v>0</v>
      </c>
      <c r="AI148" s="395">
        <f>AVERAGEIFS('(B) - Detecciones - Ataques'!$BE$3:$BE$137,'(B) - Detecciones - Ataques'!$GR$3:$GR$137, "✔",'(B) - Detecciones - Ataques'!$E$3:$E$137, AI$131)
</f>
        <v>1</v>
      </c>
      <c r="AJ148" s="395">
        <f>AVERAGEIFS('(B) - Detecciones - Ataques'!$BE$3:$BE$137,'(B) - Detecciones - Ataques'!$GR$3:$GR$137, "✔",'(B) - Detecciones - Ataques'!$E$3:$E$137, AJ$131)
</f>
        <v>0</v>
      </c>
      <c r="AK148" s="395">
        <f>AVERAGEIFS('(B) - Detecciones - Ataques'!$BE$3:$BE$137,'(B) - Detecciones - Ataques'!$GR$3:$GR$137, "✔",'(B) - Detecciones - Ataques'!$E$3:$E$137, AK$131)
</f>
        <v>0</v>
      </c>
      <c r="AL148" s="406" t="s">
        <v>12</v>
      </c>
      <c r="AM148" s="406" t="s">
        <v>12</v>
      </c>
      <c r="AN148" s="406" t="s">
        <v>12</v>
      </c>
      <c r="AO148" s="406" t="s">
        <v>12</v>
      </c>
      <c r="AP148" s="395">
        <f>AVERAGEIFS('(B) - Detecciones - Ataques'!$BE$3:$BE$137,'(B) - Detecciones - Ataques'!$GR$3:$GR$137, "✔",'(B) - Detecciones - Ataques'!$E$3:$E$137, AP$131)
</f>
        <v>0.004385964912</v>
      </c>
      <c r="AQ148" s="395">
        <f>AVERAGEIFS('(B) - Detecciones - Ataques'!$BE$3:$BE$137,'(B) - Detecciones - Ataques'!$GR$3:$GR$137, "✔",'(B) - Detecciones - Ataques'!$E$3:$E$137, AQ$131)
</f>
        <v>0</v>
      </c>
      <c r="AR148" s="406" t="s">
        <v>12</v>
      </c>
      <c r="AS148" s="395">
        <f>AVERAGEIFS('(B) - Detecciones - Ataques'!$BE$3:$BE$137,'(B) - Detecciones - Ataques'!$GR$3:$GR$137, "✔",'(B) - Detecciones - Ataques'!$E$3:$E$137, AS$131)
</f>
        <v>0</v>
      </c>
      <c r="AT148" s="395">
        <f>AVERAGEIFS('(B) - Detecciones - Ataques'!$BE$3:$BE$137,'(B) - Detecciones - Ataques'!$GR$3:$GR$137, "✔",'(B) - Detecciones - Ataques'!$E$3:$E$137, AT$131)
</f>
        <v>0</v>
      </c>
      <c r="AU148" s="395">
        <f>AVERAGEIFS('(B) - Detecciones - Ataques'!$BE$3:$BE$137,'(B) - Detecciones - Ataques'!$GR$3:$GR$137, "✔",'(B) - Detecciones - Ataques'!$E$3:$E$137, AU$131)
</f>
        <v>0</v>
      </c>
      <c r="AV148" s="406" t="s">
        <v>12</v>
      </c>
      <c r="AW148" s="395">
        <f>AVERAGEIFS('(B) - Detecciones - Ataques'!$BE$3:$BE$137,'(B) - Detecciones - Ataques'!$GR$3:$GR$137, "✔",'(B) - Detecciones - Ataques'!$E$3:$E$137, AW$131)
</f>
        <v>0</v>
      </c>
      <c r="AX148" s="407" t="s">
        <v>12</v>
      </c>
      <c r="AY148" s="395">
        <f>AVERAGEIFS('(B) - Detecciones - Ataques'!$BE$3:$BE$137,'(B) - Detecciones - Ataques'!$GR$3:$GR$137, "✔",'(B) - Detecciones - Ataques'!$E$3:$E$137, AY$131)
</f>
        <v>0</v>
      </c>
      <c r="AZ148" s="395">
        <f>AVERAGEIFS('(B) - Detecciones - Ataques'!$BE$3:$BE$137,'(B) - Detecciones - Ataques'!$GR$3:$GR$137, "✔",'(B) - Detecciones - Ataques'!$E$3:$E$137, AZ$131)
</f>
        <v>0</v>
      </c>
      <c r="BA148" s="407" t="s">
        <v>12</v>
      </c>
      <c r="BB148" s="395">
        <f>AVERAGEIFS('(B) - Detecciones - Ataques'!$BE$3:$BE$137,'(B) - Detecciones - Ataques'!$GR$3:$GR$137, "✔",'(B) - Detecciones - Ataques'!$E$3:$E$137, BB$131)
</f>
        <v>0</v>
      </c>
      <c r="BC148" s="406" t="s">
        <v>12</v>
      </c>
      <c r="BD148" s="395">
        <f>AVERAGEIFS('(B) - Detecciones - Ataques'!$BE$3:$BE$137,'(B) - Detecciones - Ataques'!$GR$3:$GR$137, "✔",'(B) - Detecciones - Ataques'!$E$3:$E$137, BD$131)
</f>
        <v>0</v>
      </c>
      <c r="BE148" s="395">
        <f>AVERAGEIFS('(B) - Detecciones - Ataques'!$BE$3:$BE$137,'(B) - Detecciones - Ataques'!$GR$3:$GR$137, "✔",'(B) - Detecciones - Ataques'!$E$3:$E$137, BE$131)
</f>
        <v>0</v>
      </c>
      <c r="BF148" s="395">
        <f>AVERAGEIFS('(B) - Detecciones - Ataques'!$BE$3:$BE$137,'(B) - Detecciones - Ataques'!$GR$3:$GR$137, "✔",'(B) - Detecciones - Ataques'!$E$3:$E$137, BF$131)
</f>
        <v>0</v>
      </c>
      <c r="BG148" s="395">
        <f>AVERAGEIFS('(B) - Detecciones - Ataques'!$BE$3:$BE$137,'(B) - Detecciones - Ataques'!$GR$3:$GR$137, "✔",'(B) - Detecciones - Ataques'!$E$3:$E$137, BG$131)
</f>
        <v>0</v>
      </c>
      <c r="BH148" s="406" t="s">
        <v>12</v>
      </c>
      <c r="BI148" s="406" t="s">
        <v>12</v>
      </c>
      <c r="BJ148" s="406" t="s">
        <v>12</v>
      </c>
      <c r="BK148" s="395">
        <f>AVERAGEIFS('(B) - Detecciones - Ataques'!$BE$3:$BE$137,'(B) - Detecciones - Ataques'!$GR$3:$GR$137, "✔",'(B) - Detecciones - Ataques'!$E$3:$E$137, BK$131)
</f>
        <v>0</v>
      </c>
      <c r="BL148" s="395">
        <f>AVERAGEIFS('(B) - Detecciones - Ataques'!$BE$3:$BE$137,'(B) - Detecciones - Ataques'!$GR$3:$GR$137, "✔",'(B) - Detecciones - Ataques'!$E$3:$E$137, BL$131)
</f>
        <v>0.09001540616</v>
      </c>
      <c r="BM148" s="395">
        <f>AVERAGEIFS('(B) - Detecciones - Ataques'!$BE$3:$BE$137,'(B) - Detecciones - Ataques'!$GR$3:$GR$137, "✔",'(B) - Detecciones - Ataques'!$E$3:$E$137, BM$131)
</f>
        <v>0</v>
      </c>
      <c r="BN148" s="406" t="s">
        <v>12</v>
      </c>
      <c r="BO148" s="406" t="s">
        <v>12</v>
      </c>
      <c r="BP148" s="395">
        <f>AVERAGEIFS('(B) - Detecciones - Ataques'!$BE$3:$BE$137,'(B) - Detecciones - Ataques'!$GR$3:$GR$137, "✔",'(B) - Detecciones - Ataques'!$E$3:$E$137, BP$131)
</f>
        <v>0</v>
      </c>
      <c r="BQ148" s="406" t="s">
        <v>12</v>
      </c>
      <c r="BR148" s="395">
        <f>AVERAGEIFS('(B) - Detecciones - Ataques'!$BE$3:$BE$137,'(B) - Detecciones - Ataques'!$GR$3:$GR$137, "✔",'(B) - Detecciones - Ataques'!$E$3:$E$137, BR$131)
</f>
        <v>0</v>
      </c>
      <c r="BS148" s="406" t="s">
        <v>12</v>
      </c>
      <c r="BT148" s="406" t="s">
        <v>12</v>
      </c>
      <c r="BU148" s="395">
        <f>AVERAGEIFS('(B) - Detecciones - Ataques'!$BE$3:$BE$137,'(B) - Detecciones - Ataques'!$GR$3:$GR$137, "✔",'(B) - Detecciones - Ataques'!$E$3:$E$137, BU$131)
</f>
        <v>0</v>
      </c>
      <c r="BV148" s="395">
        <f>AVERAGEIFS('(B) - Detecciones - Ataques'!$BE$3:$BE$137,'(B) - Detecciones - Ataques'!$GR$3:$GR$137, "✔",'(B) - Detecciones - Ataques'!$E$3:$E$137, BV$131)
</f>
        <v>0</v>
      </c>
      <c r="BW148" s="406" t="s">
        <v>12</v>
      </c>
      <c r="BX148" s="395">
        <f>AVERAGEIFS('(B) - Detecciones - Ataques'!$BE$3:$BE$137,'(B) - Detecciones - Ataques'!$GR$3:$GR$137, "✔",'(B) - Detecciones - Ataques'!$E$3:$E$137, BX$131)
</f>
        <v>0</v>
      </c>
      <c r="BY148" s="395">
        <f>AVERAGEIFS('(B) - Detecciones - Ataques'!$BE$3:$BE$137,'(B) - Detecciones - Ataques'!$GR$3:$GR$137, "✔",'(B) - Detecciones - Ataques'!$E$3:$E$137, BY$131)
</f>
        <v>0</v>
      </c>
      <c r="BZ148" s="407" t="s">
        <v>12</v>
      </c>
      <c r="CA148" s="406" t="s">
        <v>12</v>
      </c>
      <c r="CB148" s="407" t="s">
        <v>12</v>
      </c>
      <c r="CC148" s="406" t="s">
        <v>12</v>
      </c>
      <c r="CD148" s="406" t="s">
        <v>12</v>
      </c>
      <c r="CE148" s="395">
        <f>AVERAGEIFS('(B) - Detecciones - Ataques'!$BE$3:$BE$137,'(B) - Detecciones - Ataques'!$GR$3:$GR$137, "✔",'(B) - Detecciones - Ataques'!$E$3:$E$137, CE$131)
</f>
        <v>0</v>
      </c>
      <c r="CF148" s="406" t="s">
        <v>12</v>
      </c>
      <c r="CG148" s="395">
        <f>AVERAGEIFS('(B) - Detecciones - Ataques'!$BE$3:$BE$137,'(B) - Detecciones - Ataques'!$GR$3:$GR$137, "✔",'(B) - Detecciones - Ataques'!$E$3:$E$137, CG$131)
</f>
        <v>0</v>
      </c>
      <c r="CH148" s="395">
        <f>AVERAGEIFS('(B) - Detecciones - Ataques'!$BE$3:$BE$137,'(B) - Detecciones - Ataques'!$GR$3:$GR$137, "✔",'(B) - Detecciones - Ataques'!$E$3:$E$137, CH$131)
</f>
        <v>0</v>
      </c>
      <c r="CI148" s="406" t="s">
        <v>12</v>
      </c>
      <c r="CJ148" s="395">
        <f>AVERAGEIFS('(B) - Detecciones - Ataques'!$BE$3:$BE$137,'(B) - Detecciones - Ataques'!$GR$3:$GR$137, "✔",'(B) - Detecciones - Ataques'!$E$3:$E$137, CJ$131)
</f>
        <v>1</v>
      </c>
      <c r="CK148" s="406" t="s">
        <v>12</v>
      </c>
      <c r="CL148" s="395">
        <f>AVERAGEIFS('(B) - Detecciones - Ataques'!$BE$3:$BE$137,'(B) - Detecciones - Ataques'!$GR$3:$GR$137, "✔",'(B) - Detecciones - Ataques'!$E$3:$E$137, CL$131)
</f>
        <v>0</v>
      </c>
      <c r="CM148" s="395">
        <f>AVERAGEIFS('(B) - Detecciones - Ataques'!$BE$3:$BE$137,'(B) - Detecciones - Ataques'!$GR$3:$GR$137, "✔",'(B) - Detecciones - Ataques'!$E$3:$E$137, CM$131)
</f>
        <v>0</v>
      </c>
      <c r="CN148" s="395">
        <f>AVERAGEIFS('(B) - Detecciones - Ataques'!$BE$3:$BE$137,'(B) - Detecciones - Ataques'!$GR$3:$GR$137, "✔",'(B) - Detecciones - Ataques'!$E$3:$E$137, CN$131)
</f>
        <v>0.25</v>
      </c>
      <c r="CO148" s="395">
        <f>AVERAGEIFS('(B) - Detecciones - Ataques'!$BE$3:$BE$137,'(B) - Detecciones - Ataques'!$GR$3:$GR$137, "✔",'(B) - Detecciones - Ataques'!$E$3:$E$137, CO$131)
</f>
        <v>0</v>
      </c>
      <c r="CP148" s="395">
        <f>AVERAGEIFS('(B) - Detecciones - Ataques'!$BE$3:$BE$137,'(B) - Detecciones - Ataques'!$GR$3:$GR$137, "✔",'(B) - Detecciones - Ataques'!$E$3:$E$137, CP$131)
</f>
        <v>0</v>
      </c>
      <c r="CQ148" s="406" t="s">
        <v>12</v>
      </c>
      <c r="CR148" s="406" t="s">
        <v>12</v>
      </c>
      <c r="CS148" s="395">
        <f>AVERAGEIFS('(B) - Detecciones - Ataques'!$BE$3:$BE$137,'(B) - Detecciones - Ataques'!$GR$3:$GR$137, "✔",'(B) - Detecciones - Ataques'!$E$3:$E$137, CS$131)
</f>
        <v>0</v>
      </c>
      <c r="CT148" s="406" t="s">
        <v>12</v>
      </c>
      <c r="CU148" s="395">
        <f>AVERAGEIFS('(B) - Detecciones - Ataques'!$BE$3:$BE$137,'(B) - Detecciones - Ataques'!$GR$3:$GR$137, "✔",'(B) - Detecciones - Ataques'!$E$3:$E$137, CU$131)
</f>
        <v>0</v>
      </c>
      <c r="CV148" s="406" t="s">
        <v>12</v>
      </c>
      <c r="CW148" s="395">
        <f>AVERAGEIFS('(B) - Detecciones - Ataques'!$BE$3:$BE$137,'(B) - Detecciones - Ataques'!$GR$3:$GR$137, "✔",'(B) - Detecciones - Ataques'!$E$3:$E$137, CW$131)
</f>
        <v>0</v>
      </c>
      <c r="CX148" s="395">
        <f>AVERAGEIFS('(B) - Detecciones - Ataques'!$BE$3:$BE$137,'(B) - Detecciones - Ataques'!$GR$3:$GR$137, "✔",'(B) - Detecciones - Ataques'!$E$3:$E$137, CX$131)
</f>
        <v>0</v>
      </c>
      <c r="CY148" s="406" t="s">
        <v>12</v>
      </c>
      <c r="CZ148" s="406" t="s">
        <v>12</v>
      </c>
      <c r="DA148" s="406" t="s">
        <v>12</v>
      </c>
      <c r="DB148" s="406" t="s">
        <v>12</v>
      </c>
      <c r="DC148" s="406" t="s">
        <v>12</v>
      </c>
      <c r="DD148" s="406" t="s">
        <v>12</v>
      </c>
      <c r="DE148" s="406" t="s">
        <v>12</v>
      </c>
      <c r="DF148" s="406" t="s">
        <v>12</v>
      </c>
      <c r="DG148" s="395">
        <f>AVERAGEIFS('(B) - Detecciones - Ataques'!$BE$3:$BE$137,'(B) - Detecciones - Ataques'!$GR$3:$GR$137, "✔",'(B) - Detecciones - Ataques'!$E$3:$E$137, DG$131)
</f>
        <v>0.04</v>
      </c>
      <c r="DH148" s="406" t="s">
        <v>12</v>
      </c>
      <c r="DI148" s="396">
        <f>AVERAGEIFS('(B) - Detecciones - Ataques'!$BE$3:$BE$137,'(B) - Detecciones - Ataques'!$GR$3:$GR$137, "✔",'(B) - Detecciones - Ataques'!$E$3:$E$137, DI$131)
</f>
        <v>0</v>
      </c>
      <c r="DJ148" s="268"/>
    </row>
    <row r="149">
      <c r="J149" s="269"/>
      <c r="K149" s="390"/>
      <c r="L149" s="390"/>
      <c r="M149" s="390"/>
      <c r="N149" s="390"/>
      <c r="O149" s="270"/>
      <c r="Q149" s="268"/>
      <c r="R149" s="307" t="s">
        <v>2229</v>
      </c>
      <c r="S149" s="381">
        <f>(
    SUMIFS(
        '(B) - Detecciones - Ataques'!$CN$3:$CN$137,
        '(B) - Detecciones - Ataques'!$GR$3:$GR$137, "✔",
        '(B) - Detecciones - Ataques'!$B$3:$B$137, S$131
    ) +
    SUMIFS(
        '(B) - Detecciones - Ataques'!$CN$3:$CN$137,
        '(B) - Detecciones - Ataques'!$GR$3:$GR$137, "✔",
        '(B) - Detecciones - Ataques'!$C$3:$C$137, "*" &amp; S$131 &amp; "*"
    )
) / (
    COUNTIFS(
        '(B) - Detecciones - Ataques'!$GR$3:$GR$137, "✔",
        '(B) - Detecciones - Ataques'!$B$3:$B$137, S$131
    ) +
    COUNTIFS(
        '(B) - Detecciones - Ataques'!$GR$3:$GR$137, "✔",
        '(B) - Detecciones - Ataques'!$C$3:$C$137, "*" &amp; S$131 &amp; "*"
    )
)
</f>
        <v>0.1685275081</v>
      </c>
      <c r="T149" s="381">
        <f>(
    SUMIFS(
        '(B) - Detecciones - Ataques'!$CN$3:$CN$137,
        '(B) - Detecciones - Ataques'!$GR$3:$GR$137, "✔",
        '(B) - Detecciones - Ataques'!$B$3:$B$137, T$131
    ) +
    SUMIFS(
        '(B) - Detecciones - Ataques'!$CN$3:$CN$137,
        '(B) - Detecciones - Ataques'!$GR$3:$GR$137, "✔",
        '(B) - Detecciones - Ataques'!$C$3:$C$137, "*" &amp; T$131 &amp; "*"
    )
) / (
    COUNTIFS(
        '(B) - Detecciones - Ataques'!$GR$3:$GR$137, "✔",
        '(B) - Detecciones - Ataques'!$B$3:$B$137, T$131
    ) +
    COUNTIFS(
        '(B) - Detecciones - Ataques'!$GR$3:$GR$137, "✔",
        '(B) - Detecciones - Ataques'!$C$3:$C$137, "*" &amp; T$131 &amp; "*"
    )
)
</f>
        <v>0</v>
      </c>
      <c r="U149" s="381">
        <f>(
    SUMIFS(
        '(B) - Detecciones - Ataques'!$CN$3:$CN$137,
        '(B) - Detecciones - Ataques'!$GR$3:$GR$137, "✔",
        '(B) - Detecciones - Ataques'!$B$3:$B$137, U$131
    ) +
    SUMIFS(
        '(B) - Detecciones - Ataques'!$CN$3:$CN$137,
        '(B) - Detecciones - Ataques'!$GR$3:$GR$137, "✔",
        '(B) - Detecciones - Ataques'!$C$3:$C$137, "*" &amp; U$131 &amp; "*"
    )
) / (
    COUNTIFS(
        '(B) - Detecciones - Ataques'!$GR$3:$GR$137, "✔",
        '(B) - Detecciones - Ataques'!$B$3:$B$137, U$131
    ) +
    COUNTIFS(
        '(B) - Detecciones - Ataques'!$GR$3:$GR$137, "✔",
        '(B) - Detecciones - Ataques'!$C$3:$C$137, "*" &amp; U$131 &amp; "*"
    )
)
</f>
        <v>0.4671052632</v>
      </c>
      <c r="V149" s="381">
        <f>(
    SUMIFS(
        '(B) - Detecciones - Ataques'!$CN$3:$CN$137,
        '(B) - Detecciones - Ataques'!$GR$3:$GR$137, "✔",
        '(B) - Detecciones - Ataques'!$B$3:$B$137, V$131
    ) +
    SUMIFS(
        '(B) - Detecciones - Ataques'!$CN$3:$CN$137,
        '(B) - Detecciones - Ataques'!$GR$3:$GR$137, "✔",
        '(B) - Detecciones - Ataques'!$C$3:$C$137, "*" &amp; V$131 &amp; "*"
    )
) / (
    COUNTIFS(
        '(B) - Detecciones - Ataques'!$GR$3:$GR$137, "✔",
        '(B) - Detecciones - Ataques'!$B$3:$B$137, V$131
    ) +
    COUNTIFS(
        '(B) - Detecciones - Ataques'!$GR$3:$GR$137, "✔",
        '(B) - Detecciones - Ataques'!$C$3:$C$137, "*" &amp; V$131 &amp; "*"
    )
)
</f>
        <v>0.5</v>
      </c>
      <c r="W149" s="381">
        <f>(
    SUMIFS(
        '(B) - Detecciones - Ataques'!$CN$3:$CN$137,
        '(B) - Detecciones - Ataques'!$GR$3:$GR$137, "✔",
        '(B) - Detecciones - Ataques'!$B$3:$B$137, W$131
    ) +
    SUMIFS(
        '(B) - Detecciones - Ataques'!$CN$3:$CN$137,
        '(B) - Detecciones - Ataques'!$GR$3:$GR$137, "✔",
        '(B) - Detecciones - Ataques'!$C$3:$C$137, "*" &amp; W$131 &amp; "*"
    )
) / (
    COUNTIFS(
        '(B) - Detecciones - Ataques'!$GR$3:$GR$137, "✔",
        '(B) - Detecciones - Ataques'!$B$3:$B$137, W$131
    ) +
    COUNTIFS(
        '(B) - Detecciones - Ataques'!$GR$3:$GR$137, "✔",
        '(B) - Detecciones - Ataques'!$C$3:$C$137, "*" &amp; W$131 &amp; "*"
    )
)
</f>
        <v>0</v>
      </c>
      <c r="X149" s="381">
        <f>(
    SUMIFS(
        '(B) - Detecciones - Ataques'!$CN$3:$CN$137,
        '(B) - Detecciones - Ataques'!$GR$3:$GR$137, "✔",
        '(B) - Detecciones - Ataques'!$B$3:$B$137, X$131
    ) +
    SUMIFS(
        '(B) - Detecciones - Ataques'!$CN$3:$CN$137,
        '(B) - Detecciones - Ataques'!$GR$3:$GR$137, "✔",
        '(B) - Detecciones - Ataques'!$C$3:$C$137, "*" &amp; X$131 &amp; "*"
    )
) / (
    COUNTIFS(
        '(B) - Detecciones - Ataques'!$GR$3:$GR$137, "✔",
        '(B) - Detecciones - Ataques'!$B$3:$B$137, X$131
    ) +
    COUNTIFS(
        '(B) - Detecciones - Ataques'!$GR$3:$GR$137, "✔",
        '(B) - Detecciones - Ataques'!$C$3:$C$137, "*" &amp; X$131 &amp; "*"
    )
)
</f>
        <v>0</v>
      </c>
      <c r="Y149" s="381">
        <f>(
    SUMIFS(
        '(B) - Detecciones - Ataques'!$CN$3:$CN$137,
        '(B) - Detecciones - Ataques'!$GR$3:$GR$137, "✔",
        '(B) - Detecciones - Ataques'!$B$3:$B$137, Y$131
    ) +
    SUMIFS(
        '(B) - Detecciones - Ataques'!$CN$3:$CN$137,
        '(B) - Detecciones - Ataques'!$GR$3:$GR$137, "✔",
        '(B) - Detecciones - Ataques'!$C$3:$C$137, "*" &amp; Y$131 &amp; "*"
    )
) / (
    COUNTIFS(
        '(B) - Detecciones - Ataques'!$GR$3:$GR$137, "✔",
        '(B) - Detecciones - Ataques'!$B$3:$B$137, Y$131
    ) +
    COUNTIFS(
        '(B) - Detecciones - Ataques'!$GR$3:$GR$137, "✔",
        '(B) - Detecciones - Ataques'!$C$3:$C$137, "*" &amp; Y$131 &amp; "*"
    )
)
</f>
        <v>0.1001747202</v>
      </c>
      <c r="Z149" s="381">
        <f>(
    SUMIFS(
        '(B) - Detecciones - Ataques'!$CN$3:$CN$137,
        '(B) - Detecciones - Ataques'!$GR$3:$GR$137, "✔",
        '(B) - Detecciones - Ataques'!$B$3:$B$137, Z$131
    ) +
    SUMIFS(
        '(B) - Detecciones - Ataques'!$CN$3:$CN$137,
        '(B) - Detecciones - Ataques'!$GR$3:$GR$137, "✔",
        '(B) - Detecciones - Ataques'!$C$3:$C$137, "*" &amp; Z$131 &amp; "*"
    )
) / (
    COUNTIFS(
        '(B) - Detecciones - Ataques'!$GR$3:$GR$137, "✔",
        '(B) - Detecciones - Ataques'!$B$3:$B$137, Z$131
    ) +
    COUNTIFS(
        '(B) - Detecciones - Ataques'!$GR$3:$GR$137, "✔",
        '(B) - Detecciones - Ataques'!$C$3:$C$137, "*" &amp; Z$131 &amp; "*"
    )
)
</f>
        <v>0.3</v>
      </c>
      <c r="AA149" s="381">
        <f>(
    SUMIFS(
        '(B) - Detecciones - Ataques'!$CN$3:$CN$137,
        '(B) - Detecciones - Ataques'!$GR$3:$GR$137, "✔",
        '(B) - Detecciones - Ataques'!$B$3:$B$137, AA$131
    ) +
    SUMIFS(
        '(B) - Detecciones - Ataques'!$CN$3:$CN$137,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49" s="381">
        <f>(
    SUMIFS(
        '(B) - Detecciones - Ataques'!$CN$3:$CN$137,
        '(B) - Detecciones - Ataques'!$GR$3:$GR$137, "✔",
        '(B) - Detecciones - Ataques'!$B$3:$B$137, AB$131
    ) +
    SUMIFS(
        '(B) - Detecciones - Ataques'!$CN$3:$CN$137,
        '(B) - Detecciones - Ataques'!$GR$3:$GR$137, "✔",
        '(B) - Detecciones - Ataques'!$C$3:$C$137, "*" &amp; AB$131 &amp; "*"
    )
) / (
    COUNTIFS(
        '(B) - Detecciones - Ataques'!$GR$3:$GR$137, "✔",
        '(B) - Detecciones - Ataques'!$B$3:$B$137, AB$131
    ) +
    COUNTIFS(
        '(B) - Detecciones - Ataques'!$GR$3:$GR$137, "✔",
        '(B) - Detecciones - Ataques'!$C$3:$C$137, "*" &amp; AB$131 &amp; "*"
    )
)
</f>
        <v>0.3</v>
      </c>
      <c r="AC149" s="381">
        <f>(
    SUMIFS(
        '(B) - Detecciones - Ataques'!$CN$3:$CN$137,
        '(B) - Detecciones - Ataques'!$GR$3:$GR$137, "✔",
        '(B) - Detecciones - Ataques'!$B$3:$B$137, AC$131
    ) +
    SUMIFS(
        '(B) - Detecciones - Ataques'!$CN$3:$CN$137,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49" s="381">
        <f>(
    SUMIFS(
        '(B) - Detecciones - Ataques'!$CN$3:$CN$137,
        '(B) - Detecciones - Ataques'!$GR$3:$GR$137, "✔",
        '(B) - Detecciones - Ataques'!$B$3:$B$137, AD$131
    ) +
    SUMIFS(
        '(B) - Detecciones - Ataques'!$CN$3:$CN$137,
        '(B) - Detecciones - Ataques'!$GR$3:$GR$137, "✔",
        '(B) - Detecciones - Ataques'!$C$3:$C$137, "*" &amp; AD$131 &amp; "*"
    )
) / (
    COUNTIFS(
        '(B) - Detecciones - Ataques'!$GR$3:$GR$137, "✔",
        '(B) - Detecciones - Ataques'!$B$3:$B$137, AD$131
    ) +
    COUNTIFS(
        '(B) - Detecciones - Ataques'!$GR$3:$GR$137, "✔",
        '(B) - Detecciones - Ataques'!$C$3:$C$137, "*" &amp; AD$131 &amp; "*"
    )
)
</f>
        <v>0</v>
      </c>
      <c r="AE149" s="382">
        <f>(
    SUMIFS(
        '(B) - Detecciones - Ataques'!$CN$3:$CN$137,
        '(B) - Detecciones - Ataques'!$GR$3:$GR$137, "✔",
        '(B) - Detecciones - Ataques'!$B$3:$B$137, AE$131
    ) +
    SUMIFS(
        '(B) - Detecciones - Ataques'!$CN$3:$CN$137,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49" s="268"/>
      <c r="AG149" s="307" t="s">
        <v>2229</v>
      </c>
      <c r="AH149" s="395">
        <f>AVERAGEIFS('(B) - Detecciones - Ataques'!$CN$3:$CN$137,'(B) - Detecciones - Ataques'!$GR$3:$GR$137, "✔",'(B) - Detecciones - Ataques'!$E$3:$E$137, AH$131)
</f>
        <v>0.005582524272</v>
      </c>
      <c r="AI149" s="395">
        <f>AVERAGEIFS('(B) - Detecciones - Ataques'!$CN$3:$CN$137,'(B) - Detecciones - Ataques'!$GR$3:$GR$137, "✔",'(B) - Detecciones - Ataques'!$E$3:$E$137, AI$131)
</f>
        <v>1</v>
      </c>
      <c r="AJ149" s="395">
        <f>AVERAGEIFS('(B) - Detecciones - Ataques'!$CN$3:$CN$137,'(B) - Detecciones - Ataques'!$GR$3:$GR$137, "✔",'(B) - Detecciones - Ataques'!$E$3:$E$137, AJ$131)
</f>
        <v>0</v>
      </c>
      <c r="AK149" s="395">
        <f>AVERAGEIFS('(B) - Detecciones - Ataques'!$CN$3:$CN$137,'(B) - Detecciones - Ataques'!$GR$3:$GR$137, "✔",'(B) - Detecciones - Ataques'!$E$3:$E$137, AK$131)
</f>
        <v>0</v>
      </c>
      <c r="AL149" s="406" t="s">
        <v>12</v>
      </c>
      <c r="AM149" s="406" t="s">
        <v>12</v>
      </c>
      <c r="AN149" s="406" t="s">
        <v>12</v>
      </c>
      <c r="AO149" s="406" t="s">
        <v>12</v>
      </c>
      <c r="AP149" s="395">
        <f>AVERAGEIFS('(B) - Detecciones - Ataques'!$CN$3:$CN$137,'(B) - Detecciones - Ataques'!$GR$3:$GR$137, "✔",'(B) - Detecciones - Ataques'!$E$3:$E$137, AP$131)
</f>
        <v>0.5789473684</v>
      </c>
      <c r="AQ149" s="395">
        <f>AVERAGEIFS('(B) - Detecciones - Ataques'!$CN$3:$CN$137,'(B) - Detecciones - Ataques'!$GR$3:$GR$137, "✔",'(B) - Detecciones - Ataques'!$E$3:$E$137, AQ$131)
</f>
        <v>0.5</v>
      </c>
      <c r="AR149" s="406" t="s">
        <v>12</v>
      </c>
      <c r="AS149" s="395">
        <f>AVERAGEIFS('(B) - Detecciones - Ataques'!$CN$3:$CN$137,'(B) - Detecciones - Ataques'!$GR$3:$GR$137, "✔",'(B) - Detecciones - Ataques'!$E$3:$E$137, AS$131)
</f>
        <v>0</v>
      </c>
      <c r="AT149" s="395">
        <f>AVERAGEIFS('(B) - Detecciones - Ataques'!$CN$3:$CN$137,'(B) - Detecciones - Ataques'!$GR$3:$GR$137, "✔",'(B) - Detecciones - Ataques'!$E$3:$E$137, AT$131)
</f>
        <v>1</v>
      </c>
      <c r="AU149" s="395">
        <f>AVERAGEIFS('(B) - Detecciones - Ataques'!$CN$3:$CN$137,'(B) - Detecciones - Ataques'!$GR$3:$GR$137, "✔",'(B) - Detecciones - Ataques'!$E$3:$E$137, AU$131)
</f>
        <v>0</v>
      </c>
      <c r="AV149" s="406" t="s">
        <v>12</v>
      </c>
      <c r="AW149" s="395">
        <f>AVERAGEIFS('(B) - Detecciones - Ataques'!$CN$3:$CN$137,'(B) - Detecciones - Ataques'!$GR$3:$GR$137, "✔",'(B) - Detecciones - Ataques'!$E$3:$E$137, AW$131)
</f>
        <v>1</v>
      </c>
      <c r="AX149" s="407" t="s">
        <v>12</v>
      </c>
      <c r="AY149" s="395">
        <f>AVERAGEIFS('(B) - Detecciones - Ataques'!$CN$3:$CN$137,'(B) - Detecciones - Ataques'!$GR$3:$GR$137, "✔",'(B) - Detecciones - Ataques'!$E$3:$E$137, AY$131)
</f>
        <v>0.5</v>
      </c>
      <c r="AZ149" s="395">
        <f>AVERAGEIFS('(B) - Detecciones - Ataques'!$CN$3:$CN$137,'(B) - Detecciones - Ataques'!$GR$3:$GR$137, "✔",'(B) - Detecciones - Ataques'!$E$3:$E$137, AZ$131)
</f>
        <v>0</v>
      </c>
      <c r="BA149" s="407" t="s">
        <v>12</v>
      </c>
      <c r="BB149" s="395">
        <f>AVERAGEIFS('(B) - Detecciones - Ataques'!$CN$3:$CN$137,'(B) - Detecciones - Ataques'!$GR$3:$GR$137, "✔",'(B) - Detecciones - Ataques'!$E$3:$E$137, BB$131)
</f>
        <v>0</v>
      </c>
      <c r="BC149" s="406" t="s">
        <v>12</v>
      </c>
      <c r="BD149" s="395">
        <f>AVERAGEIFS('(B) - Detecciones - Ataques'!$CN$3:$CN$137,'(B) - Detecciones - Ataques'!$GR$3:$GR$137, "✔",'(B) - Detecciones - Ataques'!$E$3:$E$137, BD$131)
</f>
        <v>0</v>
      </c>
      <c r="BE149" s="395">
        <f>AVERAGEIFS('(B) - Detecciones - Ataques'!$CN$3:$CN$137,'(B) - Detecciones - Ataques'!$GR$3:$GR$137, "✔",'(B) - Detecciones - Ataques'!$E$3:$E$137, BE$131)
</f>
        <v>0</v>
      </c>
      <c r="BF149" s="395">
        <f>AVERAGEIFS('(B) - Detecciones - Ataques'!$CN$3:$CN$137,'(B) - Detecciones - Ataques'!$GR$3:$GR$137, "✔",'(B) - Detecciones - Ataques'!$E$3:$E$137, BF$131)
</f>
        <v>0</v>
      </c>
      <c r="BG149" s="395">
        <f>AVERAGEIFS('(B) - Detecciones - Ataques'!$CN$3:$CN$137,'(B) - Detecciones - Ataques'!$GR$3:$GR$137, "✔",'(B) - Detecciones - Ataques'!$E$3:$E$137, BG$131)
</f>
        <v>0</v>
      </c>
      <c r="BH149" s="406" t="s">
        <v>12</v>
      </c>
      <c r="BI149" s="406" t="s">
        <v>12</v>
      </c>
      <c r="BJ149" s="406" t="s">
        <v>12</v>
      </c>
      <c r="BK149" s="395">
        <f>AVERAGEIFS('(B) - Detecciones - Ataques'!$CN$3:$CN$137,'(B) - Detecciones - Ataques'!$GR$3:$GR$137, "✔",'(B) - Detecciones - Ataques'!$E$3:$E$137, BK$131)
</f>
        <v>1</v>
      </c>
      <c r="BL149" s="395">
        <f>AVERAGEIFS('(B) - Detecciones - Ataques'!$CN$3:$CN$137,'(B) - Detecciones - Ataques'!$GR$3:$GR$137, "✔",'(B) - Detecciones - Ataques'!$E$3:$E$137, BL$131)
</f>
        <v>0.09001540616</v>
      </c>
      <c r="BM149" s="395">
        <f>AVERAGEIFS('(B) - Detecciones - Ataques'!$CN$3:$CN$137,'(B) - Detecciones - Ataques'!$GR$3:$GR$137, "✔",'(B) - Detecciones - Ataques'!$E$3:$E$137, BM$131)
</f>
        <v>0.0003957027546</v>
      </c>
      <c r="BN149" s="406" t="s">
        <v>12</v>
      </c>
      <c r="BO149" s="406" t="s">
        <v>12</v>
      </c>
      <c r="BP149" s="395">
        <f>AVERAGEIFS('(B) - Detecciones - Ataques'!$CN$3:$CN$137,'(B) - Detecciones - Ataques'!$GR$3:$GR$137, "✔",'(B) - Detecciones - Ataques'!$E$3:$E$137, BP$131)
</f>
        <v>0</v>
      </c>
      <c r="BQ149" s="406" t="s">
        <v>12</v>
      </c>
      <c r="BR149" s="395">
        <f>AVERAGEIFS('(B) - Detecciones - Ataques'!$CN$3:$CN$137,'(B) - Detecciones - Ataques'!$GR$3:$GR$137, "✔",'(B) - Detecciones - Ataques'!$E$3:$E$137, BR$131)
</f>
        <v>1</v>
      </c>
      <c r="BS149" s="406" t="s">
        <v>12</v>
      </c>
      <c r="BT149" s="406" t="s">
        <v>12</v>
      </c>
      <c r="BU149" s="395">
        <f>AVERAGEIFS('(B) - Detecciones - Ataques'!$CN$3:$CN$137,'(B) - Detecciones - Ataques'!$GR$3:$GR$137, "✔",'(B) - Detecciones - Ataques'!$E$3:$E$137, BU$131)
</f>
        <v>0</v>
      </c>
      <c r="BV149" s="395">
        <f>AVERAGEIFS('(B) - Detecciones - Ataques'!$CN$3:$CN$137,'(B) - Detecciones - Ataques'!$GR$3:$GR$137, "✔",'(B) - Detecciones - Ataques'!$E$3:$E$137, BV$131)
</f>
        <v>0</v>
      </c>
      <c r="BW149" s="406" t="s">
        <v>12</v>
      </c>
      <c r="BX149" s="395">
        <f>AVERAGEIFS('(B) - Detecciones - Ataques'!$CN$3:$CN$137,'(B) - Detecciones - Ataques'!$GR$3:$GR$137, "✔",'(B) - Detecciones - Ataques'!$E$3:$E$137, BX$131)
</f>
        <v>0</v>
      </c>
      <c r="BY149" s="395">
        <f>AVERAGEIFS('(B) - Detecciones - Ataques'!$CN$3:$CN$137,'(B) - Detecciones - Ataques'!$GR$3:$GR$137, "✔",'(B) - Detecciones - Ataques'!$E$3:$E$137, BY$131)
</f>
        <v>0</v>
      </c>
      <c r="BZ149" s="407" t="s">
        <v>12</v>
      </c>
      <c r="CA149" s="406" t="s">
        <v>12</v>
      </c>
      <c r="CB149" s="407" t="s">
        <v>12</v>
      </c>
      <c r="CC149" s="406" t="s">
        <v>12</v>
      </c>
      <c r="CD149" s="406" t="s">
        <v>12</v>
      </c>
      <c r="CE149" s="395">
        <f>AVERAGEIFS('(B) - Detecciones - Ataques'!$CN$3:$CN$137,'(B) - Detecciones - Ataques'!$GR$3:$GR$137, "✔",'(B) - Detecciones - Ataques'!$E$3:$E$137, CE$131)
</f>
        <v>1</v>
      </c>
      <c r="CF149" s="406" t="s">
        <v>12</v>
      </c>
      <c r="CG149" s="395">
        <f>AVERAGEIFS('(B) - Detecciones - Ataques'!$CN$3:$CN$137,'(B) - Detecciones - Ataques'!$GR$3:$GR$137, "✔",'(B) - Detecciones - Ataques'!$E$3:$E$137, CG$131)
</f>
        <v>0</v>
      </c>
      <c r="CH149" s="395">
        <f>AVERAGEIFS('(B) - Detecciones - Ataques'!$CN$3:$CN$137,'(B) - Detecciones - Ataques'!$GR$3:$GR$137, "✔",'(B) - Detecciones - Ataques'!$E$3:$E$137, CH$131)
</f>
        <v>0</v>
      </c>
      <c r="CI149" s="406" t="s">
        <v>12</v>
      </c>
      <c r="CJ149" s="395">
        <f>AVERAGEIFS('(B) - Detecciones - Ataques'!$CN$3:$CN$137,'(B) - Detecciones - Ataques'!$GR$3:$GR$137, "✔",'(B) - Detecciones - Ataques'!$E$3:$E$137, CJ$131)
</f>
        <v>1</v>
      </c>
      <c r="CK149" s="406" t="s">
        <v>12</v>
      </c>
      <c r="CL149" s="395">
        <f>AVERAGEIFS('(B) - Detecciones - Ataques'!$CN$3:$CN$137,'(B) - Detecciones - Ataques'!$GR$3:$GR$137, "✔",'(B) - Detecciones - Ataques'!$E$3:$E$137, CL$131)
</f>
        <v>0</v>
      </c>
      <c r="CM149" s="395">
        <f>AVERAGEIFS('(B) - Detecciones - Ataques'!$CN$3:$CN$137,'(B) - Detecciones - Ataques'!$GR$3:$GR$137, "✔",'(B) - Detecciones - Ataques'!$E$3:$E$137, CM$131)
</f>
        <v>0</v>
      </c>
      <c r="CN149" s="395">
        <f>AVERAGEIFS('(B) - Detecciones - Ataques'!$CN$3:$CN$137,'(B) - Detecciones - Ataques'!$GR$3:$GR$137, "✔",'(B) - Detecciones - Ataques'!$E$3:$E$137, CN$131)
</f>
        <v>0.5</v>
      </c>
      <c r="CO149" s="395">
        <f>AVERAGEIFS('(B) - Detecciones - Ataques'!$CN$3:$CN$137,'(B) - Detecciones - Ataques'!$GR$3:$GR$137, "✔",'(B) - Detecciones - Ataques'!$E$3:$E$137, CO$131)
</f>
        <v>0.5</v>
      </c>
      <c r="CP149" s="395">
        <f>AVERAGEIFS('(B) - Detecciones - Ataques'!$CN$3:$CN$137,'(B) - Detecciones - Ataques'!$GR$3:$GR$137, "✔",'(B) - Detecciones - Ataques'!$E$3:$E$137, CP$131)
</f>
        <v>0</v>
      </c>
      <c r="CQ149" s="406" t="s">
        <v>12</v>
      </c>
      <c r="CR149" s="406" t="s">
        <v>12</v>
      </c>
      <c r="CS149" s="395">
        <f>AVERAGEIFS('(B) - Detecciones - Ataques'!$CN$3:$CN$137,'(B) - Detecciones - Ataques'!$GR$3:$GR$137, "✔",'(B) - Detecciones - Ataques'!$E$3:$E$137, CS$131)
</f>
        <v>0.005988023952</v>
      </c>
      <c r="CT149" s="406" t="s">
        <v>12</v>
      </c>
      <c r="CU149" s="395">
        <f>AVERAGEIFS('(B) - Detecciones - Ataques'!$CN$3:$CN$137,'(B) - Detecciones - Ataques'!$GR$3:$GR$137, "✔",'(B) - Detecciones - Ataques'!$E$3:$E$137, CU$131)
</f>
        <v>0</v>
      </c>
      <c r="CV149" s="406" t="s">
        <v>12</v>
      </c>
      <c r="CW149" s="395">
        <f>AVERAGEIFS('(B) - Detecciones - Ataques'!$CN$3:$CN$137,'(B) - Detecciones - Ataques'!$GR$3:$GR$137, "✔",'(B) - Detecciones - Ataques'!$E$3:$E$137, CW$131)
</f>
        <v>0</v>
      </c>
      <c r="CX149" s="395">
        <f>AVERAGEIFS('(B) - Detecciones - Ataques'!$CN$3:$CN$137,'(B) - Detecciones - Ataques'!$GR$3:$GR$137, "✔",'(B) - Detecciones - Ataques'!$E$3:$E$137, CX$131)
</f>
        <v>0</v>
      </c>
      <c r="CY149" s="406" t="s">
        <v>12</v>
      </c>
      <c r="CZ149" s="406" t="s">
        <v>12</v>
      </c>
      <c r="DA149" s="406" t="s">
        <v>12</v>
      </c>
      <c r="DB149" s="406" t="s">
        <v>12</v>
      </c>
      <c r="DC149" s="406" t="s">
        <v>12</v>
      </c>
      <c r="DD149" s="406" t="s">
        <v>12</v>
      </c>
      <c r="DE149" s="406" t="s">
        <v>12</v>
      </c>
      <c r="DF149" s="406" t="s">
        <v>12</v>
      </c>
      <c r="DG149" s="395">
        <f>AVERAGEIFS('(B) - Detecciones - Ataques'!$CN$3:$CN$137,'(B) - Detecciones - Ataques'!$GR$3:$GR$137, "✔",'(B) - Detecciones - Ataques'!$E$3:$E$137, DG$131)
</f>
        <v>1</v>
      </c>
      <c r="DH149" s="406" t="s">
        <v>12</v>
      </c>
      <c r="DI149" s="396">
        <f>AVERAGEIFS('(B) - Detecciones - Ataques'!$CN$3:$CN$137,'(B) - Detecciones - Ataques'!$GR$3:$GR$137, "✔",'(B) - Detecciones - Ataques'!$E$3:$E$137, DI$131)
</f>
        <v>1</v>
      </c>
      <c r="DJ149" s="268"/>
    </row>
    <row r="150">
      <c r="J150" s="269"/>
      <c r="K150" s="390"/>
      <c r="L150" s="390"/>
      <c r="M150" s="390"/>
      <c r="N150" s="390"/>
      <c r="O150" s="270"/>
      <c r="Q150" s="268"/>
      <c r="R150" s="307" t="s">
        <v>2230</v>
      </c>
      <c r="S150" s="381">
        <f>(
    SUMIFS(
        '(B) - Detecciones - Ataques'!$DW$3:$DW$137,
        '(B) - Detecciones - Ataques'!$GR$3:$GR$137, "✔",
        '(B) - Detecciones - Ataques'!$B$3:$B$137, S$131
    ) +
    SUMIFS(
        '(B) - Detecciones - Ataques'!$DW$3:$DW$137,
        '(B) - Detecciones - Ataques'!$GR$3:$GR$137, "✔",
        '(B) - Detecciones - Ataques'!$C$3:$C$137, "*" &amp; S$131 &amp; "*"
    )
) / (
    COUNTIFS(
        '(B) - Detecciones - Ataques'!$GR$3:$GR$137, "✔",
        '(B) - Detecciones - Ataques'!$B$3:$B$137, S$131
    ) +
    COUNTIFS(
        '(B) - Detecciones - Ataques'!$GR$3:$GR$137, "✔",
        '(B) - Detecciones - Ataques'!$C$3:$C$137, "*" &amp; S$131 &amp; "*"
    )
)
</f>
        <v>0.1685275081</v>
      </c>
      <c r="T150" s="381">
        <f>(
    SUMIFS(
        '(B) - Detecciones - Ataques'!$DW$3:$DW$137,
        '(B) - Detecciones - Ataques'!$GR$3:$GR$137, "✔",
        '(B) - Detecciones - Ataques'!$B$3:$B$137, T$131
    ) +
    SUMIFS(
        '(B) - Detecciones - Ataques'!$DW$3:$DW$137,
        '(B) - Detecciones - Ataques'!$GR$3:$GR$137, "✔",
        '(B) - Detecciones - Ataques'!$C$3:$C$137, "*" &amp; T$131 &amp; "*"
    )
) / (
    COUNTIFS(
        '(B) - Detecciones - Ataques'!$GR$3:$GR$137, "✔",
        '(B) - Detecciones - Ataques'!$B$3:$B$137, T$131
    ) +
    COUNTIFS(
        '(B) - Detecciones - Ataques'!$GR$3:$GR$137, "✔",
        '(B) - Detecciones - Ataques'!$C$3:$C$137, "*" &amp; T$131 &amp; "*"
    )
)
</f>
        <v>0</v>
      </c>
      <c r="U150" s="381">
        <f>(
    SUMIFS(
        '(B) - Detecciones - Ataques'!$DW$3:$DW$137,
        '(B) - Detecciones - Ataques'!$GR$3:$GR$137, "✔",
        '(B) - Detecciones - Ataques'!$B$3:$B$137, U$131
    ) +
    SUMIFS(
        '(B) - Detecciones - Ataques'!$DW$3:$DW$137,
        '(B) - Detecciones - Ataques'!$GR$3:$GR$137, "✔",
        '(B) - Detecciones - Ataques'!$C$3:$C$137, "*" &amp; U$131 &amp; "*"
    )
) / (
    COUNTIFS(
        '(B) - Detecciones - Ataques'!$GR$3:$GR$137, "✔",
        '(B) - Detecciones - Ataques'!$B$3:$B$137, U$131
    ) +
    COUNTIFS(
        '(B) - Detecciones - Ataques'!$GR$3:$GR$137, "✔",
        '(B) - Detecciones - Ataques'!$C$3:$C$137, "*" &amp; U$131 &amp; "*"
    )
)
</f>
        <v>0.4720394737</v>
      </c>
      <c r="V150" s="381">
        <f>(
    SUMIFS(
        '(B) - Detecciones - Ataques'!$DW$3:$DW$137,
        '(B) - Detecciones - Ataques'!$GR$3:$GR$137, "✔",
        '(B) - Detecciones - Ataques'!$B$3:$B$137, V$131
    ) +
    SUMIFS(
        '(B) - Detecciones - Ataques'!$DW$3:$DW$137,
        '(B) - Detecciones - Ataques'!$GR$3:$GR$137, "✔",
        '(B) - Detecciones - Ataques'!$C$3:$C$137, "*" &amp; V$131 &amp; "*"
    )
) / (
    COUNTIFS(
        '(B) - Detecciones - Ataques'!$GR$3:$GR$137, "✔",
        '(B) - Detecciones - Ataques'!$B$3:$B$137, V$131
    ) +
    COUNTIFS(
        '(B) - Detecciones - Ataques'!$GR$3:$GR$137, "✔",
        '(B) - Detecciones - Ataques'!$C$3:$C$137, "*" &amp; V$131 &amp; "*"
    )
)
</f>
        <v>0.5</v>
      </c>
      <c r="W150" s="381">
        <f>(
    SUMIFS(
        '(B) - Detecciones - Ataques'!$DW$3:$DW$137,
        '(B) - Detecciones - Ataques'!$GR$3:$GR$137, "✔",
        '(B) - Detecciones - Ataques'!$B$3:$B$137, W$131
    ) +
    SUMIFS(
        '(B) - Detecciones - Ataques'!$DW$3:$DW$137,
        '(B) - Detecciones - Ataques'!$GR$3:$GR$137, "✔",
        '(B) - Detecciones - Ataques'!$C$3:$C$137, "*" &amp; W$131 &amp; "*"
    )
) / (
    COUNTIFS(
        '(B) - Detecciones - Ataques'!$GR$3:$GR$137, "✔",
        '(B) - Detecciones - Ataques'!$B$3:$B$137, W$131
    ) +
    COUNTIFS(
        '(B) - Detecciones - Ataques'!$GR$3:$GR$137, "✔",
        '(B) - Detecciones - Ataques'!$C$3:$C$137, "*" &amp; W$131 &amp; "*"
    )
)
</f>
        <v>0.5699354309</v>
      </c>
      <c r="X150" s="381">
        <f>(
    SUMIFS(
        '(B) - Detecciones - Ataques'!$DW$3:$DW$137,
        '(B) - Detecciones - Ataques'!$GR$3:$GR$137, "✔",
        '(B) - Detecciones - Ataques'!$B$3:$B$137, X$131
    ) +
    SUMIFS(
        '(B) - Detecciones - Ataques'!$DW$3:$DW$137,
        '(B) - Detecciones - Ataques'!$GR$3:$GR$137, "✔",
        '(B) - Detecciones - Ataques'!$C$3:$C$137, "*" &amp; X$131 &amp; "*"
    )
) / (
    COUNTIFS(
        '(B) - Detecciones - Ataques'!$GR$3:$GR$137, "✔",
        '(B) - Detecciones - Ataques'!$B$3:$B$137, X$131
    ) +
    COUNTIFS(
        '(B) - Detecciones - Ataques'!$GR$3:$GR$137, "✔",
        '(B) - Detecciones - Ataques'!$C$3:$C$137, "*" &amp; X$131 &amp; "*"
    )
)
</f>
        <v>0.3333333333</v>
      </c>
      <c r="Y150" s="381">
        <f>(
    SUMIFS(
        '(B) - Detecciones - Ataques'!$DW$3:$DW$137,
        '(B) - Detecciones - Ataques'!$GR$3:$GR$137, "✔",
        '(B) - Detecciones - Ataques'!$B$3:$B$137, Y$131
    ) +
    SUMIFS(
        '(B) - Detecciones - Ataques'!$DW$3:$DW$137,
        '(B) - Detecciones - Ataques'!$GR$3:$GR$137, "✔",
        '(B) - Detecciones - Ataques'!$C$3:$C$137, "*" &amp; Y$131 &amp; "*"
    )
) / (
    COUNTIFS(
        '(B) - Detecciones - Ataques'!$GR$3:$GR$137, "✔",
        '(B) - Detecciones - Ataques'!$B$3:$B$137, Y$131
    ) +
    COUNTIFS(
        '(B) - Detecciones - Ataques'!$GR$3:$GR$137, "✔",
        '(B) - Detecciones - Ataques'!$C$3:$C$137, "*" &amp; Y$131 &amp; "*"
    )
)
</f>
        <v>0.1535852272</v>
      </c>
      <c r="Z150" s="381">
        <f>(
    SUMIFS(
        '(B) - Detecciones - Ataques'!$DW$3:$DW$137,
        '(B) - Detecciones - Ataques'!$GR$3:$GR$137, "✔",
        '(B) - Detecciones - Ataques'!$B$3:$B$137, Z$131
    ) +
    SUMIFS(
        '(B) - Detecciones - Ataques'!$DW$3:$DW$137,
        '(B) - Detecciones - Ataques'!$GR$3:$GR$137, "✔",
        '(B) - Detecciones - Ataques'!$C$3:$C$137, "*" &amp; Z$131 &amp; "*"
    )
) / (
    COUNTIFS(
        '(B) - Detecciones - Ataques'!$GR$3:$GR$137, "✔",
        '(B) - Detecciones - Ataques'!$B$3:$B$137, Z$131
    ) +
    COUNTIFS(
        '(B) - Detecciones - Ataques'!$GR$3:$GR$137, "✔",
        '(B) - Detecciones - Ataques'!$C$3:$C$137, "*" &amp; Z$131 &amp; "*"
    )
)
</f>
        <v>0.6125</v>
      </c>
      <c r="AA150" s="381">
        <f>(
    SUMIFS(
        '(B) - Detecciones - Ataques'!$DW$3:$DW$137,
        '(B) - Detecciones - Ataques'!$GR$3:$GR$137, "✔",
        '(B) - Detecciones - Ataques'!$B$3:$B$137, AA$131
    ) +
    SUMIFS(
        '(B) - Detecciones - Ataques'!$DW$3:$DW$137,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50" s="381">
        <f>(
    SUMIFS(
        '(B) - Detecciones - Ataques'!$DW$3:$DW$137,
        '(B) - Detecciones - Ataques'!$GR$3:$GR$137, "✔",
        '(B) - Detecciones - Ataques'!$B$3:$B$137, AB$131
    ) +
    SUMIFS(
        '(B) - Detecciones - Ataques'!$DW$3:$DW$137,
        '(B) - Detecciones - Ataques'!$GR$3:$GR$137, "✔",
        '(B) - Detecciones - Ataques'!$C$3:$C$137, "*" &amp; AB$131 &amp; "*"
    )
) / (
    COUNTIFS(
        '(B) - Detecciones - Ataques'!$GR$3:$GR$137, "✔",
        '(B) - Detecciones - Ataques'!$B$3:$B$137, AB$131
    ) +
    COUNTIFS(
        '(B) - Detecciones - Ataques'!$GR$3:$GR$137, "✔",
        '(B) - Detecciones - Ataques'!$C$3:$C$137, "*" &amp; AB$131 &amp; "*"
    )
)
</f>
        <v>0.5</v>
      </c>
      <c r="AC150" s="381">
        <f>(
    SUMIFS(
        '(B) - Detecciones - Ataques'!$DW$3:$DW$137,
        '(B) - Detecciones - Ataques'!$GR$3:$GR$137, "✔",
        '(B) - Detecciones - Ataques'!$B$3:$B$137, AC$131
    ) +
    SUMIFS(
        '(B) - Detecciones - Ataques'!$DW$3:$DW$137,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50" s="381">
        <f>(
    SUMIFS(
        '(B) - Detecciones - Ataques'!$DW$3:$DW$137,
        '(B) - Detecciones - Ataques'!$GR$3:$GR$137, "✔",
        '(B) - Detecciones - Ataques'!$B$3:$B$137, AD$131
    ) +
    SUMIFS(
        '(B) - Detecciones - Ataques'!$DW$3:$DW$137,
        '(B) - Detecciones - Ataques'!$GR$3:$GR$137, "✔",
        '(B) - Detecciones - Ataques'!$C$3:$C$137, "*" &amp; AD$131 &amp; "*"
    )
) / (
    COUNTIFS(
        '(B) - Detecciones - Ataques'!$GR$3:$GR$137, "✔",
        '(B) - Detecciones - Ataques'!$B$3:$B$137, AD$131
    ) +
    COUNTIFS(
        '(B) - Detecciones - Ataques'!$GR$3:$GR$137, "✔",
        '(B) - Detecciones - Ataques'!$C$3:$C$137, "*" &amp; AD$131 &amp; "*"
    )
)
</f>
        <v>0</v>
      </c>
      <c r="AE150" s="382">
        <f>(
    SUMIFS(
        '(B) - Detecciones - Ataques'!$DW$3:$DW$137,
        '(B) - Detecciones - Ataques'!$GR$3:$GR$137, "✔",
        '(B) - Detecciones - Ataques'!$B$3:$B$137, AE$131
    ) +
    SUMIFS(
        '(B) - Detecciones - Ataques'!$DW$3:$DW$137,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50" s="268"/>
      <c r="AG150" s="307" t="s">
        <v>2230</v>
      </c>
      <c r="AH150" s="395">
        <f>AVERAGEIFS('(B) - Detecciones - Ataques'!$DW$3:$DW$137,'(B) - Detecciones - Ataques'!$GR$3:$GR$137, "✔",'(B) - Detecciones - Ataques'!$E$3:$E$137, AH$131)
</f>
        <v>0.005582524272</v>
      </c>
      <c r="AI150" s="395">
        <f>AVERAGEIFS('(B) - Detecciones - Ataques'!$DW$3:$DW$137,'(B) - Detecciones - Ataques'!$GR$3:$GR$137, "✔",'(B) - Detecciones - Ataques'!$E$3:$E$137, AI$131)
</f>
        <v>1</v>
      </c>
      <c r="AJ150" s="395">
        <f>AVERAGEIFS('(B) - Detecciones - Ataques'!$DW$3:$DW$137,'(B) - Detecciones - Ataques'!$GR$3:$GR$137, "✔",'(B) - Detecciones - Ataques'!$E$3:$E$137, AJ$131)
</f>
        <v>0</v>
      </c>
      <c r="AK150" s="395">
        <f>AVERAGEIFS('(B) - Detecciones - Ataques'!$DW$3:$DW$137,'(B) - Detecciones - Ataques'!$GR$3:$GR$137, "✔",'(B) - Detecciones - Ataques'!$E$3:$E$137, AK$131)
</f>
        <v>0</v>
      </c>
      <c r="AL150" s="406" t="s">
        <v>12</v>
      </c>
      <c r="AM150" s="406" t="s">
        <v>12</v>
      </c>
      <c r="AN150" s="406" t="s">
        <v>12</v>
      </c>
      <c r="AO150" s="406" t="s">
        <v>12</v>
      </c>
      <c r="AP150" s="395">
        <f>AVERAGEIFS('(B) - Detecciones - Ataques'!$DW$3:$DW$137,'(B) - Detecciones - Ataques'!$GR$3:$GR$137, "✔",'(B) - Detecciones - Ataques'!$E$3:$E$137, AP$131)
</f>
        <v>0.5921052632</v>
      </c>
      <c r="AQ150" s="395">
        <f>AVERAGEIFS('(B) - Detecciones - Ataques'!$DW$3:$DW$137,'(B) - Detecciones - Ataques'!$GR$3:$GR$137, "✔",'(B) - Detecciones - Ataques'!$E$3:$E$137, AQ$131)
</f>
        <v>0.5</v>
      </c>
      <c r="AR150" s="406" t="s">
        <v>12</v>
      </c>
      <c r="AS150" s="395">
        <f>AVERAGEIFS('(B) - Detecciones - Ataques'!$DW$3:$DW$137,'(B) - Detecciones - Ataques'!$GR$3:$GR$137, "✔",'(B) - Detecciones - Ataques'!$E$3:$E$137, AS$131)
</f>
        <v>0</v>
      </c>
      <c r="AT150" s="395">
        <f>AVERAGEIFS('(B) - Detecciones - Ataques'!$DW$3:$DW$137,'(B) - Detecciones - Ataques'!$GR$3:$GR$137, "✔",'(B) - Detecciones - Ataques'!$E$3:$E$137, AT$131)
</f>
        <v>1</v>
      </c>
      <c r="AU150" s="395">
        <f>AVERAGEIFS('(B) - Detecciones - Ataques'!$DW$3:$DW$137,'(B) - Detecciones - Ataques'!$GR$3:$GR$137, "✔",'(B) - Detecciones - Ataques'!$E$3:$E$137, AU$131)
</f>
        <v>0</v>
      </c>
      <c r="AV150" s="406" t="s">
        <v>12</v>
      </c>
      <c r="AW150" s="395">
        <f>AVERAGEIFS('(B) - Detecciones - Ataques'!$DW$3:$DW$137,'(B) - Detecciones - Ataques'!$GR$3:$GR$137, "✔",'(B) - Detecciones - Ataques'!$E$3:$E$137, AW$131)
</f>
        <v>1</v>
      </c>
      <c r="AX150" s="407" t="s">
        <v>12</v>
      </c>
      <c r="AY150" s="395">
        <f>AVERAGEIFS('(B) - Detecciones - Ataques'!$DW$3:$DW$137,'(B) - Detecciones - Ataques'!$GR$3:$GR$137, "✔",'(B) - Detecciones - Ataques'!$E$3:$E$137, AY$131)
</f>
        <v>0.5</v>
      </c>
      <c r="AZ150" s="395">
        <f>AVERAGEIFS('(B) - Detecciones - Ataques'!$DW$3:$DW$137,'(B) - Detecciones - Ataques'!$GR$3:$GR$137, "✔",'(B) - Detecciones - Ataques'!$E$3:$E$137, AZ$131)
</f>
        <v>0</v>
      </c>
      <c r="BA150" s="407" t="s">
        <v>12</v>
      </c>
      <c r="BB150" s="395">
        <f>AVERAGEIFS('(B) - Detecciones - Ataques'!$DW$3:$DW$137,'(B) - Detecciones - Ataques'!$GR$3:$GR$137, "✔",'(B) - Detecciones - Ataques'!$E$3:$E$137, BB$131)
</f>
        <v>0.6631826722</v>
      </c>
      <c r="BC150" s="406" t="s">
        <v>12</v>
      </c>
      <c r="BD150" s="395">
        <f>AVERAGEIFS('(B) - Detecciones - Ataques'!$DW$3:$DW$137,'(B) - Detecciones - Ataques'!$GR$3:$GR$137, "✔",'(B) - Detecciones - Ataques'!$E$3:$E$137, BD$131)
</f>
        <v>1</v>
      </c>
      <c r="BE150" s="395">
        <f>AVERAGEIFS('(B) - Detecciones - Ataques'!$DW$3:$DW$137,'(B) - Detecciones - Ataques'!$GR$3:$GR$137, "✔",'(B) - Detecciones - Ataques'!$E$3:$E$137, BE$131)
</f>
        <v>0</v>
      </c>
      <c r="BF150" s="395">
        <f>AVERAGEIFS('(B) - Detecciones - Ataques'!$DW$3:$DW$137,'(B) - Detecciones - Ataques'!$GR$3:$GR$137, "✔",'(B) - Detecciones - Ataques'!$E$3:$E$137, BF$131)
</f>
        <v>1</v>
      </c>
      <c r="BG150" s="395">
        <f>AVERAGEIFS('(B) - Detecciones - Ataques'!$DW$3:$DW$137,'(B) - Detecciones - Ataques'!$GR$3:$GR$137, "✔",'(B) - Detecciones - Ataques'!$E$3:$E$137, BG$131)
</f>
        <v>0</v>
      </c>
      <c r="BH150" s="406" t="s">
        <v>12</v>
      </c>
      <c r="BI150" s="406" t="s">
        <v>12</v>
      </c>
      <c r="BJ150" s="406" t="s">
        <v>12</v>
      </c>
      <c r="BK150" s="395">
        <f>AVERAGEIFS('(B) - Detecciones - Ataques'!$DW$3:$DW$137,'(B) - Detecciones - Ataques'!$GR$3:$GR$137, "✔",'(B) - Detecciones - Ataques'!$E$3:$E$137, BK$131)
</f>
        <v>1</v>
      </c>
      <c r="BL150" s="395">
        <f>AVERAGEIFS('(B) - Detecciones - Ataques'!$DW$3:$DW$137,'(B) - Detecciones - Ataques'!$GR$3:$GR$137, "✔",'(B) - Detecciones - Ataques'!$E$3:$E$137, BL$131)
</f>
        <v>0.1914953694</v>
      </c>
      <c r="BM150" s="395">
        <f>AVERAGEIFS('(B) - Detecciones - Ataques'!$DW$3:$DW$137,'(B) - Detecciones - Ataques'!$GR$3:$GR$137, "✔",'(B) - Detecciones - Ataques'!$E$3:$E$137, BM$131)
</f>
        <v>0.0003957027546</v>
      </c>
      <c r="BN150" s="406" t="s">
        <v>12</v>
      </c>
      <c r="BO150" s="406" t="s">
        <v>12</v>
      </c>
      <c r="BP150" s="395">
        <f>AVERAGEIFS('(B) - Detecciones - Ataques'!$DW$3:$DW$137,'(B) - Detecciones - Ataques'!$GR$3:$GR$137, "✔",'(B) - Detecciones - Ataques'!$E$3:$E$137, BP$131)
</f>
        <v>1</v>
      </c>
      <c r="BQ150" s="406" t="s">
        <v>12</v>
      </c>
      <c r="BR150" s="395">
        <f>AVERAGEIFS('(B) - Detecciones - Ataques'!$DW$3:$DW$137,'(B) - Detecciones - Ataques'!$GR$3:$GR$137, "✔",'(B) - Detecciones - Ataques'!$E$3:$E$137, BR$131)
</f>
        <v>1</v>
      </c>
      <c r="BS150" s="406" t="s">
        <v>12</v>
      </c>
      <c r="BT150" s="406" t="s">
        <v>12</v>
      </c>
      <c r="BU150" s="395">
        <f>AVERAGEIFS('(B) - Detecciones - Ataques'!$DW$3:$DW$137,'(B) - Detecciones - Ataques'!$GR$3:$GR$137, "✔",'(B) - Detecciones - Ataques'!$E$3:$E$137, BU$131)
</f>
        <v>0</v>
      </c>
      <c r="BV150" s="395">
        <f>AVERAGEIFS('(B) - Detecciones - Ataques'!$DW$3:$DW$137,'(B) - Detecciones - Ataques'!$GR$3:$GR$137, "✔",'(B) - Detecciones - Ataques'!$E$3:$E$137, BV$131)
</f>
        <v>0</v>
      </c>
      <c r="BW150" s="406" t="s">
        <v>12</v>
      </c>
      <c r="BX150" s="395">
        <f>AVERAGEIFS('(B) - Detecciones - Ataques'!$DW$3:$DW$137,'(B) - Detecciones - Ataques'!$GR$3:$GR$137, "✔",'(B) - Detecciones - Ataques'!$E$3:$E$137, BX$131)
</f>
        <v>0.125</v>
      </c>
      <c r="BY150" s="395">
        <f>AVERAGEIFS('(B) - Detecciones - Ataques'!$DW$3:$DW$137,'(B) - Detecciones - Ataques'!$GR$3:$GR$137, "✔",'(B) - Detecciones - Ataques'!$E$3:$E$137, BY$131)
</f>
        <v>1</v>
      </c>
      <c r="BZ150" s="407" t="s">
        <v>12</v>
      </c>
      <c r="CA150" s="406" t="s">
        <v>12</v>
      </c>
      <c r="CB150" s="407" t="s">
        <v>12</v>
      </c>
      <c r="CC150" s="406" t="s">
        <v>12</v>
      </c>
      <c r="CD150" s="406" t="s">
        <v>12</v>
      </c>
      <c r="CE150" s="395">
        <f>AVERAGEIFS('(B) - Detecciones - Ataques'!$DW$3:$DW$137,'(B) - Detecciones - Ataques'!$GR$3:$GR$137, "✔",'(B) - Detecciones - Ataques'!$E$3:$E$137, CE$131)
</f>
        <v>1</v>
      </c>
      <c r="CF150" s="406" t="s">
        <v>12</v>
      </c>
      <c r="CG150" s="395">
        <f>AVERAGEIFS('(B) - Detecciones - Ataques'!$DW$3:$DW$137,'(B) - Detecciones - Ataques'!$GR$3:$GR$137, "✔",'(B) - Detecciones - Ataques'!$E$3:$E$137, CG$131)
</f>
        <v>1</v>
      </c>
      <c r="CH150" s="395">
        <f>AVERAGEIFS('(B) - Detecciones - Ataques'!$DW$3:$DW$137,'(B) - Detecciones - Ataques'!$GR$3:$GR$137, "✔",'(B) - Detecciones - Ataques'!$E$3:$E$137, CH$131)
</f>
        <v>1</v>
      </c>
      <c r="CI150" s="406" t="s">
        <v>12</v>
      </c>
      <c r="CJ150" s="395">
        <f>AVERAGEIFS('(B) - Detecciones - Ataques'!$DW$3:$DW$137,'(B) - Detecciones - Ataques'!$GR$3:$GR$137, "✔",'(B) - Detecciones - Ataques'!$E$3:$E$137, CJ$131)
</f>
        <v>1</v>
      </c>
      <c r="CK150" s="406" t="s">
        <v>12</v>
      </c>
      <c r="CL150" s="395">
        <f>AVERAGEIFS('(B) - Detecciones - Ataques'!$DW$3:$DW$137,'(B) - Detecciones - Ataques'!$GR$3:$GR$137, "✔",'(B) - Detecciones - Ataques'!$E$3:$E$137, CL$131)
</f>
        <v>0</v>
      </c>
      <c r="CM150" s="395">
        <f>AVERAGEIFS('(B) - Detecciones - Ataques'!$DW$3:$DW$137,'(B) - Detecciones - Ataques'!$GR$3:$GR$137, "✔",'(B) - Detecciones - Ataques'!$E$3:$E$137, CM$131)
</f>
        <v>0</v>
      </c>
      <c r="CN150" s="395">
        <f>AVERAGEIFS('(B) - Detecciones - Ataques'!$DW$3:$DW$137,'(B) - Detecciones - Ataques'!$GR$3:$GR$137, "✔",'(B) - Detecciones - Ataques'!$E$3:$E$137, CN$131)
</f>
        <v>1</v>
      </c>
      <c r="CO150" s="395">
        <f>AVERAGEIFS('(B) - Detecciones - Ataques'!$DW$3:$DW$137,'(B) - Detecciones - Ataques'!$GR$3:$GR$137, "✔",'(B) - Detecciones - Ataques'!$E$3:$E$137, CO$131)
</f>
        <v>0.5</v>
      </c>
      <c r="CP150" s="395">
        <f>AVERAGEIFS('(B) - Detecciones - Ataques'!$DW$3:$DW$137,'(B) - Detecciones - Ataques'!$GR$3:$GR$137, "✔",'(B) - Detecciones - Ataques'!$E$3:$E$137, CP$131)
</f>
        <v>0</v>
      </c>
      <c r="CQ150" s="406" t="s">
        <v>12</v>
      </c>
      <c r="CR150" s="406" t="s">
        <v>12</v>
      </c>
      <c r="CS150" s="395">
        <f>AVERAGEIFS('(B) - Detecciones - Ataques'!$DW$3:$DW$137,'(B) - Detecciones - Ataques'!$GR$3:$GR$137, "✔",'(B) - Detecciones - Ataques'!$E$3:$E$137, CS$131)
</f>
        <v>0.005988023952</v>
      </c>
      <c r="CT150" s="406" t="s">
        <v>12</v>
      </c>
      <c r="CU150" s="395">
        <f>AVERAGEIFS('(B) - Detecciones - Ataques'!$DW$3:$DW$137,'(B) - Detecciones - Ataques'!$GR$3:$GR$137, "✔",'(B) - Detecciones - Ataques'!$E$3:$E$137, CU$131)
</f>
        <v>0</v>
      </c>
      <c r="CV150" s="406" t="s">
        <v>12</v>
      </c>
      <c r="CW150" s="395">
        <f>AVERAGEIFS('(B) - Detecciones - Ataques'!$DW$3:$DW$137,'(B) - Detecciones - Ataques'!$GR$3:$GR$137, "✔",'(B) - Detecciones - Ataques'!$E$3:$E$137, CW$131)
</f>
        <v>0</v>
      </c>
      <c r="CX150" s="395">
        <f>AVERAGEIFS('(B) - Detecciones - Ataques'!$DW$3:$DW$137,'(B) - Detecciones - Ataques'!$GR$3:$GR$137, "✔",'(B) - Detecciones - Ataques'!$E$3:$E$137, CX$131)
</f>
        <v>0</v>
      </c>
      <c r="CY150" s="406" t="s">
        <v>12</v>
      </c>
      <c r="CZ150" s="406" t="s">
        <v>12</v>
      </c>
      <c r="DA150" s="406" t="s">
        <v>12</v>
      </c>
      <c r="DB150" s="406" t="s">
        <v>12</v>
      </c>
      <c r="DC150" s="406" t="s">
        <v>12</v>
      </c>
      <c r="DD150" s="406" t="s">
        <v>12</v>
      </c>
      <c r="DE150" s="406" t="s">
        <v>12</v>
      </c>
      <c r="DF150" s="406" t="s">
        <v>12</v>
      </c>
      <c r="DG150" s="395">
        <f>AVERAGEIFS('(B) - Detecciones - Ataques'!$DW$3:$DW$137,'(B) - Detecciones - Ataques'!$GR$3:$GR$137, "✔",'(B) - Detecciones - Ataques'!$E$3:$E$137, DG$131)
</f>
        <v>1</v>
      </c>
      <c r="DH150" s="406" t="s">
        <v>12</v>
      </c>
      <c r="DI150" s="396">
        <f>AVERAGEIFS('(B) - Detecciones - Ataques'!$DW$3:$DW$137,'(B) - Detecciones - Ataques'!$GR$3:$GR$137, "✔",'(B) - Detecciones - Ataques'!$E$3:$E$137, DI$131)
</f>
        <v>1</v>
      </c>
      <c r="DJ150" s="268"/>
    </row>
    <row r="151">
      <c r="J151" s="269"/>
      <c r="K151" s="390"/>
      <c r="L151" s="390"/>
      <c r="M151" s="390"/>
      <c r="N151" s="390"/>
      <c r="O151" s="270"/>
      <c r="Q151" s="268"/>
      <c r="R151" s="307" t="s">
        <v>2231</v>
      </c>
      <c r="S151" s="381">
        <f>(
    SUMIFS(
        '(B) - Detecciones - Ataques'!$FF$3:$FF$137,
        '(B) - Detecciones - Ataques'!$GR$3:$GR$137, "✔",
        '(B) - Detecciones - Ataques'!$B$3:$B$137, S$131
    ) +
    SUMIFS(
        '(B) - Detecciones - Ataques'!$FF$3:$FF$137,
        '(B) - Detecciones - Ataques'!$GR$3:$GR$137, "✔",
        '(B) - Detecciones - Ataques'!$C$3:$C$137, "*" &amp; S$131 &amp; "*"
    )
) / (
    COUNTIFS(
        '(B) - Detecciones - Ataques'!$GR$3:$GR$137, "✔",
        '(B) - Detecciones - Ataques'!$B$3:$B$137, S$131
    ) +
    COUNTIFS(
        '(B) - Detecciones - Ataques'!$GR$3:$GR$137, "✔",
        '(B) - Detecciones - Ataques'!$C$3:$C$137, "*" &amp; S$131 &amp; "*"
    )
)
</f>
        <v>0.3351941748</v>
      </c>
      <c r="T151" s="381">
        <f>(
    SUMIFS(
        '(B) - Detecciones - Ataques'!$FF$3:$FF$137,
        '(B) - Detecciones - Ataques'!$GR$3:$GR$137, "✔",
        '(B) - Detecciones - Ataques'!$B$3:$B$137, T$131
    ) +
    SUMIFS(
        '(B) - Detecciones - Ataques'!$FF$3:$FF$137,
        '(B) - Detecciones - Ataques'!$GR$3:$GR$137, "✔",
        '(B) - Detecciones - Ataques'!$C$3:$C$137, "*" &amp; T$131 &amp; "*"
    )
) / (
    COUNTIFS(
        '(B) - Detecciones - Ataques'!$GR$3:$GR$137, "✔",
        '(B) - Detecciones - Ataques'!$B$3:$B$137, T$131
    ) +
    COUNTIFS(
        '(B) - Detecciones - Ataques'!$GR$3:$GR$137, "✔",
        '(B) - Detecciones - Ataques'!$C$3:$C$137, "*" &amp; T$131 &amp; "*"
    )
)
</f>
        <v>0</v>
      </c>
      <c r="U151" s="381">
        <f>(
    SUMIFS(
        '(B) - Detecciones - Ataques'!$FF$3:$FF$137,
        '(B) - Detecciones - Ataques'!$GR$3:$GR$137, "✔",
        '(B) - Detecciones - Ataques'!$B$3:$B$137, U$131
    ) +
    SUMIFS(
        '(B) - Detecciones - Ataques'!$FF$3:$FF$137,
        '(B) - Detecciones - Ataques'!$GR$3:$GR$137, "✔",
        '(B) - Detecciones - Ataques'!$C$3:$C$137, "*" &amp; U$131 &amp; "*"
    )
) / (
    COUNTIFS(
        '(B) - Detecciones - Ataques'!$GR$3:$GR$137, "✔",
        '(B) - Detecciones - Ataques'!$B$3:$B$137, U$131
    ) +
    COUNTIFS(
        '(B) - Detecciones - Ataques'!$GR$3:$GR$137, "✔",
        '(B) - Detecciones - Ataques'!$C$3:$C$137, "*" &amp; U$131 &amp; "*"
    )
)
</f>
        <v>0.6036184211</v>
      </c>
      <c r="V151" s="381">
        <f>(
    SUMIFS(
        '(B) - Detecciones - Ataques'!$FF$3:$FF$137,
        '(B) - Detecciones - Ataques'!$GR$3:$GR$137, "✔",
        '(B) - Detecciones - Ataques'!$B$3:$B$137, V$131
    ) +
    SUMIFS(
        '(B) - Detecciones - Ataques'!$FF$3:$FF$137,
        '(B) - Detecciones - Ataques'!$GR$3:$GR$137, "✔",
        '(B) - Detecciones - Ataques'!$C$3:$C$137, "*" &amp; V$131 &amp; "*"
    )
) / (
    COUNTIFS(
        '(B) - Detecciones - Ataques'!$GR$3:$GR$137, "✔",
        '(B) - Detecciones - Ataques'!$B$3:$B$137, V$131
    ) +
    COUNTIFS(
        '(B) - Detecciones - Ataques'!$GR$3:$GR$137, "✔",
        '(B) - Detecciones - Ataques'!$C$3:$C$137, "*" &amp; V$131 &amp; "*"
    )
)
</f>
        <v>0.5</v>
      </c>
      <c r="W151" s="381">
        <f>(
    SUMIFS(
        '(B) - Detecciones - Ataques'!$FF$3:$FF$137,
        '(B) - Detecciones - Ataques'!$GR$3:$GR$137, "✔",
        '(B) - Detecciones - Ataques'!$B$3:$B$137, W$131
    ) +
    SUMIFS(
        '(B) - Detecciones - Ataques'!$FF$3:$FF$137,
        '(B) - Detecciones - Ataques'!$GR$3:$GR$137, "✔",
        '(B) - Detecciones - Ataques'!$C$3:$C$137, "*" &amp; W$131 &amp; "*"
    )
) / (
    COUNTIFS(
        '(B) - Detecciones - Ataques'!$GR$3:$GR$137, "✔",
        '(B) - Detecciones - Ataques'!$B$3:$B$137, W$131
    ) +
    COUNTIFS(
        '(B) - Detecciones - Ataques'!$GR$3:$GR$137, "✔",
        '(B) - Detecciones - Ataques'!$C$3:$C$137, "*" &amp; W$131 &amp; "*"
    )
)
</f>
        <v>0.5699354309</v>
      </c>
      <c r="X151" s="381">
        <f>(
    SUMIFS(
        '(B) - Detecciones - Ataques'!$FF$3:$FF$137,
        '(B) - Detecciones - Ataques'!$GR$3:$GR$137, "✔",
        '(B) - Detecciones - Ataques'!$B$3:$B$137, X$131
    ) +
    SUMIFS(
        '(B) - Detecciones - Ataques'!$FF$3:$FF$137,
        '(B) - Detecciones - Ataques'!$GR$3:$GR$137, "✔",
        '(B) - Detecciones - Ataques'!$C$3:$C$137, "*" &amp; X$131 &amp; "*"
    )
) / (
    COUNTIFS(
        '(B) - Detecciones - Ataques'!$GR$3:$GR$137, "✔",
        '(B) - Detecciones - Ataques'!$B$3:$B$137, X$131
    ) +
    COUNTIFS(
        '(B) - Detecciones - Ataques'!$GR$3:$GR$137, "✔",
        '(B) - Detecciones - Ataques'!$C$3:$C$137, "*" &amp; X$131 &amp; "*"
    )
)
</f>
        <v>0.3333333333</v>
      </c>
      <c r="Y151" s="381">
        <f>(
    SUMIFS(
        '(B) - Detecciones - Ataques'!$FF$3:$FF$137,
        '(B) - Detecciones - Ataques'!$GR$3:$GR$137, "✔",
        '(B) - Detecciones - Ataques'!$B$3:$B$137, Y$131
    ) +
    SUMIFS(
        '(B) - Detecciones - Ataques'!$FF$3:$FF$137,
        '(B) - Detecciones - Ataques'!$GR$3:$GR$137, "✔",
        '(B) - Detecciones - Ataques'!$C$3:$C$137, "*" &amp; Y$131 &amp; "*"
    )
) / (
    COUNTIFS(
        '(B) - Detecciones - Ataques'!$GR$3:$GR$137, "✔",
        '(B) - Detecciones - Ataques'!$B$3:$B$137, Y$131
    ) +
    COUNTIFS(
        '(B) - Detecciones - Ataques'!$GR$3:$GR$137, "✔",
        '(B) - Detecciones - Ataques'!$C$3:$C$137, "*" &amp; Y$131 &amp; "*"
    )
)
</f>
        <v>0.1536666215</v>
      </c>
      <c r="Z151" s="381">
        <f>(
    SUMIFS(
        '(B) - Detecciones - Ataques'!$FF$3:$FF$137,
        '(B) - Detecciones - Ataques'!$GR$3:$GR$137, "✔",
        '(B) - Detecciones - Ataques'!$B$3:$B$137, Z$131
    ) +
    SUMIFS(
        '(B) - Detecciones - Ataques'!$FF$3:$FF$137,
        '(B) - Detecciones - Ataques'!$GR$3:$GR$137, "✔",
        '(B) - Detecciones - Ataques'!$C$3:$C$137, "*" &amp; Z$131 &amp; "*"
    )
) / (
    COUNTIFS(
        '(B) - Detecciones - Ataques'!$GR$3:$GR$137, "✔",
        '(B) - Detecciones - Ataques'!$B$3:$B$137, Z$131
    ) +
    COUNTIFS(
        '(B) - Detecciones - Ataques'!$GR$3:$GR$137, "✔",
        '(B) - Detecciones - Ataques'!$C$3:$C$137, "*" &amp; Z$131 &amp; "*"
    )
)
</f>
        <v>0.8</v>
      </c>
      <c r="AA151" s="381">
        <f>(
    SUMIFS(
        '(B) - Detecciones - Ataques'!$FF$3:$FF$137,
        '(B) - Detecciones - Ataques'!$GR$3:$GR$137, "✔",
        '(B) - Detecciones - Ataques'!$B$3:$B$137, AA$131
    ) +
    SUMIFS(
        '(B) - Detecciones - Ataques'!$FF$3:$FF$137,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51" s="381">
        <f>(
    SUMIFS(
        '(B) - Detecciones - Ataques'!$FF$3:$FF$137,
        '(B) - Detecciones - Ataques'!$GR$3:$GR$137, "✔",
        '(B) - Detecciones - Ataques'!$B$3:$B$137, AB$131
    ) +
    SUMIFS(
        '(B) - Detecciones - Ataques'!$FF$3:$FF$137,
        '(B) - Detecciones - Ataques'!$GR$3:$GR$137, "✔",
        '(B) - Detecciones - Ataques'!$C$3:$C$137, "*" &amp; AB$131 &amp; "*"
    )
) / (
    COUNTIFS(
        '(B) - Detecciones - Ataques'!$GR$3:$GR$137, "✔",
        '(B) - Detecciones - Ataques'!$B$3:$B$137, AB$131
    ) +
    COUNTIFS(
        '(B) - Detecciones - Ataques'!$GR$3:$GR$137, "✔",
        '(B) - Detecciones - Ataques'!$C$3:$C$137, "*" &amp; AB$131 &amp; "*"
    )
)
</f>
        <v>0.6</v>
      </c>
      <c r="AC151" s="381">
        <f>(
    SUMIFS(
        '(B) - Detecciones - Ataques'!$FF$3:$FF$137,
        '(B) - Detecciones - Ataques'!$GR$3:$GR$137, "✔",
        '(B) - Detecciones - Ataques'!$B$3:$B$137, AC$131
    ) +
    SUMIFS(
        '(B) - Detecciones - Ataques'!$FF$3:$FF$137,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51" s="381">
        <f>(
    SUMIFS(
        '(B) - Detecciones - Ataques'!$FF$3:$FF$137,
        '(B) - Detecciones - Ataques'!$GR$3:$GR$137, "✔",
        '(B) - Detecciones - Ataques'!$B$3:$B$137, AD$131
    ) +
    SUMIFS(
        '(B) - Detecciones - Ataques'!$FF$3:$FF$137,
        '(B) - Detecciones - Ataques'!$GR$3:$GR$137, "✔",
        '(B) - Detecciones - Ataques'!$C$3:$C$137, "*" &amp; AD$131 &amp; "*"
    )
) / (
    COUNTIFS(
        '(B) - Detecciones - Ataques'!$GR$3:$GR$137, "✔",
        '(B) - Detecciones - Ataques'!$B$3:$B$137, AD$131
    ) +
    COUNTIFS(
        '(B) - Detecciones - Ataques'!$GR$3:$GR$137, "✔",
        '(B) - Detecciones - Ataques'!$C$3:$C$137, "*" &amp; AD$131 &amp; "*"
    )
)
</f>
        <v>0.5</v>
      </c>
      <c r="AE151" s="382">
        <f>(
    SUMIFS(
        '(B) - Detecciones - Ataques'!$FF$3:$FF$137,
        '(B) - Detecciones - Ataques'!$GR$3:$GR$137, "✔",
        '(B) - Detecciones - Ataques'!$B$3:$B$137, AE$131
    ) +
    SUMIFS(
        '(B) - Detecciones - Ataques'!$FF$3:$FF$137,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51" s="268"/>
      <c r="AG151" s="307" t="s">
        <v>2231</v>
      </c>
      <c r="AH151" s="395">
        <f>AVERAGEIFS('(B) - Detecciones - Ataques'!$FF$3:$FF$137,'(B) - Detecciones - Ataques'!$GR$3:$GR$137, "✔",'(B) - Detecciones - Ataques'!$E$3:$E$137, AH$131)
</f>
        <v>0.005582524272</v>
      </c>
      <c r="AI151" s="395">
        <f>AVERAGEIFS('(B) - Detecciones - Ataques'!$FF$3:$FF$137,'(B) - Detecciones - Ataques'!$GR$3:$GR$137, "✔",'(B) - Detecciones - Ataques'!$E$3:$E$137, AI$131)
</f>
        <v>1</v>
      </c>
      <c r="AJ151" s="395">
        <f>AVERAGEIFS('(B) - Detecciones - Ataques'!$FF$3:$FF$137,'(B) - Detecciones - Ataques'!$GR$3:$GR$137, "✔",'(B) - Detecciones - Ataques'!$E$3:$E$137, AJ$131)
</f>
        <v>1</v>
      </c>
      <c r="AK151" s="395">
        <f>AVERAGEIFS('(B) - Detecciones - Ataques'!$FF$3:$FF$137,'(B) - Detecciones - Ataques'!$GR$3:$GR$137, "✔",'(B) - Detecciones - Ataques'!$E$3:$E$137, AK$131)
</f>
        <v>0</v>
      </c>
      <c r="AL151" s="406" t="s">
        <v>12</v>
      </c>
      <c r="AM151" s="406" t="s">
        <v>12</v>
      </c>
      <c r="AN151" s="406" t="s">
        <v>12</v>
      </c>
      <c r="AO151" s="406" t="s">
        <v>12</v>
      </c>
      <c r="AP151" s="395">
        <f>AVERAGEIFS('(B) - Detecciones - Ataques'!$FF$3:$FF$137,'(B) - Detecciones - Ataques'!$GR$3:$GR$137, "✔",'(B) - Detecciones - Ataques'!$E$3:$E$137, AP$131)
</f>
        <v>0.6096491228</v>
      </c>
      <c r="AQ151" s="395">
        <f>AVERAGEIFS('(B) - Detecciones - Ataques'!$FF$3:$FF$137,'(B) - Detecciones - Ataques'!$GR$3:$GR$137, "✔",'(B) - Detecciones - Ataques'!$E$3:$E$137, AQ$131)
</f>
        <v>0.5</v>
      </c>
      <c r="AR151" s="406" t="s">
        <v>12</v>
      </c>
      <c r="AS151" s="395">
        <f>AVERAGEIFS('(B) - Detecciones - Ataques'!$FF$3:$FF$137,'(B) - Detecciones - Ataques'!$GR$3:$GR$137, "✔",'(B) - Detecciones - Ataques'!$E$3:$E$137, AS$131)
</f>
        <v>0</v>
      </c>
      <c r="AT151" s="395">
        <f>AVERAGEIFS('(B) - Detecciones - Ataques'!$FF$3:$FF$137,'(B) - Detecciones - Ataques'!$GR$3:$GR$137, "✔",'(B) - Detecciones - Ataques'!$E$3:$E$137, AT$131)
</f>
        <v>1</v>
      </c>
      <c r="AU151" s="395">
        <f>AVERAGEIFS('(B) - Detecciones - Ataques'!$FF$3:$FF$137,'(B) - Detecciones - Ataques'!$GR$3:$GR$137, "✔",'(B) - Detecciones - Ataques'!$E$3:$E$137, AU$131)
</f>
        <v>1</v>
      </c>
      <c r="AV151" s="406" t="s">
        <v>12</v>
      </c>
      <c r="AW151" s="395">
        <f>AVERAGEIFS('(B) - Detecciones - Ataques'!$FF$3:$FF$137,'(B) - Detecciones - Ataques'!$GR$3:$GR$137, "✔",'(B) - Detecciones - Ataques'!$E$3:$E$137, AW$131)
</f>
        <v>1</v>
      </c>
      <c r="AX151" s="407" t="s">
        <v>12</v>
      </c>
      <c r="AY151" s="395">
        <f>AVERAGEIFS('(B) - Detecciones - Ataques'!$FF$3:$FF$137,'(B) - Detecciones - Ataques'!$GR$3:$GR$137, "✔",'(B) - Detecciones - Ataques'!$E$3:$E$137, AY$131)
</f>
        <v>0.5</v>
      </c>
      <c r="AZ151" s="395">
        <f>AVERAGEIFS('(B) - Detecciones - Ataques'!$FF$3:$FF$137,'(B) - Detecciones - Ataques'!$GR$3:$GR$137, "✔",'(B) - Detecciones - Ataques'!$E$3:$E$137, AZ$131)
</f>
        <v>0</v>
      </c>
      <c r="BA151" s="407" t="s">
        <v>12</v>
      </c>
      <c r="BB151" s="395">
        <f>AVERAGEIFS('(B) - Detecciones - Ataques'!$FF$3:$FF$137,'(B) - Detecciones - Ataques'!$GR$3:$GR$137, "✔",'(B) - Detecciones - Ataques'!$E$3:$E$137, BB$131)
</f>
        <v>0.6631826722</v>
      </c>
      <c r="BC151" s="406" t="s">
        <v>12</v>
      </c>
      <c r="BD151" s="395">
        <f>AVERAGEIFS('(B) - Detecciones - Ataques'!$FF$3:$FF$137,'(B) - Detecciones - Ataques'!$GR$3:$GR$137, "✔",'(B) - Detecciones - Ataques'!$E$3:$E$137, BD$131)
</f>
        <v>1</v>
      </c>
      <c r="BE151" s="395">
        <f>AVERAGEIFS('(B) - Detecciones - Ataques'!$FF$3:$FF$137,'(B) - Detecciones - Ataques'!$GR$3:$GR$137, "✔",'(B) - Detecciones - Ataques'!$E$3:$E$137, BE$131)
</f>
        <v>0</v>
      </c>
      <c r="BF151" s="395">
        <f>AVERAGEIFS('(B) - Detecciones - Ataques'!$FF$3:$FF$137,'(B) - Detecciones - Ataques'!$GR$3:$GR$137, "✔",'(B) - Detecciones - Ataques'!$E$3:$E$137, BF$131)
</f>
        <v>1</v>
      </c>
      <c r="BG151" s="395">
        <f>AVERAGEIFS('(B) - Detecciones - Ataques'!$FF$3:$FF$137,'(B) - Detecciones - Ataques'!$GR$3:$GR$137, "✔",'(B) - Detecciones - Ataques'!$E$3:$E$137, BG$131)
</f>
        <v>0</v>
      </c>
      <c r="BH151" s="406" t="s">
        <v>12</v>
      </c>
      <c r="BI151" s="406" t="s">
        <v>12</v>
      </c>
      <c r="BJ151" s="406" t="s">
        <v>12</v>
      </c>
      <c r="BK151" s="395">
        <f>AVERAGEIFS('(B) - Detecciones - Ataques'!$FF$3:$FF$137,'(B) - Detecciones - Ataques'!$GR$3:$GR$137, "✔",'(B) - Detecciones - Ataques'!$E$3:$E$137, BK$131)
</f>
        <v>1</v>
      </c>
      <c r="BL151" s="395">
        <f>AVERAGEIFS('(B) - Detecciones - Ataques'!$FF$3:$FF$137,'(B) - Detecciones - Ataques'!$GR$3:$GR$137, "✔",'(B) - Detecciones - Ataques'!$E$3:$E$137, BL$131)
</f>
        <v>0.1914953694</v>
      </c>
      <c r="BM151" s="395">
        <f>AVERAGEIFS('(B) - Detecciones - Ataques'!$FF$3:$FF$137,'(B) - Detecciones - Ataques'!$GR$3:$GR$137, "✔",'(B) - Detecciones - Ataques'!$E$3:$E$137, BM$131)
</f>
        <v>0.0005890141793</v>
      </c>
      <c r="BN151" s="406" t="s">
        <v>12</v>
      </c>
      <c r="BO151" s="406" t="s">
        <v>12</v>
      </c>
      <c r="BP151" s="395">
        <f>AVERAGEIFS('(B) - Detecciones - Ataques'!$FF$3:$FF$137,'(B) - Detecciones - Ataques'!$GR$3:$GR$137, "✔",'(B) - Detecciones - Ataques'!$E$3:$E$137, BP$131)
</f>
        <v>1</v>
      </c>
      <c r="BQ151" s="406" t="s">
        <v>12</v>
      </c>
      <c r="BR151" s="395">
        <f>AVERAGEIFS('(B) - Detecciones - Ataques'!$FF$3:$FF$137,'(B) - Detecciones - Ataques'!$GR$3:$GR$137, "✔",'(B) - Detecciones - Ataques'!$E$3:$E$137, BR$131)
</f>
        <v>1</v>
      </c>
      <c r="BS151" s="406" t="s">
        <v>12</v>
      </c>
      <c r="BT151" s="406" t="s">
        <v>12</v>
      </c>
      <c r="BU151" s="395">
        <f>AVERAGEIFS('(B) - Detecciones - Ataques'!$FF$3:$FF$137,'(B) - Detecciones - Ataques'!$GR$3:$GR$137, "✔",'(B) - Detecciones - Ataques'!$E$3:$E$137, BU$131)
</f>
        <v>0</v>
      </c>
      <c r="BV151" s="395">
        <f>AVERAGEIFS('(B) - Detecciones - Ataques'!$FF$3:$FF$137,'(B) - Detecciones - Ataques'!$GR$3:$GR$137, "✔",'(B) - Detecciones - Ataques'!$E$3:$E$137, BV$131)
</f>
        <v>1</v>
      </c>
      <c r="BW151" s="406" t="s">
        <v>12</v>
      </c>
      <c r="BX151" s="395">
        <f>AVERAGEIFS('(B) - Detecciones - Ataques'!$FF$3:$FF$137,'(B) - Detecciones - Ataques'!$GR$3:$GR$137, "✔",'(B) - Detecciones - Ataques'!$E$3:$E$137, BX$131)
</f>
        <v>1</v>
      </c>
      <c r="BY151" s="395">
        <f>AVERAGEIFS('(B) - Detecciones - Ataques'!$FF$3:$FF$137,'(B) - Detecciones - Ataques'!$GR$3:$GR$137, "✔",'(B) - Detecciones - Ataques'!$E$3:$E$137, BY$131)
</f>
        <v>1</v>
      </c>
      <c r="BZ151" s="407" t="s">
        <v>12</v>
      </c>
      <c r="CA151" s="406" t="s">
        <v>12</v>
      </c>
      <c r="CB151" s="407" t="s">
        <v>12</v>
      </c>
      <c r="CC151" s="406" t="s">
        <v>12</v>
      </c>
      <c r="CD151" s="406" t="s">
        <v>12</v>
      </c>
      <c r="CE151" s="395">
        <f>AVERAGEIFS('(B) - Detecciones - Ataques'!$FF$3:$FF$137,'(B) - Detecciones - Ataques'!$GR$3:$GR$137, "✔",'(B) - Detecciones - Ataques'!$E$3:$E$137, CE$131)
</f>
        <v>1</v>
      </c>
      <c r="CF151" s="406" t="s">
        <v>12</v>
      </c>
      <c r="CG151" s="395">
        <f>AVERAGEIFS('(B) - Detecciones - Ataques'!$FF$3:$FF$137,'(B) - Detecciones - Ataques'!$GR$3:$GR$137, "✔",'(B) - Detecciones - Ataques'!$E$3:$E$137, CG$131)
</f>
        <v>1</v>
      </c>
      <c r="CH151" s="395">
        <f>AVERAGEIFS('(B) - Detecciones - Ataques'!$FF$3:$FF$137,'(B) - Detecciones - Ataques'!$GR$3:$GR$137, "✔",'(B) - Detecciones - Ataques'!$E$3:$E$137, CH$131)
</f>
        <v>1</v>
      </c>
      <c r="CI151" s="406" t="s">
        <v>12</v>
      </c>
      <c r="CJ151" s="395">
        <f>AVERAGEIFS('(B) - Detecciones - Ataques'!$FF$3:$FF$137,'(B) - Detecciones - Ataques'!$GR$3:$GR$137, "✔",'(B) - Detecciones - Ataques'!$E$3:$E$137, CJ$131)
</f>
        <v>1</v>
      </c>
      <c r="CK151" s="406" t="s">
        <v>12</v>
      </c>
      <c r="CL151" s="395">
        <f>AVERAGEIFS('(B) - Detecciones - Ataques'!$FF$3:$FF$137,'(B) - Detecciones - Ataques'!$GR$3:$GR$137, "✔",'(B) - Detecciones - Ataques'!$E$3:$E$137, CL$131)
</f>
        <v>0</v>
      </c>
      <c r="CM151" s="395">
        <f>AVERAGEIFS('(B) - Detecciones - Ataques'!$FF$3:$FF$137,'(B) - Detecciones - Ataques'!$GR$3:$GR$137, "✔",'(B) - Detecciones - Ataques'!$E$3:$E$137, CM$131)
</f>
        <v>0</v>
      </c>
      <c r="CN151" s="395">
        <f>AVERAGEIFS('(B) - Detecciones - Ataques'!$FF$3:$FF$137,'(B) - Detecciones - Ataques'!$GR$3:$GR$137, "✔",'(B) - Detecciones - Ataques'!$E$3:$E$137, CN$131)
</f>
        <v>1</v>
      </c>
      <c r="CO151" s="395">
        <f>AVERAGEIFS('(B) - Detecciones - Ataques'!$FF$3:$FF$137,'(B) - Detecciones - Ataques'!$GR$3:$GR$137, "✔",'(B) - Detecciones - Ataques'!$E$3:$E$137, CO$131)
</f>
        <v>1</v>
      </c>
      <c r="CP151" s="395">
        <f>AVERAGEIFS('(B) - Detecciones - Ataques'!$FF$3:$FF$137,'(B) - Detecciones - Ataques'!$GR$3:$GR$137, "✔",'(B) - Detecciones - Ataques'!$E$3:$E$137, CP$131)
</f>
        <v>0</v>
      </c>
      <c r="CQ151" s="406" t="s">
        <v>12</v>
      </c>
      <c r="CR151" s="406" t="s">
        <v>12</v>
      </c>
      <c r="CS151" s="395">
        <f>AVERAGEIFS('(B) - Detecciones - Ataques'!$FF$3:$FF$137,'(B) - Detecciones - Ataques'!$GR$3:$GR$137, "✔",'(B) - Detecciones - Ataques'!$E$3:$E$137, CS$131)
</f>
        <v>0.005988023952</v>
      </c>
      <c r="CT151" s="406" t="s">
        <v>12</v>
      </c>
      <c r="CU151" s="395">
        <f>AVERAGEIFS('(B) - Detecciones - Ataques'!$FF$3:$FF$137,'(B) - Detecciones - Ataques'!$GR$3:$GR$137, "✔",'(B) - Detecciones - Ataques'!$E$3:$E$137, CU$131)
</f>
        <v>0</v>
      </c>
      <c r="CV151" s="406" t="s">
        <v>12</v>
      </c>
      <c r="CW151" s="395">
        <f>AVERAGEIFS('(B) - Detecciones - Ataques'!$FF$3:$FF$137,'(B) - Detecciones - Ataques'!$GR$3:$GR$137, "✔",'(B) - Detecciones - Ataques'!$E$3:$E$137, CW$131)
</f>
        <v>0</v>
      </c>
      <c r="CX151" s="395">
        <f>AVERAGEIFS('(B) - Detecciones - Ataques'!$FF$3:$FF$137,'(B) - Detecciones - Ataques'!$GR$3:$GR$137, "✔",'(B) - Detecciones - Ataques'!$E$3:$E$137, CX$131)
</f>
        <v>0.5</v>
      </c>
      <c r="CY151" s="406" t="s">
        <v>12</v>
      </c>
      <c r="CZ151" s="406" t="s">
        <v>12</v>
      </c>
      <c r="DA151" s="406" t="s">
        <v>12</v>
      </c>
      <c r="DB151" s="406" t="s">
        <v>12</v>
      </c>
      <c r="DC151" s="406" t="s">
        <v>12</v>
      </c>
      <c r="DD151" s="406" t="s">
        <v>12</v>
      </c>
      <c r="DE151" s="406" t="s">
        <v>12</v>
      </c>
      <c r="DF151" s="406" t="s">
        <v>12</v>
      </c>
      <c r="DG151" s="395">
        <f>AVERAGEIFS('(B) - Detecciones - Ataques'!$FF$3:$FF$137,'(B) - Detecciones - Ataques'!$GR$3:$GR$137, "✔",'(B) - Detecciones - Ataques'!$E$3:$E$137, DG$131)
</f>
        <v>1</v>
      </c>
      <c r="DH151" s="406" t="s">
        <v>12</v>
      </c>
      <c r="DI151" s="396">
        <f>AVERAGEIFS('(B) - Detecciones - Ataques'!$FF$3:$FF$137,'(B) - Detecciones - Ataques'!$GR$3:$GR$137, "✔",'(B) - Detecciones - Ataques'!$E$3:$E$137, DI$131)
</f>
        <v>1</v>
      </c>
      <c r="DJ151" s="268"/>
    </row>
    <row r="152">
      <c r="J152" s="269"/>
      <c r="K152" s="390"/>
      <c r="L152" s="390"/>
      <c r="M152" s="390"/>
      <c r="N152" s="390"/>
      <c r="O152" s="270"/>
      <c r="Q152" s="268"/>
      <c r="R152" s="307" t="s">
        <v>2232</v>
      </c>
      <c r="S152" s="381">
        <f>(
    SUMIFS(
        '(B) - Detecciones - Ataques'!$BD$3:$BD$137,
        '(B) - Detecciones - Ataques'!$GR$3:$GR$137, "✔",
        '(B) - Detecciones - Ataques'!$B$3:$B$137, S$131
    ) +
    SUMIFS(
        '(B) - Detecciones - Ataques'!$BD$3:$BD$137,
        '(B) - Detecciones - Ataques'!$GR$3:$GR$137, "✔",
        '(B) - Detecciones - Ataques'!$C$3:$C$137, "*" &amp; S$131 &amp; "*"
    )
) / (
    COUNTIFS(
        '(B) - Detecciones - Ataques'!$GR$3:$GR$137, "✔",
        '(B) - Detecciones - Ataques'!$B$3:$B$137, S$131
    ) +
    COUNTIFS(
        '(B) - Detecciones - Ataques'!$GR$3:$GR$137, "✔",
        '(B) - Detecciones - Ataques'!$C$3:$C$137, "*" &amp; S$131 &amp; "*"
    )
)
</f>
        <v>0.04199029126</v>
      </c>
      <c r="T152" s="381">
        <f>(
    SUMIFS(
        '(B) - Detecciones - Ataques'!$BD$3:$BD$137,
        '(B) - Detecciones - Ataques'!$GR$3:$GR$137, "✔",
        '(B) - Detecciones - Ataques'!$B$3:$B$137, T$131
    ) +
    SUMIFS(
        '(B) - Detecciones - Ataques'!$BD$3:$BD$137,
        '(B) - Detecciones - Ataques'!$GR$3:$GR$137, "✔",
        '(B) - Detecciones - Ataques'!$C$3:$C$137, "*" &amp; T$131 &amp; "*"
    )
) / (
    COUNTIFS(
        '(B) - Detecciones - Ataques'!$GR$3:$GR$137, "✔",
        '(B) - Detecciones - Ataques'!$B$3:$B$137, T$131
    ) +
    COUNTIFS(
        '(B) - Detecciones - Ataques'!$GR$3:$GR$137, "✔",
        '(B) - Detecciones - Ataques'!$C$3:$C$137, "*" &amp; T$131 &amp; "*"
    )
)
</f>
        <v>0.000001424625217</v>
      </c>
      <c r="U152" s="381">
        <f>(
    SUMIFS(
        '(B) - Detecciones - Ataques'!$BD$3:$BD$137,
        '(B) - Detecciones - Ataques'!$GR$3:$GR$137, "✔",
        '(B) - Detecciones - Ataques'!$B$3:$B$137, U$131
    ) +
    SUMIFS(
        '(B) - Detecciones - Ataques'!$BD$3:$BD$137,
        '(B) - Detecciones - Ataques'!$GR$3:$GR$137, "✔",
        '(B) - Detecciones - Ataques'!$C$3:$C$137, "*" &amp; U$131 &amp; "*"
    )
) / (
    COUNTIFS(
        '(B) - Detecciones - Ataques'!$GR$3:$GR$137, "✔",
        '(B) - Detecciones - Ataques'!$B$3:$B$137, U$131
    ) +
    COUNTIFS(
        '(B) - Detecciones - Ataques'!$GR$3:$GR$137, "✔",
        '(B) - Detecciones - Ataques'!$C$3:$C$137, "*" &amp; U$131 &amp; "*"
    )
)
</f>
        <v>0.9199561404</v>
      </c>
      <c r="V152" s="381">
        <f>(
    SUMIFS(
        '(B) - Detecciones - Ataques'!$BD$3:$BD$137,
        '(B) - Detecciones - Ataques'!$GR$3:$GR$137, "✔",
        '(B) - Detecciones - Ataques'!$B$3:$B$137, V$131
    ) +
    SUMIFS(
        '(B) - Detecciones - Ataques'!$BD$3:$BD$137,
        '(B) - Detecciones - Ataques'!$GR$3:$GR$137, "✔",
        '(B) - Detecciones - Ataques'!$C$3:$C$137, "*" &amp; V$131 &amp; "*"
    )
) / (
    COUNTIFS(
        '(B) - Detecciones - Ataques'!$GR$3:$GR$137, "✔",
        '(B) - Detecciones - Ataques'!$B$3:$B$137, V$131
    ) +
    COUNTIFS(
        '(B) - Detecciones - Ataques'!$GR$3:$GR$137, "✔",
        '(B) - Detecciones - Ataques'!$C$3:$C$137, "*" &amp; V$131 &amp; "*"
    )
)
</f>
        <v>0.125</v>
      </c>
      <c r="W152" s="381">
        <f>(
    SUMIFS(
        '(B) - Detecciones - Ataques'!$BD$3:$BD$137,
        '(B) - Detecciones - Ataques'!$GR$3:$GR$137, "✔",
        '(B) - Detecciones - Ataques'!$B$3:$B$137, W$131
    ) +
    SUMIFS(
        '(B) - Detecciones - Ataques'!$BD$3:$BD$137,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2" s="381">
        <f>(
    SUMIFS(
        '(B) - Detecciones - Ataques'!$BD$3:$BD$137,
        '(B) - Detecciones - Ataques'!$GR$3:$GR$137, "✔",
        '(B) - Detecciones - Ataques'!$B$3:$B$137, X$131
    ) +
    SUMIFS(
        '(B) - Detecciones - Ataques'!$BD$3:$BD$137,
        '(B) - Detecciones - Ataques'!$GR$3:$GR$137, "✔",
        '(B) - Detecciones - Ataques'!$C$3:$C$137, "*" &amp; X$131 &amp; "*"
    )
) / (
    COUNTIFS(
        '(B) - Detecciones - Ataques'!$GR$3:$GR$137, "✔",
        '(B) - Detecciones - Ataques'!$B$3:$B$137, X$131
    ) +
    COUNTIFS(
        '(B) - Detecciones - Ataques'!$GR$3:$GR$137, "✔",
        '(B) - Detecciones - Ataques'!$C$3:$C$137, "*" &amp; X$131 &amp; "*"
    )
)
</f>
        <v>132</v>
      </c>
      <c r="Y152" s="381">
        <f>(
    SUMIFS(
        '(B) - Detecciones - Ataques'!$BD$3:$BD$137,
        '(B) - Detecciones - Ataques'!$GR$3:$GR$137, "✔",
        '(B) - Detecciones - Ataques'!$B$3:$B$137, Y$131
    ) +
    SUMIFS(
        '(B) - Detecciones - Ataques'!$BD$3:$BD$137,
        '(B) - Detecciones - Ataques'!$GR$3:$GR$137, "✔",
        '(B) - Detecciones - Ataques'!$C$3:$C$137, "*" &amp; Y$131 &amp; "*"
    )
) / (
    COUNTIFS(
        '(B) - Detecciones - Ataques'!$GR$3:$GR$137, "✔",
        '(B) - Detecciones - Ataques'!$B$3:$B$137, Y$131
    ) +
    COUNTIFS(
        '(B) - Detecciones - Ataques'!$GR$3:$GR$137, "✔",
        '(B) - Detecciones - Ataques'!$C$3:$C$137, "*" &amp; Y$131 &amp; "*"
    )
)
</f>
        <v>58.26471456</v>
      </c>
      <c r="Z152" s="381">
        <f>(
    SUMIFS(
        '(B) - Detecciones - Ataques'!$BD$3:$BD$137,
        '(B) - Detecciones - Ataques'!$GR$3:$GR$137, "✔",
        '(B) - Detecciones - Ataques'!$B$3:$B$137, Z$131
    ) +
    SUMIFS(
        '(B) - Detecciones - Ataques'!$BD$3:$BD$137,
        '(B) - Detecciones - Ataques'!$GR$3:$GR$137, "✔",
        '(B) - Detecciones - Ataques'!$C$3:$C$137, "*" &amp; Z$131 &amp; "*"
    )
) / (
    COUNTIFS(
        '(B) - Detecciones - Ataques'!$GR$3:$GR$137, "✔",
        '(B) - Detecciones - Ataques'!$B$3:$B$137, Z$131
    ) +
    COUNTIFS(
        '(B) - Detecciones - Ataques'!$GR$3:$GR$137, "✔",
        '(B) - Detecciones - Ataques'!$C$3:$C$137, "*" &amp; Z$131 &amp; "*"
    )
)
</f>
        <v>0.2206300813</v>
      </c>
      <c r="AA152" s="381">
        <f>(
    SUMIFS(
        '(B) - Detecciones - Ataques'!$BD$3:$BD$137,
        '(B) - Detecciones - Ataques'!$GR$3:$GR$137, "✔",
        '(B) - Detecciones - Ataques'!$B$3:$B$137, AA$131
    ) +
    SUMIFS(
        '(B) - Detecciones - Ataques'!$BD$3:$BD$137,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52" s="381">
        <f>(
    SUMIFS(
        '(B) - Detecciones - Ataques'!$BD$3:$BD$137,
        '(B) - Detecciones - Ataques'!$GR$3:$GR$137, "✔",
        '(B) - Detecciones - Ataques'!$B$3:$B$137, AB$131
    ) +
    SUMIFS(
        '(B) - Detecciones - Ataques'!$BD$3:$BD$137,
        '(B) - Detecciones - Ataques'!$GR$3:$GR$137, "✔",
        '(B) - Detecciones - Ataques'!$C$3:$C$137, "*" &amp; AB$131 &amp; "*"
    )
) / (
    COUNTIFS(
        '(B) - Detecciones - Ataques'!$GR$3:$GR$137, "✔",
        '(B) - Detecciones - Ataques'!$B$3:$B$137, AB$131
    ) +
    COUNTIFS(
        '(B) - Detecciones - Ataques'!$GR$3:$GR$137, "✔",
        '(B) - Detecciones - Ataques'!$C$3:$C$137, "*" &amp; AB$131 &amp; "*"
    )
)
</f>
        <v>2.4</v>
      </c>
      <c r="AC152" s="381">
        <f>(
    SUMIFS(
        '(B) - Detecciones - Ataques'!$BD$3:$BD$137,
        '(B) - Detecciones - Ataques'!$GR$3:$GR$137, "✔",
        '(B) - Detecciones - Ataques'!$B$3:$B$137, AC$131
    ) +
    SUMIFS(
        '(B) - Detecciones - Ataques'!$BD$3:$BD$137,
        '(B) - Detecciones - Ataques'!$GR$3:$GR$137, "✔",
        '(B) - Detecciones - Ataques'!$C$3:$C$137, "*" &amp; AC$131 &amp; "*"
    )
) / (
    COUNTIFS(
        '(B) - Detecciones - Ataques'!$GR$3:$GR$137, "✔",
        '(B) - Detecciones - Ataques'!$B$3:$B$137, AC$131
    ) +
    COUNTIFS(
        '(B) - Detecciones - Ataques'!$GR$3:$GR$137, "✔",
        '(B) - Detecciones - Ataques'!$C$3:$C$137, "*" &amp; AC$131 &amp; "*"
    )
)
</f>
        <v>0.0008366984865</v>
      </c>
      <c r="AD152" s="381">
        <f>(
    SUMIFS(
        '(B) - Detecciones - Ataques'!$BD$3:$BD$137,
        '(B) - Detecciones - Ataques'!$GR$3:$GR$137, "✔",
        '(B) - Detecciones - Ataques'!$B$3:$B$137, AD$131
    ) +
    SUMIFS(
        '(B) - Detecciones - Ataques'!$BD$3:$BD$137,
        '(B) - Detecciones - Ataques'!$GR$3:$GR$137, "✔",
        '(B) - Detecciones - Ataques'!$C$3:$C$137, "*" &amp; AD$131 &amp; "*"
    )
) / (
    COUNTIFS(
        '(B) - Detecciones - Ataques'!$GR$3:$GR$137, "✔",
        '(B) - Detecciones - Ataques'!$B$3:$B$137, AD$131
    ) +
    COUNTIFS(
        '(B) - Detecciones - Ataques'!$GR$3:$GR$137, "✔",
        '(B) - Detecciones - Ataques'!$C$3:$C$137, "*" &amp; AD$131 &amp; "*"
    )
)
</f>
        <v>16</v>
      </c>
      <c r="AE152" s="382">
        <f>(
    SUMIFS(
        '(B) - Detecciones - Ataques'!$BD$3:$BD$137,
        '(B) - Detecciones - Ataques'!$GR$3:$GR$137, "✔",
        '(B) - Detecciones - Ataques'!$B$3:$B$137, AE$131
    ) +
    SUMIFS(
        '(B) - Detecciones - Ataques'!$BD$3:$BD$137,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52" s="268"/>
      <c r="AG152" s="307" t="s">
        <v>2232</v>
      </c>
      <c r="AH152" s="395">
        <f>AVERAGEIFS('(B) - Detecciones - Ataques'!$BD$3:$BD$137,'(B) - Detecciones - Ataques'!$GR$3:$GR$137, "✔",'(B) - Detecciones - Ataques'!$E$3:$E$137, AH$131)
</f>
        <v>0.0006472491909</v>
      </c>
      <c r="AI152" s="395">
        <f>AVERAGEIFS('(B) - Detecciones - Ataques'!$BD$3:$BD$137,'(B) - Detecciones - Ataques'!$GR$3:$GR$137, "✔",'(B) - Detecciones - Ataques'!$E$3:$E$137, AI$131)
</f>
        <v>0</v>
      </c>
      <c r="AJ152" s="395">
        <f>AVERAGEIFS('(B) - Detecciones - Ataques'!$BD$3:$BD$137,'(B) - Detecciones - Ataques'!$GR$3:$GR$137, "✔",'(B) - Detecciones - Ataques'!$E$3:$E$137, AJ$131)
</f>
        <v>0.25</v>
      </c>
      <c r="AK152" s="395">
        <f>AVERAGEIFS('(B) - Detecciones - Ataques'!$BD$3:$BD$137,'(B) - Detecciones - Ataques'!$GR$3:$GR$137, "✔",'(B) - Detecciones - Ataques'!$E$3:$E$137, AK$131)
</f>
        <v>0</v>
      </c>
      <c r="AL152" s="395">
        <f>AVERAGEIFS('(B) - Detecciones - Ataques'!$BD$3:$BD$137,'(B) - Detecciones - Ataques'!$GR$3:$GR$137, "✔",'(B) - Detecciones - Ataques'!$E$3:$E$137, AL$131)
</f>
        <v>0.000001424625217</v>
      </c>
      <c r="AM152" s="406" t="s">
        <v>12</v>
      </c>
      <c r="AN152" s="406" t="s">
        <v>12</v>
      </c>
      <c r="AO152" s="406" t="s">
        <v>12</v>
      </c>
      <c r="AP152" s="395">
        <f>AVERAGEIFS('(B) - Detecciones - Ataques'!$BD$3:$BD$137,'(B) - Detecciones - Ataques'!$GR$3:$GR$137, "✔",'(B) - Detecciones - Ataques'!$E$3:$E$137, AP$131)
</f>
        <v>0.008771929825</v>
      </c>
      <c r="AQ152" s="395">
        <f>AVERAGEIFS('(B) - Detecciones - Ataques'!$BD$3:$BD$137,'(B) - Detecciones - Ataques'!$GR$3:$GR$137, "✔",'(B) - Detecciones - Ataques'!$E$3:$E$137, AQ$131)
</f>
        <v>0.6666666667</v>
      </c>
      <c r="AR152" s="406" t="s">
        <v>12</v>
      </c>
      <c r="AS152" s="395">
        <f>AVERAGEIFS('(B) - Detecciones - Ataques'!$BD$3:$BD$137,'(B) - Detecciones - Ataques'!$GR$3:$GR$137, "✔",'(B) - Detecciones - Ataques'!$E$3:$E$137, AS$131)
</f>
        <v>3</v>
      </c>
      <c r="AT152" s="395">
        <f>AVERAGEIFS('(B) - Detecciones - Ataques'!$BD$3:$BD$137,'(B) - Detecciones - Ataques'!$GR$3:$GR$137, "✔",'(B) - Detecciones - Ataques'!$E$3:$E$137, AT$131)
</f>
        <v>2</v>
      </c>
      <c r="AU152" s="395">
        <f>AVERAGEIFS('(B) - Detecciones - Ataques'!$BD$3:$BD$137,'(B) - Detecciones - Ataques'!$GR$3:$GR$137, "✔",'(B) - Detecciones - Ataques'!$E$3:$E$137, AU$131)
</f>
        <v>1</v>
      </c>
      <c r="AV152" s="406" t="s">
        <v>12</v>
      </c>
      <c r="AW152" s="395">
        <f>AVERAGEIFS('(B) - Detecciones - Ataques'!$BD$3:$BD$137,'(B) - Detecciones - Ataques'!$GR$3:$GR$137, "✔",'(B) - Detecciones - Ataques'!$E$3:$E$137, AW$131)
</f>
        <v>0.5</v>
      </c>
      <c r="AX152" s="407" t="s">
        <v>12</v>
      </c>
      <c r="AY152" s="395">
        <f>AVERAGEIFS('(B) - Detecciones - Ataques'!$BD$3:$BD$137,'(B) - Detecciones - Ataques'!$GR$3:$GR$137, "✔",'(B) - Detecciones - Ataques'!$E$3:$E$137, AY$131)
</f>
        <v>0</v>
      </c>
      <c r="AZ152" s="395">
        <f>AVERAGEIFS('(B) - Detecciones - Ataques'!$BD$3:$BD$137,'(B) - Detecciones - Ataques'!$GR$3:$GR$137, "✔",'(B) - Detecciones - Ataques'!$E$3:$E$137, AZ$131)
</f>
        <v>0</v>
      </c>
      <c r="BA152" s="407" t="s">
        <v>12</v>
      </c>
      <c r="BB152" s="395">
        <f>AVERAGEIFS('(B) - Detecciones - Ataques'!$BD$3:$BD$137,'(B) - Detecciones - Ataques'!$GR$3:$GR$137, "✔",'(B) - Detecciones - Ataques'!$E$3:$E$137, BB$131)
</f>
        <v>0.000003599167872</v>
      </c>
      <c r="BC152" s="406" t="s">
        <v>12</v>
      </c>
      <c r="BD152" s="395">
        <f>AVERAGEIFS('(B) - Detecciones - Ataques'!$BD$3:$BD$137,'(B) - Detecciones - Ataques'!$GR$3:$GR$137, "✔",'(B) - Detecciones - Ataques'!$E$3:$E$137, BD$131)
</f>
        <v>0</v>
      </c>
      <c r="BE152" s="395">
        <f>AVERAGEIFS('(B) - Detecciones - Ataques'!$BD$3:$BD$137,'(B) - Detecciones - Ataques'!$GR$3:$GR$137, "✔",'(B) - Detecciones - Ataques'!$E$3:$E$137, BE$131)
</f>
        <v>0</v>
      </c>
      <c r="BF152" s="395">
        <f>AVERAGEIFS('(B) - Detecciones - Ataques'!$BD$3:$BD$137,'(B) - Detecciones - Ataques'!$GR$3:$GR$137, "✔",'(B) - Detecciones - Ataques'!$E$3:$E$137, BF$131)
</f>
        <v>0</v>
      </c>
      <c r="BG152" s="395">
        <f>AVERAGEIFS('(B) - Detecciones - Ataques'!$BD$3:$BD$137,'(B) - Detecciones - Ataques'!$GR$3:$GR$137, "✔",'(B) - Detecciones - Ataques'!$E$3:$E$137, BG$131)
</f>
        <v>396</v>
      </c>
      <c r="BH152" s="406" t="s">
        <v>12</v>
      </c>
      <c r="BI152" s="406" t="s">
        <v>12</v>
      </c>
      <c r="BJ152" s="406" t="s">
        <v>12</v>
      </c>
      <c r="BK152" s="395">
        <f>AVERAGEIFS('(B) - Detecciones - Ataques'!$BD$3:$BD$137,'(B) - Detecciones - Ataques'!$GR$3:$GR$137, "✔",'(B) - Detecciones - Ataques'!$E$3:$E$137, BK$131)
</f>
        <v>0</v>
      </c>
      <c r="BL152" s="395">
        <f>AVERAGEIFS('(B) - Detecciones - Ataques'!$BD$3:$BD$137,'(B) - Detecciones - Ataques'!$GR$3:$GR$137, "✔",'(B) - Detecciones - Ataques'!$E$3:$E$137, BL$131)
</f>
        <v>7.790015406</v>
      </c>
      <c r="BM152" s="395">
        <f>AVERAGEIFS('(B) - Detecciones - Ataques'!$BD$3:$BD$137,'(B) - Detecciones - Ataques'!$GR$3:$GR$137, "✔",'(B) - Detecciones - Ataques'!$E$3:$E$137, BM$131)
</f>
        <v>128.6411778</v>
      </c>
      <c r="BN152" s="406" t="s">
        <v>12</v>
      </c>
      <c r="BO152" s="406" t="s">
        <v>12</v>
      </c>
      <c r="BP152" s="395">
        <f>AVERAGEIFS('(B) - Detecciones - Ataques'!$BD$3:$BD$137,'(B) - Detecciones - Ataques'!$GR$3:$GR$137, "✔",'(B) - Detecciones - Ataques'!$E$3:$E$137, BP$131)
</f>
        <v>0</v>
      </c>
      <c r="BQ152" s="406" t="s">
        <v>12</v>
      </c>
      <c r="BR152" s="395">
        <f>AVERAGEIFS('(B) - Detecciones - Ataques'!$BD$3:$BD$137,'(B) - Detecciones - Ataques'!$GR$3:$GR$137, "✔",'(B) - Detecciones - Ataques'!$E$3:$E$137, BR$131)
</f>
        <v>0</v>
      </c>
      <c r="BS152" s="406" t="s">
        <v>12</v>
      </c>
      <c r="BT152" s="406" t="s">
        <v>12</v>
      </c>
      <c r="BU152" s="395">
        <f>AVERAGEIFS('(B) - Detecciones - Ataques'!$BD$3:$BD$137,'(B) - Detecciones - Ataques'!$GR$3:$GR$137, "✔",'(B) - Detecciones - Ataques'!$E$3:$E$137, BU$131)
</f>
        <v>0</v>
      </c>
      <c r="BV152" s="395">
        <f>AVERAGEIFS('(B) - Detecciones - Ataques'!$BD$3:$BD$137,'(B) - Detecciones - Ataques'!$GR$3:$GR$137, "✔",'(B) - Detecciones - Ataques'!$E$3:$E$137, BV$131)
</f>
        <v>0</v>
      </c>
      <c r="BW152" s="406" t="s">
        <v>12</v>
      </c>
      <c r="BX152" s="395">
        <f>AVERAGEIFS('(B) - Detecciones - Ataques'!$BD$3:$BD$137,'(B) - Detecciones - Ataques'!$GR$3:$GR$137, "✔",'(B) - Detecciones - Ataques'!$E$3:$E$137, BX$131)
</f>
        <v>0.125</v>
      </c>
      <c r="BY152" s="395">
        <f>AVERAGEIFS('(B) - Detecciones - Ataques'!$BD$3:$BD$137,'(B) - Detecciones - Ataques'!$GR$3:$GR$137, "✔",'(B) - Detecciones - Ataques'!$E$3:$E$137, BY$131)
</f>
        <v>0.08130081301</v>
      </c>
      <c r="BZ152" s="407" t="s">
        <v>12</v>
      </c>
      <c r="CA152" s="406" t="s">
        <v>12</v>
      </c>
      <c r="CB152" s="407" t="s">
        <v>12</v>
      </c>
      <c r="CC152" s="406" t="s">
        <v>12</v>
      </c>
      <c r="CD152" s="406" t="s">
        <v>12</v>
      </c>
      <c r="CE152" s="395">
        <f>AVERAGEIFS('(B) - Detecciones - Ataques'!$BD$3:$BD$137,'(B) - Detecciones - Ataques'!$GR$3:$GR$137, "✔",'(B) - Detecciones - Ataques'!$E$3:$E$137, CE$131)
</f>
        <v>0</v>
      </c>
      <c r="CF152" s="406" t="s">
        <v>12</v>
      </c>
      <c r="CG152" s="395">
        <f>AVERAGEIFS('(B) - Detecciones - Ataques'!$BD$3:$BD$137,'(B) - Detecciones - Ataques'!$GR$3:$GR$137, "✔",'(B) - Detecciones - Ataques'!$E$3:$E$137, CG$131)
</f>
        <v>1</v>
      </c>
      <c r="CH152" s="395">
        <f>AVERAGEIFS('(B) - Detecciones - Ataques'!$BD$3:$BD$137,'(B) - Detecciones - Ataques'!$GR$3:$GR$137, "✔",'(B) - Detecciones - Ataques'!$E$3:$E$137, CH$131)
</f>
        <v>0</v>
      </c>
      <c r="CI152" s="406" t="s">
        <v>12</v>
      </c>
      <c r="CJ152" s="395">
        <f>AVERAGEIFS('(B) - Detecciones - Ataques'!$BD$3:$BD$137,'(B) - Detecciones - Ataques'!$GR$3:$GR$137, "✔",'(B) - Detecciones - Ataques'!$E$3:$E$137, CJ$131)
</f>
        <v>8</v>
      </c>
      <c r="CK152" s="406" t="s">
        <v>12</v>
      </c>
      <c r="CL152" s="395">
        <f>AVERAGEIFS('(B) - Detecciones - Ataques'!$BD$3:$BD$137,'(B) - Detecciones - Ataques'!$GR$3:$GR$137, "✔",'(B) - Detecciones - Ataques'!$E$3:$E$137, CL$131)
</f>
        <v>1.5</v>
      </c>
      <c r="CM152" s="395">
        <f>AVERAGEIFS('(B) - Detecciones - Ataques'!$BD$3:$BD$137,'(B) - Detecciones - Ataques'!$GR$3:$GR$137, "✔",'(B) - Detecciones - Ataques'!$E$3:$E$137, CM$131)
</f>
        <v>0</v>
      </c>
      <c r="CN152" s="395">
        <f>AVERAGEIFS('(B) - Detecciones - Ataques'!$BD$3:$BD$137,'(B) - Detecciones - Ataques'!$GR$3:$GR$137, "✔",'(B) - Detecciones - Ataques'!$E$3:$E$137, CN$131)
</f>
        <v>0.25</v>
      </c>
      <c r="CO152" s="395">
        <f>AVERAGEIFS('(B) - Detecciones - Ataques'!$BD$3:$BD$137,'(B) - Detecciones - Ataques'!$GR$3:$GR$137, "✔",'(B) - Detecciones - Ataques'!$E$3:$E$137, CO$131)
</f>
        <v>11.5</v>
      </c>
      <c r="CP152" s="395">
        <f>AVERAGEIFS('(B) - Detecciones - Ataques'!$BD$3:$BD$137,'(B) - Detecciones - Ataques'!$GR$3:$GR$137, "✔",'(B) - Detecciones - Ataques'!$E$3:$E$137, CP$131)
</f>
        <v>0</v>
      </c>
      <c r="CQ152" s="406" t="s">
        <v>12</v>
      </c>
      <c r="CR152" s="395">
        <f>AVERAGEIFS('(B) - Detecciones - Ataques'!$BD$3:$BD$137,'(B) - Detecciones - Ataques'!$GR$3:$GR$137, "✔",'(B) - Detecciones - Ataques'!$E$3:$E$137, CR$131)
</f>
        <v>0.001093742224</v>
      </c>
      <c r="CS152" s="395">
        <f>AVERAGEIFS('(B) - Detecciones - Ataques'!$BD$3:$BD$137,'(B) - Detecciones - Ataques'!$GR$3:$GR$137, "✔",'(B) - Detecciones - Ataques'!$E$3:$E$137, CS$131)
</f>
        <v>0.001996007984</v>
      </c>
      <c r="CT152" s="406" t="s">
        <v>12</v>
      </c>
      <c r="CU152" s="395">
        <f>AVERAGEIFS('(B) - Detecciones - Ataques'!$BD$3:$BD$137,'(B) - Detecciones - Ataques'!$GR$3:$GR$137, "✔",'(B) - Detecciones - Ataques'!$E$3:$E$137, CU$131)
</f>
        <v>0</v>
      </c>
      <c r="CV152" s="406" t="s">
        <v>12</v>
      </c>
      <c r="CW152" s="395">
        <f>AVERAGEIFS('(B) - Detecciones - Ataques'!$BD$3:$BD$137,'(B) - Detecciones - Ataques'!$GR$3:$GR$137, "✔",'(B) - Detecciones - Ataques'!$E$3:$E$137, CW$131)
</f>
        <v>0</v>
      </c>
      <c r="CX152" s="395">
        <f>AVERAGEIFS('(B) - Detecciones - Ataques'!$BD$3:$BD$137,'(B) - Detecciones - Ataques'!$GR$3:$GR$137, "✔",'(B) - Detecciones - Ataques'!$E$3:$E$137, CX$131)
</f>
        <v>16</v>
      </c>
      <c r="CY152" s="406" t="s">
        <v>12</v>
      </c>
      <c r="CZ152" s="406" t="s">
        <v>12</v>
      </c>
      <c r="DA152" s="406" t="s">
        <v>12</v>
      </c>
      <c r="DB152" s="406" t="s">
        <v>12</v>
      </c>
      <c r="DC152" s="406" t="s">
        <v>12</v>
      </c>
      <c r="DD152" s="406" t="s">
        <v>12</v>
      </c>
      <c r="DE152" s="406" t="s">
        <v>12</v>
      </c>
      <c r="DF152" s="406" t="s">
        <v>12</v>
      </c>
      <c r="DG152" s="395">
        <f>AVERAGEIFS('(B) - Detecciones - Ataques'!$BD$3:$BD$137,'(B) - Detecciones - Ataques'!$GR$3:$GR$137, "✔",'(B) - Detecciones - Ataques'!$E$3:$E$137, DG$131)
</f>
        <v>0.04</v>
      </c>
      <c r="DH152" s="406" t="s">
        <v>12</v>
      </c>
      <c r="DI152" s="396">
        <f>AVERAGEIFS('(B) - Detecciones - Ataques'!$BD$3:$BD$137,'(B) - Detecciones - Ataques'!$GR$3:$GR$137, "✔",'(B) - Detecciones - Ataques'!$E$3:$E$137, DI$131)
</f>
        <v>0.09090909091</v>
      </c>
      <c r="DJ152" s="268"/>
    </row>
    <row r="153">
      <c r="J153" s="269"/>
      <c r="K153" s="390"/>
      <c r="L153" s="390"/>
      <c r="M153" s="390"/>
      <c r="N153" s="390"/>
      <c r="O153" s="270"/>
      <c r="Q153" s="268"/>
      <c r="R153" s="307" t="s">
        <v>2233</v>
      </c>
      <c r="S153" s="381">
        <f>(
    SUMIFS(
        '(B) - Detecciones - Ataques'!$CM$3:$CM$137,
        '(B) - Detecciones - Ataques'!$GR$3:$GR$137, "✔",
        '(B) - Detecciones - Ataques'!$B$3:$B$137, S$131
    ) +
    SUMIFS(
        '(B) - Detecciones - Ataques'!$CM$3:$CM$137,
        '(B) - Detecciones - Ataques'!$GR$3:$GR$137, "✔",
        '(B) - Detecciones - Ataques'!$C$3:$C$137, "*" &amp; S$131 &amp; "*"
    )
) / (
    COUNTIFS(
        '(B) - Detecciones - Ataques'!$GR$3:$GR$137, "✔",
        '(B) - Detecciones - Ataques'!$B$3:$B$137, S$131
    ) +
    COUNTIFS(
        '(B) - Detecciones - Ataques'!$GR$3:$GR$137, "✔",
        '(B) - Detecciones - Ataques'!$C$3:$C$137, "*" &amp; S$131 &amp; "*"
    )
)
</f>
        <v>0.2525831238</v>
      </c>
      <c r="T153" s="381">
        <f>(
    SUMIFS(
        '(B) - Detecciones - Ataques'!$CM$3:$CM$137,
        '(B) - Detecciones - Ataques'!$GR$3:$GR$137, "✔",
        '(B) - Detecciones - Ataques'!$B$3:$B$137, T$131
    ) +
    SUMIFS(
        '(B) - Detecciones - Ataques'!$CM$3:$CM$137,
        '(B) - Detecciones - Ataques'!$GR$3:$GR$137, "✔",
        '(B) - Detecciones - Ataques'!$C$3:$C$137, "*" &amp; T$131 &amp; "*"
    )
) / (
    COUNTIFS(
        '(B) - Detecciones - Ataques'!$GR$3:$GR$137, "✔",
        '(B) - Detecciones - Ataques'!$B$3:$B$137, T$131
    ) +
    COUNTIFS(
        '(B) - Detecciones - Ataques'!$GR$3:$GR$137, "✔",
        '(B) - Detecciones - Ataques'!$C$3:$C$137, "*" &amp; T$131 &amp; "*"
    )
)
</f>
        <v>0.004526034314</v>
      </c>
      <c r="U153" s="381">
        <f>(
    SUMIFS(
        '(B) - Detecciones - Ataques'!$CM$3:$CM$137,
        '(B) - Detecciones - Ataques'!$GR$3:$GR$137, "✔",
        '(B) - Detecciones - Ataques'!$B$3:$B$137, U$131
    ) +
    SUMIFS(
        '(B) - Detecciones - Ataques'!$CM$3:$CM$137,
        '(B) - Detecciones - Ataques'!$GR$3:$GR$137, "✔",
        '(B) - Detecciones - Ataques'!$C$3:$C$137, "*" &amp; U$131 &amp; "*"
    )
) / (
    COUNTIFS(
        '(B) - Detecciones - Ataques'!$GR$3:$GR$137, "✔",
        '(B) - Detecciones - Ataques'!$B$3:$B$137, U$131
    ) +
    COUNTIFS(
        '(B) - Detecciones - Ataques'!$GR$3:$GR$137, "✔",
        '(B) - Detecciones - Ataques'!$C$3:$C$137, "*" &amp; U$131 &amp; "*"
    )
)
</f>
        <v>1.586074561</v>
      </c>
      <c r="V153" s="381">
        <f>(
    SUMIFS(
        '(B) - Detecciones - Ataques'!$CM$3:$CM$137,
        '(B) - Detecciones - Ataques'!$GR$3:$GR$137, "✔",
        '(B) - Detecciones - Ataques'!$B$3:$B$137, V$131
    ) +
    SUMIFS(
        '(B) - Detecciones - Ataques'!$CM$3:$CM$137,
        '(B) - Detecciones - Ataques'!$GR$3:$GR$137, "✔",
        '(B) - Detecciones - Ataques'!$C$3:$C$137, "*" &amp; V$131 &amp; "*"
    )
) / (
    COUNTIFS(
        '(B) - Detecciones - Ataques'!$GR$3:$GR$137, "✔",
        '(B) - Detecciones - Ataques'!$B$3:$B$137, V$131
    ) +
    COUNTIFS(
        '(B) - Detecciones - Ataques'!$GR$3:$GR$137, "✔",
        '(B) - Detecciones - Ataques'!$C$3:$C$137, "*" &amp; V$131 &amp; "*"
    )
)
</f>
        <v>3.90625</v>
      </c>
      <c r="W153" s="381">
        <f>(
    SUMIFS(
        '(B) - Detecciones - Ataques'!$CM$3:$CM$137,
        '(B) - Detecciones - Ataques'!$GR$3:$GR$137, "✔",
        '(B) - Detecciones - Ataques'!$B$3:$B$137, W$131
    ) +
    SUMIFS(
        '(B) - Detecciones - Ataques'!$CM$3:$CM$137,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3" s="381">
        <f>(
    SUMIFS(
        '(B) - Detecciones - Ataques'!$CM$3:$CM$137,
        '(B) - Detecciones - Ataques'!$GR$3:$GR$137, "✔",
        '(B) - Detecciones - Ataques'!$B$3:$B$137, X$131
    ) +
    SUMIFS(
        '(B) - Detecciones - Ataques'!$CM$3:$CM$137,
        '(B) - Detecciones - Ataques'!$GR$3:$GR$137, "✔",
        '(B) - Detecciones - Ataques'!$C$3:$C$137, "*" &amp; X$131 &amp; "*"
    )
) / (
    COUNTIFS(
        '(B) - Detecciones - Ataques'!$GR$3:$GR$137, "✔",
        '(B) - Detecciones - Ataques'!$B$3:$B$137, X$131
    ) +
    COUNTIFS(
        '(B) - Detecciones - Ataques'!$GR$3:$GR$137, "✔",
        '(B) - Detecciones - Ataques'!$C$3:$C$137, "*" &amp; X$131 &amp; "*"
    )
)
</f>
        <v>132</v>
      </c>
      <c r="Y153" s="381">
        <f>(
    SUMIFS(
        '(B) - Detecciones - Ataques'!$CM$3:$CM$137,
        '(B) - Detecciones - Ataques'!$GR$3:$GR$137, "✔",
        '(B) - Detecciones - Ataques'!$B$3:$B$137, Y$131
    ) +
    SUMIFS(
        '(B) - Detecciones - Ataques'!$CM$3:$CM$137,
        '(B) - Detecciones - Ataques'!$GR$3:$GR$137, "✔",
        '(B) - Detecciones - Ataques'!$C$3:$C$137, "*" &amp; Y$131 &amp; "*"
    )
) / (
    COUNTIFS(
        '(B) - Detecciones - Ataques'!$GR$3:$GR$137, "✔",
        '(B) - Detecciones - Ataques'!$B$3:$B$137, Y$131
    ) +
    COUNTIFS(
        '(B) - Detecciones - Ataques'!$GR$3:$GR$137, "✔",
        '(B) - Detecciones - Ataques'!$C$3:$C$137, "*" &amp; Y$131 &amp; "*"
    )
)
</f>
        <v>58.37514328</v>
      </c>
      <c r="Z153" s="381">
        <f>(
    SUMIFS(
        '(B) - Detecciones - Ataques'!$CM$3:$CM$137,
        '(B) - Detecciones - Ataques'!$GR$3:$GR$137, "✔",
        '(B) - Detecciones - Ataques'!$B$3:$B$137, Z$131
    ) +
    SUMIFS(
        '(B) - Detecciones - Ataques'!$CM$3:$CM$137,
        '(B) - Detecciones - Ataques'!$GR$3:$GR$137, "✔",
        '(B) - Detecciones - Ataques'!$C$3:$C$137, "*" &amp; Z$131 &amp; "*"
    )
) / (
    COUNTIFS(
        '(B) - Detecciones - Ataques'!$GR$3:$GR$137, "✔",
        '(B) - Detecciones - Ataques'!$B$3:$B$137, Z$131
    ) +
    COUNTIFS(
        '(B) - Detecciones - Ataques'!$GR$3:$GR$137, "✔",
        '(B) - Detecciones - Ataques'!$C$3:$C$137, "*" &amp; Z$131 &amp; "*"
    )
)
</f>
        <v>1.620630081</v>
      </c>
      <c r="AA153" s="381">
        <f>(
    SUMIFS(
        '(B) - Detecciones - Ataques'!$CM$3:$CM$137,
        '(B) - Detecciones - Ataques'!$GR$3:$GR$137, "✔",
        '(B) - Detecciones - Ataques'!$B$3:$B$137, AA$131
    ) +
    SUMIFS(
        '(B) - Detecciones - Ataques'!$CM$3:$CM$137,
        '(B) - Detecciones - Ataques'!$GR$3:$GR$137, "✔",
        '(B) - Detecciones - Ataques'!$C$3:$C$137, "*" &amp; AA$131 &amp; "*"
    )
) / (
    COUNTIFS(
        '(B) - Detecciones - Ataques'!$GR$3:$GR$137, "✔",
        '(B) - Detecciones - Ataques'!$B$3:$B$137, AA$131
    ) +
    COUNTIFS(
        '(B) - Detecciones - Ataques'!$GR$3:$GR$137, "✔",
        '(B) - Detecciones - Ataques'!$C$3:$C$137, "*" &amp; AA$131 &amp; "*"
    )
)
</f>
        <v>25.375</v>
      </c>
      <c r="AB153" s="381">
        <f>(
    SUMIFS(
        '(B) - Detecciones - Ataques'!$CM$3:$CM$137,
        '(B) - Detecciones - Ataques'!$GR$3:$GR$137, "✔",
        '(B) - Detecciones - Ataques'!$B$3:$B$137, AB$131
    ) +
    SUMIFS(
        '(B) - Detecciones - Ataques'!$CM$3:$CM$137,
        '(B) - Detecciones - Ataques'!$GR$3:$GR$137, "✔",
        '(B) - Detecciones - Ataques'!$C$3:$C$137, "*" &amp; AB$131 &amp; "*"
    )
) / (
    COUNTIFS(
        '(B) - Detecciones - Ataques'!$GR$3:$GR$137, "✔",
        '(B) - Detecciones - Ataques'!$B$3:$B$137, AB$131
    ) +
    COUNTIFS(
        '(B) - Detecciones - Ataques'!$GR$3:$GR$137, "✔",
        '(B) - Detecciones - Ataques'!$C$3:$C$137, "*" &amp; AB$131 &amp; "*"
    )
)
</f>
        <v>5.4</v>
      </c>
      <c r="AC153" s="381">
        <f>(
    SUMIFS(
        '(B) - Detecciones - Ataques'!$CM$3:$CM$137,
        '(B) - Detecciones - Ataques'!$GR$3:$GR$137, "✔",
        '(B) - Detecciones - Ataques'!$B$3:$B$137, AC$131
    ) +
    SUMIFS(
        '(B) - Detecciones - Ataques'!$CM$3:$CM$137,
        '(B) - Detecciones - Ataques'!$GR$3:$GR$137, "✔",
        '(B) - Detecciones - Ataques'!$C$3:$C$137, "*" &amp; AC$131 &amp; "*"
    )
) / (
    COUNTIFS(
        '(B) - Detecciones - Ataques'!$GR$3:$GR$137, "✔",
        '(B) - Detecciones - Ataques'!$B$3:$B$137, AC$131
    ) +
    COUNTIFS(
        '(B) - Detecciones - Ataques'!$GR$3:$GR$137, "✔",
        '(B) - Detecciones - Ataques'!$C$3:$C$137, "*" &amp; AC$131 &amp; "*"
    )
)
</f>
        <v>0.9257031357</v>
      </c>
      <c r="AD153" s="381">
        <f>(
    SUMIFS(
        '(B) - Detecciones - Ataques'!$CM$3:$CM$137,
        '(B) - Detecciones - Ataques'!$GR$3:$GR$137, "✔",
        '(B) - Detecciones - Ataques'!$B$3:$B$137, AD$131
    ) +
    SUMIFS(
        '(B) - Detecciones - Ataques'!$CM$3:$CM$137,
        '(B) - Detecciones - Ataques'!$GR$3:$GR$137, "✔",
        '(B) - Detecciones - Ataques'!$C$3:$C$137, "*" &amp; AD$131 &amp; "*"
    )
) / (
    COUNTIFS(
        '(B) - Detecciones - Ataques'!$GR$3:$GR$137, "✔",
        '(B) - Detecciones - Ataques'!$B$3:$B$137, AD$131
    ) +
    COUNTIFS(
        '(B) - Detecciones - Ataques'!$GR$3:$GR$137, "✔",
        '(B) - Detecciones - Ataques'!$C$3:$C$137, "*" &amp; AD$131 &amp; "*"
    )
)
</f>
        <v>16</v>
      </c>
      <c r="AE153" s="382">
        <f>(
    SUMIFS(
        '(B) - Detecciones - Ataques'!$CM$3:$CM$137,
        '(B) - Detecciones - Ataques'!$GR$3:$GR$137, "✔",
        '(B) - Detecciones - Ataques'!$B$3:$B$137, AE$131
    ) +
    SUMIFS(
        '(B) - Detecciones - Ataques'!$CM$3:$CM$137,
        '(B) - Detecciones - Ataques'!$GR$3:$GR$137, "✔",
        '(B) - Detecciones - Ataques'!$C$3:$C$137, "*" &amp; AE$131 &amp; "*"
    )
) / (
    COUNTIFS(
        '(B) - Detecciones - Ataques'!$GR$3:$GR$137, "✔",
        '(B) - Detecciones - Ataques'!$B$3:$B$137, AE$131
    ) +
    COUNTIFS(
        '(B) - Detecciones - Ataques'!$GR$3:$GR$137, "✔",
        '(B) - Detecciones - Ataques'!$C$3:$C$137, "*" &amp; AE$131 &amp; "*"
    )
)
</f>
        <v>5.078383838</v>
      </c>
      <c r="AF153" s="268"/>
      <c r="AG153" s="307" t="s">
        <v>2233</v>
      </c>
      <c r="AH153" s="395">
        <f>AVERAGEIFS('(B) - Detecciones - Ataques'!$CM$3:$CM$137,'(B) - Detecciones - Ataques'!$GR$3:$GR$137, "✔",'(B) - Detecciones - Ataques'!$E$3:$E$137, AH$131)
</f>
        <v>0.005166247673</v>
      </c>
      <c r="AI153" s="395">
        <f>AVERAGEIFS('(B) - Detecciones - Ataques'!$CM$3:$CM$137,'(B) - Detecciones - Ataques'!$GR$3:$GR$137, "✔",'(B) - Detecciones - Ataques'!$E$3:$E$137, AI$131)
</f>
        <v>0</v>
      </c>
      <c r="AJ153" s="395">
        <f>AVERAGEIFS('(B) - Detecciones - Ataques'!$CM$3:$CM$137,'(B) - Detecciones - Ataques'!$GR$3:$GR$137, "✔",'(B) - Detecciones - Ataques'!$E$3:$E$137, AJ$131)
</f>
        <v>1.5</v>
      </c>
      <c r="AK153" s="395">
        <f>AVERAGEIFS('(B) - Detecciones - Ataques'!$CM$3:$CM$137,'(B) - Detecciones - Ataques'!$GR$3:$GR$137, "✔",'(B) - Detecciones - Ataques'!$E$3:$E$137, AK$131)
</f>
        <v>0</v>
      </c>
      <c r="AL153" s="395">
        <f>AVERAGEIFS('(B) - Detecciones - Ataques'!$CM$3:$CM$137,'(B) - Detecciones - Ataques'!$GR$3:$GR$137, "✔",'(B) - Detecciones - Ataques'!$E$3:$E$137, AL$131)
</f>
        <v>0.004526034314</v>
      </c>
      <c r="AM153" s="406" t="s">
        <v>12</v>
      </c>
      <c r="AN153" s="406" t="s">
        <v>12</v>
      </c>
      <c r="AO153" s="406" t="s">
        <v>12</v>
      </c>
      <c r="AP153" s="395">
        <f>AVERAGEIFS('(B) - Detecciones - Ataques'!$CM$3:$CM$137,'(B) - Detecciones - Ataques'!$GR$3:$GR$137, "✔",'(B) - Detecciones - Ataques'!$E$3:$E$137, AP$131)
</f>
        <v>0.6184210526</v>
      </c>
      <c r="AQ153" s="395">
        <f>AVERAGEIFS('(B) - Detecciones - Ataques'!$CM$3:$CM$137,'(B) - Detecciones - Ataques'!$GR$3:$GR$137, "✔",'(B) - Detecciones - Ataques'!$E$3:$E$137, AQ$131)
</f>
        <v>1.166666667</v>
      </c>
      <c r="AR153" s="406" t="s">
        <v>12</v>
      </c>
      <c r="AS153" s="395">
        <f>AVERAGEIFS('(B) - Detecciones - Ataques'!$CM$3:$CM$137,'(B) - Detecciones - Ataques'!$GR$3:$GR$137, "✔",'(B) - Detecciones - Ataques'!$E$3:$E$137, AS$131)
</f>
        <v>3</v>
      </c>
      <c r="AT153" s="395">
        <f>AVERAGEIFS('(B) - Detecciones - Ataques'!$CM$3:$CM$137,'(B) - Detecciones - Ataques'!$GR$3:$GR$137, "✔",'(B) - Detecciones - Ataques'!$E$3:$E$137, AT$131)
</f>
        <v>3.5</v>
      </c>
      <c r="AU153" s="395">
        <f>AVERAGEIFS('(B) - Detecciones - Ataques'!$CM$3:$CM$137,'(B) - Detecciones - Ataques'!$GR$3:$GR$137, "✔",'(B) - Detecciones - Ataques'!$E$3:$E$137, AU$131)
</f>
        <v>2</v>
      </c>
      <c r="AV153" s="406" t="s">
        <v>12</v>
      </c>
      <c r="AW153" s="395">
        <f>AVERAGEIFS('(B) - Detecciones - Ataques'!$CM$3:$CM$137,'(B) - Detecciones - Ataques'!$GR$3:$GR$137, "✔",'(B) - Detecciones - Ataques'!$E$3:$E$137, AW$131)
</f>
        <v>1.625</v>
      </c>
      <c r="AX153" s="407" t="s">
        <v>12</v>
      </c>
      <c r="AY153" s="395">
        <f>AVERAGEIFS('(B) - Detecciones - Ataques'!$CM$3:$CM$137,'(B) - Detecciones - Ataques'!$GR$3:$GR$137, "✔",'(B) - Detecciones - Ataques'!$E$3:$E$137, AY$131)
</f>
        <v>0.5</v>
      </c>
      <c r="AZ153" s="395">
        <f>AVERAGEIFS('(B) - Detecciones - Ataques'!$CM$3:$CM$137,'(B) - Detecciones - Ataques'!$GR$3:$GR$137, "✔",'(B) - Detecciones - Ataques'!$E$3:$E$137, AZ$131)
</f>
        <v>13</v>
      </c>
      <c r="BA153" s="407" t="s">
        <v>12</v>
      </c>
      <c r="BB153" s="395">
        <f>AVERAGEIFS('(B) - Detecciones - Ataques'!$CM$3:$CM$137,'(B) - Detecciones - Ataques'!$GR$3:$GR$137, "✔",'(B) - Detecciones - Ataques'!$E$3:$E$137, BB$131)
</f>
        <v>0.000003599167872</v>
      </c>
      <c r="BC153" s="406" t="s">
        <v>12</v>
      </c>
      <c r="BD153" s="395">
        <f>AVERAGEIFS('(B) - Detecciones - Ataques'!$CM$3:$CM$137,'(B) - Detecciones - Ataques'!$GR$3:$GR$137, "✔",'(B) - Detecciones - Ataques'!$E$3:$E$137, BD$131)
</f>
        <v>0</v>
      </c>
      <c r="BE153" s="395">
        <f>AVERAGEIFS('(B) - Detecciones - Ataques'!$CM$3:$CM$137,'(B) - Detecciones - Ataques'!$GR$3:$GR$137, "✔",'(B) - Detecciones - Ataques'!$E$3:$E$137, BE$131)
</f>
        <v>0</v>
      </c>
      <c r="BF153" s="395">
        <f>AVERAGEIFS('(B) - Detecciones - Ataques'!$CM$3:$CM$137,'(B) - Detecciones - Ataques'!$GR$3:$GR$137, "✔",'(B) - Detecciones - Ataques'!$E$3:$E$137, BF$131)
</f>
        <v>0</v>
      </c>
      <c r="BG153" s="395">
        <f>AVERAGEIFS('(B) - Detecciones - Ataques'!$CM$3:$CM$137,'(B) - Detecciones - Ataques'!$GR$3:$GR$137, "✔",'(B) - Detecciones - Ataques'!$E$3:$E$137, BG$131)
</f>
        <v>396</v>
      </c>
      <c r="BH153" s="406" t="s">
        <v>12</v>
      </c>
      <c r="BI153" s="406" t="s">
        <v>12</v>
      </c>
      <c r="BJ153" s="406" t="s">
        <v>12</v>
      </c>
      <c r="BK153" s="395">
        <f>AVERAGEIFS('(B) - Detecciones - Ataques'!$CM$3:$CM$137,'(B) - Detecciones - Ataques'!$GR$3:$GR$137, "✔",'(B) - Detecciones - Ataques'!$E$3:$E$137, BK$131)
</f>
        <v>1</v>
      </c>
      <c r="BL153" s="395">
        <f>AVERAGEIFS('(B) - Detecciones - Ataques'!$CM$3:$CM$137,'(B) - Detecciones - Ataques'!$GR$3:$GR$137, "✔",'(B) - Detecciones - Ataques'!$E$3:$E$137, BL$131)
</f>
        <v>7.899183866</v>
      </c>
      <c r="BM153" s="395">
        <f>AVERAGEIFS('(B) - Detecciones - Ataques'!$CM$3:$CM$137,'(B) - Detecciones - Ataques'!$GR$3:$GR$137, "✔",'(B) - Detecciones - Ataques'!$E$3:$E$137, BM$131)
</f>
        <v>128.6419855</v>
      </c>
      <c r="BN153" s="406" t="s">
        <v>12</v>
      </c>
      <c r="BO153" s="406" t="s">
        <v>12</v>
      </c>
      <c r="BP153" s="395">
        <f>AVERAGEIFS('(B) - Detecciones - Ataques'!$CM$3:$CM$137,'(B) - Detecciones - Ataques'!$GR$3:$GR$137, "✔",'(B) - Detecciones - Ataques'!$E$3:$E$137, BP$131)
</f>
        <v>0</v>
      </c>
      <c r="BQ153" s="406" t="s">
        <v>12</v>
      </c>
      <c r="BR153" s="395">
        <f>AVERAGEIFS('(B) - Detecciones - Ataques'!$CM$3:$CM$137,'(B) - Detecciones - Ataques'!$GR$3:$GR$137, "✔",'(B) - Detecciones - Ataques'!$E$3:$E$137, BR$131)
</f>
        <v>4.5</v>
      </c>
      <c r="BS153" s="406" t="s">
        <v>12</v>
      </c>
      <c r="BT153" s="406" t="s">
        <v>12</v>
      </c>
      <c r="BU153" s="395">
        <f>AVERAGEIFS('(B) - Detecciones - Ataques'!$CM$3:$CM$137,'(B) - Detecciones - Ataques'!$GR$3:$GR$137, "✔",'(B) - Detecciones - Ataques'!$E$3:$E$137, BU$131)
</f>
        <v>0</v>
      </c>
      <c r="BV153" s="395">
        <f>AVERAGEIFS('(B) - Detecciones - Ataques'!$CM$3:$CM$137,'(B) - Detecciones - Ataques'!$GR$3:$GR$137, "✔",'(B) - Detecciones - Ataques'!$E$3:$E$137, BV$131)
</f>
        <v>4</v>
      </c>
      <c r="BW153" s="406" t="s">
        <v>12</v>
      </c>
      <c r="BX153" s="395">
        <f>AVERAGEIFS('(B) - Detecciones - Ataques'!$CM$3:$CM$137,'(B) - Detecciones - Ataques'!$GR$3:$GR$137, "✔",'(B) - Detecciones - Ataques'!$E$3:$E$137, BX$131)
</f>
        <v>0.125</v>
      </c>
      <c r="BY153" s="395">
        <f>AVERAGEIFS('(B) - Detecciones - Ataques'!$CM$3:$CM$137,'(B) - Detecciones - Ataques'!$GR$3:$GR$137, "✔",'(B) - Detecciones - Ataques'!$E$3:$E$137, BY$131)
</f>
        <v>0.08130081301</v>
      </c>
      <c r="BZ153" s="407" t="s">
        <v>12</v>
      </c>
      <c r="CA153" s="406" t="s">
        <v>12</v>
      </c>
      <c r="CB153" s="407" t="s">
        <v>12</v>
      </c>
      <c r="CC153" s="406" t="s">
        <v>12</v>
      </c>
      <c r="CD153" s="406" t="s">
        <v>12</v>
      </c>
      <c r="CE153" s="395">
        <f>AVERAGEIFS('(B) - Detecciones - Ataques'!$CM$3:$CM$137,'(B) - Detecciones - Ataques'!$GR$3:$GR$137, "✔",'(B) - Detecciones - Ataques'!$E$3:$E$137, CE$131)
</f>
        <v>3</v>
      </c>
      <c r="CF153" s="406" t="s">
        <v>12</v>
      </c>
      <c r="CG153" s="395">
        <f>AVERAGEIFS('(B) - Detecciones - Ataques'!$CM$3:$CM$137,'(B) - Detecciones - Ataques'!$GR$3:$GR$137, "✔",'(B) - Detecciones - Ataques'!$E$3:$E$137, CG$131)
</f>
        <v>1</v>
      </c>
      <c r="CH153" s="395">
        <f>AVERAGEIFS('(B) - Detecciones - Ataques'!$CM$3:$CM$137,'(B) - Detecciones - Ataques'!$GR$3:$GR$137, "✔",'(B) - Detecciones - Ataques'!$E$3:$E$137, CH$131)
</f>
        <v>0</v>
      </c>
      <c r="CI153" s="406" t="s">
        <v>12</v>
      </c>
      <c r="CJ153" s="395">
        <f>AVERAGEIFS('(B) - Detecciones - Ataques'!$CM$3:$CM$137,'(B) - Detecciones - Ataques'!$GR$3:$GR$137, "✔",'(B) - Detecciones - Ataques'!$E$3:$E$137, CJ$131)
</f>
        <v>13</v>
      </c>
      <c r="CK153" s="406" t="s">
        <v>12</v>
      </c>
      <c r="CL153" s="395">
        <f>AVERAGEIFS('(B) - Detecciones - Ataques'!$CM$3:$CM$137,'(B) - Detecciones - Ataques'!$GR$3:$GR$137, "✔",'(B) - Detecciones - Ataques'!$E$3:$E$137, CL$131)
</f>
        <v>81</v>
      </c>
      <c r="CM153" s="395">
        <f>AVERAGEIFS('(B) - Detecciones - Ataques'!$CM$3:$CM$137,'(B) - Detecciones - Ataques'!$GR$3:$GR$137, "✔",'(B) - Detecciones - Ataques'!$E$3:$E$137, CM$131)
</f>
        <v>0</v>
      </c>
      <c r="CN153" s="395">
        <f>AVERAGEIFS('(B) - Detecciones - Ataques'!$CM$3:$CM$137,'(B) - Detecciones - Ataques'!$GR$3:$GR$137, "✔",'(B) - Detecciones - Ataques'!$E$3:$E$137, CN$131)
</f>
        <v>2</v>
      </c>
      <c r="CO153" s="395">
        <f>AVERAGEIFS('(B) - Detecciones - Ataques'!$CM$3:$CM$137,'(B) - Detecciones - Ataques'!$GR$3:$GR$137, "✔",'(B) - Detecciones - Ataques'!$E$3:$E$137, CO$131)
</f>
        <v>20</v>
      </c>
      <c r="CP153" s="395">
        <f>AVERAGEIFS('(B) - Detecciones - Ataques'!$CM$3:$CM$137,'(B) - Detecciones - Ataques'!$GR$3:$GR$137, "✔",'(B) - Detecciones - Ataques'!$E$3:$E$137, CP$131)
</f>
        <v>3</v>
      </c>
      <c r="CQ153" s="406" t="s">
        <v>12</v>
      </c>
      <c r="CR153" s="395">
        <f>AVERAGEIFS('(B) - Detecciones - Ataques'!$CM$3:$CM$137,'(B) - Detecciones - Ataques'!$GR$3:$GR$137, "✔",'(B) - Detecciones - Ataques'!$E$3:$E$137, CR$131)
</f>
        <v>0.06226183134</v>
      </c>
      <c r="CS153" s="395">
        <f>AVERAGEIFS('(B) - Detecciones - Ataques'!$CM$3:$CM$137,'(B) - Detecciones - Ataques'!$GR$3:$GR$137, "✔",'(B) - Detecciones - Ataques'!$E$3:$E$137, CS$131)
</f>
        <v>0.003992015968</v>
      </c>
      <c r="CT153" s="406" t="s">
        <v>12</v>
      </c>
      <c r="CU153" s="395">
        <f>AVERAGEIFS('(B) - Detecciones - Ataques'!$CM$3:$CM$137,'(B) - Detecciones - Ataques'!$GR$3:$GR$137, "✔",'(B) - Detecciones - Ataques'!$E$3:$E$137, CU$131)
</f>
        <v>0</v>
      </c>
      <c r="CV153" s="406" t="s">
        <v>12</v>
      </c>
      <c r="CW153" s="395">
        <f>AVERAGEIFS('(B) - Detecciones - Ataques'!$CM$3:$CM$137,'(B) - Detecciones - Ataques'!$GR$3:$GR$137, "✔",'(B) - Detecciones - Ataques'!$E$3:$E$137, CW$131)
</f>
        <v>4.5</v>
      </c>
      <c r="CX153" s="395">
        <f>AVERAGEIFS('(B) - Detecciones - Ataques'!$CM$3:$CM$137,'(B) - Detecciones - Ataques'!$GR$3:$GR$137, "✔",'(B) - Detecciones - Ataques'!$E$3:$E$137, CX$131)
</f>
        <v>16</v>
      </c>
      <c r="CY153" s="406" t="s">
        <v>12</v>
      </c>
      <c r="CZ153" s="406" t="s">
        <v>12</v>
      </c>
      <c r="DA153" s="406" t="s">
        <v>12</v>
      </c>
      <c r="DB153" s="406" t="s">
        <v>12</v>
      </c>
      <c r="DC153" s="406" t="s">
        <v>12</v>
      </c>
      <c r="DD153" s="406" t="s">
        <v>12</v>
      </c>
      <c r="DE153" s="406" t="s">
        <v>12</v>
      </c>
      <c r="DF153" s="406" t="s">
        <v>12</v>
      </c>
      <c r="DG153" s="395">
        <f>AVERAGEIFS('(B) - Detecciones - Ataques'!$CM$3:$CM$137,'(B) - Detecciones - Ataques'!$GR$3:$GR$137, "✔",'(B) - Detecciones - Ataques'!$E$3:$E$137, DG$131)
</f>
        <v>1.053333333</v>
      </c>
      <c r="DH153" s="406" t="s">
        <v>12</v>
      </c>
      <c r="DI153" s="396">
        <f>AVERAGEIFS('(B) - Detecciones - Ataques'!$CM$3:$CM$137,'(B) - Detecciones - Ataques'!$GR$3:$GR$137, "✔",'(B) - Detecciones - Ataques'!$E$3:$E$137, DI$131)
</f>
        <v>1.181818182</v>
      </c>
      <c r="DJ153" s="268"/>
    </row>
    <row r="154">
      <c r="J154" s="269"/>
      <c r="K154" s="390"/>
      <c r="L154" s="390"/>
      <c r="M154" s="390"/>
      <c r="N154" s="390"/>
      <c r="O154" s="270"/>
      <c r="Q154" s="268"/>
      <c r="R154" s="307" t="s">
        <v>2234</v>
      </c>
      <c r="S154" s="381">
        <f>(
    SUMIFS(
        '(B) - Detecciones - Ataques'!$DV$3:$DV$137,
        '(B) - Detecciones - Ataques'!$GR$3:$GR$137, "✔",
        '(B) - Detecciones - Ataques'!$B$3:$B$137, S$131
    ) +
    SUMIFS(
        '(B) - Detecciones - Ataques'!$DV$3:$DV$137,
        '(B) - Detecciones - Ataques'!$GR$3:$GR$137, "✔",
        '(B) - Detecciones - Ataques'!$C$3:$C$137, "*" &amp; S$131 &amp; "*"
    )
) / (
    COUNTIFS(
        '(B) - Detecciones - Ataques'!$GR$3:$GR$137, "✔",
        '(B) - Detecciones - Ataques'!$B$3:$B$137, S$131
    ) +
    COUNTIFS(
        '(B) - Detecciones - Ataques'!$GR$3:$GR$137, "✔",
        '(B) - Detecciones - Ataques'!$C$3:$C$137, "*" &amp; S$131 &amp; "*"
    )
)
</f>
        <v>0.2944925089</v>
      </c>
      <c r="T154" s="381">
        <f>(
    SUMIFS(
        '(B) - Detecciones - Ataques'!$DV$3:$DV$137,
        '(B) - Detecciones - Ataques'!$GR$3:$GR$137, "✔",
        '(B) - Detecciones - Ataques'!$B$3:$B$137, T$131
    ) +
    SUMIFS(
        '(B) - Detecciones - Ataques'!$DV$3:$DV$137,
        '(B) - Detecciones - Ataques'!$GR$3:$GR$137, "✔",
        '(B) - Detecciones - Ataques'!$C$3:$C$137, "*" &amp; T$131 &amp; "*"
    )
) / (
    COUNTIFS(
        '(B) - Detecciones - Ataques'!$GR$3:$GR$137, "✔",
        '(B) - Detecciones - Ataques'!$B$3:$B$137, T$131
    ) +
    COUNTIFS(
        '(B) - Detecciones - Ataques'!$GR$3:$GR$137, "✔",
        '(B) - Detecciones - Ataques'!$C$3:$C$137, "*" &amp; T$131 &amp; "*"
    )
)
</f>
        <v>0.004526034314</v>
      </c>
      <c r="U154" s="381">
        <f>(
    SUMIFS(
        '(B) - Detecciones - Ataques'!$DV$3:$DV$137,
        '(B) - Detecciones - Ataques'!$GR$3:$GR$137, "✔",
        '(B) - Detecciones - Ataques'!$B$3:$B$137, U$131
    ) +
    SUMIFS(
        '(B) - Detecciones - Ataques'!$DV$3:$DV$137,
        '(B) - Detecciones - Ataques'!$GR$3:$GR$137, "✔",
        '(B) - Detecciones - Ataques'!$C$3:$C$137, "*" &amp; U$131 &amp; "*"
    )
) / (
    COUNTIFS(
        '(B) - Detecciones - Ataques'!$GR$3:$GR$137, "✔",
        '(B) - Detecciones - Ataques'!$B$3:$B$137, U$131
    ) +
    COUNTIFS(
        '(B) - Detecciones - Ataques'!$GR$3:$GR$137, "✔",
        '(B) - Detecciones - Ataques'!$C$3:$C$137, "*" &amp; U$131 &amp; "*"
    )
)
</f>
        <v>2.318530702</v>
      </c>
      <c r="V154" s="381">
        <f>(
    SUMIFS(
        '(B) - Detecciones - Ataques'!$DV$3:$DV$137,
        '(B) - Detecciones - Ataques'!$GR$3:$GR$137, "✔",
        '(B) - Detecciones - Ataques'!$B$3:$B$137, V$131
    ) +
    SUMIFS(
        '(B) - Detecciones - Ataques'!$DV$3:$DV$137,
        '(B) - Detecciones - Ataques'!$GR$3:$GR$137, "✔",
        '(B) - Detecciones - Ataques'!$C$3:$C$137, "*" &amp; V$131 &amp; "*"
    )
) / (
    COUNTIFS(
        '(B) - Detecciones - Ataques'!$GR$3:$GR$137, "✔",
        '(B) - Detecciones - Ataques'!$B$3:$B$137, V$131
    ) +
    COUNTIFS(
        '(B) - Detecciones - Ataques'!$GR$3:$GR$137, "✔",
        '(B) - Detecciones - Ataques'!$C$3:$C$137, "*" &amp; V$131 &amp; "*"
    )
)
</f>
        <v>4.671875</v>
      </c>
      <c r="W154" s="381">
        <f>(
    SUMIFS(
        '(B) - Detecciones - Ataques'!$DV$3:$DV$137,
        '(B) - Detecciones - Ataques'!$GR$3:$GR$137, "✔",
        '(B) - Detecciones - Ataques'!$B$3:$B$137, W$131
    ) +
    SUMIFS(
        '(B) - Detecciones - Ataques'!$DV$3:$DV$137,
        '(B) - Detecciones - Ataques'!$GR$3:$GR$137, "✔",
        '(B) - Detecciones - Ataques'!$C$3:$C$137, "*" &amp; W$131 &amp; "*"
    )
) / (
    COUNTIFS(
        '(B) - Detecciones - Ataques'!$GR$3:$GR$137, "✔",
        '(B) - Detecciones - Ataques'!$B$3:$B$137, W$131
    ) +
    COUNTIFS(
        '(B) - Detecciones - Ataques'!$GR$3:$GR$137, "✔",
        '(B) - Detecciones - Ataques'!$C$3:$C$137, "*" &amp; W$131 &amp; "*"
    )
)
</f>
        <v>0.9334225927</v>
      </c>
      <c r="X154" s="381">
        <f>(
    SUMIFS(
        '(B) - Detecciones - Ataques'!$DV$3:$DV$137,
        '(B) - Detecciones - Ataques'!$GR$3:$GR$137, "✔",
        '(B) - Detecciones - Ataques'!$B$3:$B$137, X$131
    ) +
    SUMIFS(
        '(B) - Detecciones - Ataques'!$DV$3:$DV$137,
        '(B) - Detecciones - Ataques'!$GR$3:$GR$137, "✔",
        '(B) - Detecciones - Ataques'!$C$3:$C$137, "*" &amp; X$131 &amp; "*"
    )
) / (
    COUNTIFS(
        '(B) - Detecciones - Ataques'!$GR$3:$GR$137, "✔",
        '(B) - Detecciones - Ataques'!$B$3:$B$137, X$131
    ) +
    COUNTIFS(
        '(B) - Detecciones - Ataques'!$GR$3:$GR$137, "✔",
        '(B) - Detecciones - Ataques'!$C$3:$C$137, "*" &amp; X$131 &amp; "*"
    )
)
</f>
        <v>132.375</v>
      </c>
      <c r="Y154" s="381">
        <f>(
    SUMIFS(
        '(B) - Detecciones - Ataques'!$DV$3:$DV$137,
        '(B) - Detecciones - Ataques'!$GR$3:$GR$137, "✔",
        '(B) - Detecciones - Ataques'!$B$3:$B$137, Y$131
    ) +
    SUMIFS(
        '(B) - Detecciones - Ataques'!$DV$3:$DV$137,
        '(B) - Detecciones - Ataques'!$GR$3:$GR$137, "✔",
        '(B) - Detecciones - Ataques'!$C$3:$C$137, "*" &amp; Y$131 &amp; "*"
    )
) / (
    COUNTIFS(
        '(B) - Detecciones - Ataques'!$GR$3:$GR$137, "✔",
        '(B) - Detecciones - Ataques'!$B$3:$B$137, Y$131
    ) +
    COUNTIFS(
        '(B) - Detecciones - Ataques'!$GR$3:$GR$137, "✔",
        '(B) - Detecciones - Ataques'!$C$3:$C$137, "*" &amp; Y$131 &amp; "*"
    )
)
</f>
        <v>58.48378587</v>
      </c>
      <c r="Z154" s="381">
        <f>(
    SUMIFS(
        '(B) - Detecciones - Ataques'!$DV$3:$DV$137,
        '(B) - Detecciones - Ataques'!$GR$3:$GR$137, "✔",
        '(B) - Detecciones - Ataques'!$B$3:$B$137, Z$131
    ) +
    SUMIFS(
        '(B) - Detecciones - Ataques'!$DV$3:$DV$137,
        '(B) - Detecciones - Ataques'!$GR$3:$GR$137, "✔",
        '(B) - Detecciones - Ataques'!$C$3:$C$137, "*" &amp; Z$131 &amp; "*"
    )
) / (
    COUNTIFS(
        '(B) - Detecciones - Ataques'!$GR$3:$GR$137, "✔",
        '(B) - Detecciones - Ataques'!$B$3:$B$137, Z$131
    ) +
    COUNTIFS(
        '(B) - Detecciones - Ataques'!$GR$3:$GR$137, "✔",
        '(B) - Detecciones - Ataques'!$C$3:$C$137, "*" &amp; Z$131 &amp; "*"
    )
)
</f>
        <v>2.846120277</v>
      </c>
      <c r="AA154" s="381">
        <f>(
    SUMIFS(
        '(B) - Detecciones - Ataques'!$DV$3:$DV$137,
        '(B) - Detecciones - Ataques'!$GR$3:$GR$137, "✔",
        '(B) - Detecciones - Ataques'!$B$3:$B$137, AA$131
    ) +
    SUMIFS(
        '(B) - Detecciones - Ataques'!$DV$3:$DV$137,
        '(B) - Detecciones - Ataques'!$GR$3:$GR$137, "✔",
        '(B) - Detecciones - Ataques'!$C$3:$C$137, "*" &amp; AA$131 &amp; "*"
    )
) / (
    COUNTIFS(
        '(B) - Detecciones - Ataques'!$GR$3:$GR$137, "✔",
        '(B) - Detecciones - Ataques'!$B$3:$B$137, AA$131
    ) +
    COUNTIFS(
        '(B) - Detecciones - Ataques'!$GR$3:$GR$137, "✔",
        '(B) - Detecciones - Ataques'!$C$3:$C$137, "*" &amp; AA$131 &amp; "*"
    )
)
</f>
        <v>31.66964286</v>
      </c>
      <c r="AB154" s="381">
        <f>(
    SUMIFS(
        '(B) - Detecciones - Ataques'!$DV$3:$DV$137,
        '(B) - Detecciones - Ataques'!$GR$3:$GR$137, "✔",
        '(B) - Detecciones - Ataques'!$B$3:$B$137, AB$131
    ) +
    SUMIFS(
        '(B) - Detecciones - Ataques'!$DV$3:$DV$137,
        '(B) - Detecciones - Ataques'!$GR$3:$GR$137, "✔",
        '(B) - Detecciones - Ataques'!$C$3:$C$137, "*" &amp; AB$131 &amp; "*"
    )
) / (
    COUNTIFS(
        '(B) - Detecciones - Ataques'!$GR$3:$GR$137, "✔",
        '(B) - Detecciones - Ataques'!$B$3:$B$137, AB$131
    ) +
    COUNTIFS(
        '(B) - Detecciones - Ataques'!$GR$3:$GR$137, "✔",
        '(B) - Detecciones - Ataques'!$C$3:$C$137, "*" &amp; AB$131 &amp; "*"
    )
)
</f>
        <v>6.15</v>
      </c>
      <c r="AC154" s="381">
        <f>(
    SUMIFS(
        '(B) - Detecciones - Ataques'!$DV$3:$DV$137,
        '(B) - Detecciones - Ataques'!$GR$3:$GR$137, "✔",
        '(B) - Detecciones - Ataques'!$B$3:$B$137, AC$131
    ) +
    SUMIFS(
        '(B) - Detecciones - Ataques'!$DV$3:$DV$137,
        '(B) - Detecciones - Ataques'!$GR$3:$GR$137, "✔",
        '(B) - Detecciones - Ataques'!$C$3:$C$137, "*" &amp; AC$131 &amp; "*"
    )
) / (
    COUNTIFS(
        '(B) - Detecciones - Ataques'!$GR$3:$GR$137, "✔",
        '(B) - Detecciones - Ataques'!$B$3:$B$137, AC$131
    ) +
    COUNTIFS(
        '(B) - Detecciones - Ataques'!$GR$3:$GR$137, "✔",
        '(B) - Detecciones - Ataques'!$C$3:$C$137, "*" &amp; AC$131 &amp; "*"
    )
)
</f>
        <v>1.225706178</v>
      </c>
      <c r="AD154" s="381">
        <f>(
    SUMIFS(
        '(B) - Detecciones - Ataques'!$DV$3:$DV$137,
        '(B) - Detecciones - Ataques'!$GR$3:$GR$137, "✔",
        '(B) - Detecciones - Ataques'!$B$3:$B$137, AD$131
    ) +
    SUMIFS(
        '(B) - Detecciones - Ataques'!$DV$3:$DV$137,
        '(B) - Detecciones - Ataques'!$GR$3:$GR$137, "✔",
        '(B) - Detecciones - Ataques'!$C$3:$C$137, "*" &amp; AD$131 &amp; "*"
    )
) / (
    COUNTIFS(
        '(B) - Detecciones - Ataques'!$GR$3:$GR$137, "✔",
        '(B) - Detecciones - Ataques'!$B$3:$B$137, AD$131
    ) +
    COUNTIFS(
        '(B) - Detecciones - Ataques'!$GR$3:$GR$137, "✔",
        '(B) - Detecciones - Ataques'!$C$3:$C$137, "*" &amp; AD$131 &amp; "*"
    )
)
</f>
        <v>16</v>
      </c>
      <c r="AE154" s="382">
        <f>(
    SUMIFS(
        '(B) - Detecciones - Ataques'!$DV$3:$DV$137,
        '(B) - Detecciones - Ataques'!$GR$3:$GR$137, "✔",
        '(B) - Detecciones - Ataques'!$B$3:$B$137, AE$131
    ) +
    SUMIFS(
        '(B) - Detecciones - Ataques'!$DV$3:$DV$137,
        '(B) - Detecciones - Ataques'!$GR$3:$GR$137, "✔",
        '(B) - Detecciones - Ataques'!$C$3:$C$137, "*" &amp; AE$131 &amp; "*"
    )
) / (
    COUNTIFS(
        '(B) - Detecciones - Ataques'!$GR$3:$GR$137, "✔",
        '(B) - Detecciones - Ataques'!$B$3:$B$137, AE$131
    ) +
    COUNTIFS(
        '(B) - Detecciones - Ataques'!$GR$3:$GR$137, "✔",
        '(B) - Detecciones - Ataques'!$C$3:$C$137, "*" &amp; AE$131 &amp; "*"
    )
)
</f>
        <v>5.473063973</v>
      </c>
      <c r="AF154" s="268"/>
      <c r="AG154" s="307" t="s">
        <v>2234</v>
      </c>
      <c r="AH154" s="395">
        <f>AVERAGEIFS('(B) - Detecciones - Ataques'!$DV$3:$DV$137,'(B) - Detecciones - Ataques'!$GR$3:$GR$137, "✔",'(B) - Detecciones - Ataques'!$E$3:$E$137, AH$131)
</f>
        <v>0.005651684566</v>
      </c>
      <c r="AI154" s="395">
        <f>AVERAGEIFS('(B) - Detecciones - Ataques'!$DV$3:$DV$137,'(B) - Detecciones - Ataques'!$GR$3:$GR$137, "✔",'(B) - Detecciones - Ataques'!$E$3:$E$137, AI$131)
</f>
        <v>0</v>
      </c>
      <c r="AJ154" s="395">
        <f>AVERAGEIFS('(B) - Detecciones - Ataques'!$DV$3:$DV$137,'(B) - Detecciones - Ataques'!$GR$3:$GR$137, "✔",'(B) - Detecciones - Ataques'!$E$3:$E$137, AJ$131)
</f>
        <v>1.75</v>
      </c>
      <c r="AK154" s="395">
        <f>AVERAGEIFS('(B) - Detecciones - Ataques'!$DV$3:$DV$137,'(B) - Detecciones - Ataques'!$GR$3:$GR$137, "✔",'(B) - Detecciones - Ataques'!$E$3:$E$137, AK$131)
</f>
        <v>0</v>
      </c>
      <c r="AL154" s="395">
        <f>AVERAGEIFS('(B) - Detecciones - Ataques'!$DV$3:$DV$137,'(B) - Detecciones - Ataques'!$GR$3:$GR$137, "✔",'(B) - Detecciones - Ataques'!$E$3:$E$137, AL$131)
</f>
        <v>0.004526034314</v>
      </c>
      <c r="AM154" s="406" t="s">
        <v>12</v>
      </c>
      <c r="AN154" s="406" t="s">
        <v>12</v>
      </c>
      <c r="AO154" s="406" t="s">
        <v>12</v>
      </c>
      <c r="AP154" s="395">
        <f>AVERAGEIFS('(B) - Detecciones - Ataques'!$DV$3:$DV$137,'(B) - Detecciones - Ataques'!$GR$3:$GR$137, "✔",'(B) - Detecciones - Ataques'!$E$3:$E$137, AP$131)
</f>
        <v>0.9605263158</v>
      </c>
      <c r="AQ154" s="395">
        <f>AVERAGEIFS('(B) - Detecciones - Ataques'!$DV$3:$DV$137,'(B) - Detecciones - Ataques'!$GR$3:$GR$137, "✔",'(B) - Detecciones - Ataques'!$E$3:$E$137, AQ$131)
</f>
        <v>1.833333333</v>
      </c>
      <c r="AR154" s="406" t="s">
        <v>12</v>
      </c>
      <c r="AS154" s="395">
        <f>AVERAGEIFS('(B) - Detecciones - Ataques'!$DV$3:$DV$137,'(B) - Detecciones - Ataques'!$GR$3:$GR$137, "✔",'(B) - Detecciones - Ataques'!$E$3:$E$137, AS$131)
</f>
        <v>4</v>
      </c>
      <c r="AT154" s="395">
        <f>AVERAGEIFS('(B) - Detecciones - Ataques'!$DV$3:$DV$137,'(B) - Detecciones - Ataques'!$GR$3:$GR$137, "✔",'(B) - Detecciones - Ataques'!$E$3:$E$137, AT$131)
</f>
        <v>6</v>
      </c>
      <c r="AU154" s="395">
        <f>AVERAGEIFS('(B) - Detecciones - Ataques'!$DV$3:$DV$137,'(B) - Detecciones - Ataques'!$GR$3:$GR$137, "✔",'(B) - Detecciones - Ataques'!$E$3:$E$137, AU$131)
</f>
        <v>2</v>
      </c>
      <c r="AV154" s="406" t="s">
        <v>12</v>
      </c>
      <c r="AW154" s="395">
        <f>AVERAGEIFS('(B) - Detecciones - Ataques'!$DV$3:$DV$137,'(B) - Detecciones - Ataques'!$GR$3:$GR$137, "✔",'(B) - Detecciones - Ataques'!$E$3:$E$137, AW$131)
</f>
        <v>1.6875</v>
      </c>
      <c r="AX154" s="407" t="s">
        <v>12</v>
      </c>
      <c r="AY154" s="395">
        <f>AVERAGEIFS('(B) - Detecciones - Ataques'!$DV$3:$DV$137,'(B) - Detecciones - Ataques'!$GR$3:$GR$137, "✔",'(B) - Detecciones - Ataques'!$E$3:$E$137, AY$131)
</f>
        <v>1.5</v>
      </c>
      <c r="AZ154" s="395">
        <f>AVERAGEIFS('(B) - Detecciones - Ataques'!$DV$3:$DV$137,'(B) - Detecciones - Ataques'!$GR$3:$GR$137, "✔",'(B) - Detecciones - Ataques'!$E$3:$E$137, AZ$131)
</f>
        <v>14</v>
      </c>
      <c r="BA154" s="407" t="s">
        <v>12</v>
      </c>
      <c r="BB154" s="395">
        <f>AVERAGEIFS('(B) - Detecciones - Ataques'!$DV$3:$DV$137,'(B) - Detecciones - Ataques'!$GR$3:$GR$137, "✔",'(B) - Detecciones - Ataques'!$E$3:$E$137, BB$131)
</f>
        <v>0.511319383</v>
      </c>
      <c r="BC154" s="406" t="s">
        <v>12</v>
      </c>
      <c r="BD154" s="395">
        <f>AVERAGEIFS('(B) - Detecciones - Ataques'!$DV$3:$DV$137,'(B) - Detecciones - Ataques'!$GR$3:$GR$137, "✔",'(B) - Detecciones - Ataques'!$E$3:$E$137, BD$131)
</f>
        <v>1</v>
      </c>
      <c r="BE154" s="395">
        <f>AVERAGEIFS('(B) - Detecciones - Ataques'!$DV$3:$DV$137,'(B) - Detecciones - Ataques'!$GR$3:$GR$137, "✔",'(B) - Detecciones - Ataques'!$E$3:$E$137, BE$131)
</f>
        <v>1.5</v>
      </c>
      <c r="BF154" s="395">
        <f>AVERAGEIFS('(B) - Detecciones - Ataques'!$DV$3:$DV$137,'(B) - Detecciones - Ataques'!$GR$3:$GR$137, "✔",'(B) - Detecciones - Ataques'!$E$3:$E$137, BF$131)
</f>
        <v>1</v>
      </c>
      <c r="BG154" s="395">
        <f>AVERAGEIFS('(B) - Detecciones - Ataques'!$DV$3:$DV$137,'(B) - Detecciones - Ataques'!$GR$3:$GR$137, "✔",'(B) - Detecciones - Ataques'!$E$3:$E$137, BG$131)
</f>
        <v>396</v>
      </c>
      <c r="BH154" s="406" t="s">
        <v>12</v>
      </c>
      <c r="BI154" s="406" t="s">
        <v>12</v>
      </c>
      <c r="BJ154" s="406" t="s">
        <v>12</v>
      </c>
      <c r="BK154" s="395">
        <f>AVERAGEIFS('(B) - Detecciones - Ataques'!$DV$3:$DV$137,'(B) - Detecciones - Ataques'!$GR$3:$GR$137, "✔",'(B) - Detecciones - Ataques'!$E$3:$E$137, BK$131)
</f>
        <v>2</v>
      </c>
      <c r="BL154" s="395">
        <f>AVERAGEIFS('(B) - Detecciones - Ataques'!$DV$3:$DV$137,'(B) - Detecciones - Ataques'!$GR$3:$GR$137, "✔",'(B) - Detecciones - Ataques'!$E$3:$E$137, BL$131)
</f>
        <v>8.005198642</v>
      </c>
      <c r="BM154" s="395">
        <f>AVERAGEIFS('(B) - Detecciones - Ataques'!$DV$3:$DV$137,'(B) - Detecciones - Ataques'!$GR$3:$GR$137, "✔",'(B) - Detecciones - Ataques'!$E$3:$E$137, BM$131)
</f>
        <v>128.6424931</v>
      </c>
      <c r="BN154" s="406" t="s">
        <v>12</v>
      </c>
      <c r="BO154" s="406" t="s">
        <v>12</v>
      </c>
      <c r="BP154" s="395">
        <f>AVERAGEIFS('(B) - Detecciones - Ataques'!$DV$3:$DV$137,'(B) - Detecciones - Ataques'!$GR$3:$GR$137, "✔",'(B) - Detecciones - Ataques'!$E$3:$E$137, BP$131)
</f>
        <v>1.004901961</v>
      </c>
      <c r="BQ154" s="406" t="s">
        <v>12</v>
      </c>
      <c r="BR154" s="395">
        <f>AVERAGEIFS('(B) - Detecciones - Ataques'!$DV$3:$DV$137,'(B) - Detecciones - Ataques'!$GR$3:$GR$137, "✔",'(B) - Detecciones - Ataques'!$E$3:$E$137, BR$131)
</f>
        <v>5</v>
      </c>
      <c r="BS154" s="406" t="s">
        <v>12</v>
      </c>
      <c r="BT154" s="406" t="s">
        <v>12</v>
      </c>
      <c r="BU154" s="395">
        <f>AVERAGEIFS('(B) - Detecciones - Ataques'!$DV$3:$DV$137,'(B) - Detecciones - Ataques'!$GR$3:$GR$137, "✔",'(B) - Detecciones - Ataques'!$E$3:$E$137, BU$131)
</f>
        <v>0</v>
      </c>
      <c r="BV154" s="395">
        <f>AVERAGEIFS('(B) - Detecciones - Ataques'!$DV$3:$DV$137,'(B) - Detecciones - Ataques'!$GR$3:$GR$137, "✔",'(B) - Detecciones - Ataques'!$E$3:$E$137, BV$131)
</f>
        <v>4</v>
      </c>
      <c r="BW154" s="406" t="s">
        <v>12</v>
      </c>
      <c r="BX154" s="395">
        <f>AVERAGEIFS('(B) - Detecciones - Ataques'!$DV$3:$DV$137,'(B) - Detecciones - Ataques'!$GR$3:$GR$137, "✔",'(B) - Detecciones - Ataques'!$E$3:$E$137, BX$131)
</f>
        <v>5.375</v>
      </c>
      <c r="BY154" s="395">
        <f>AVERAGEIFS('(B) - Detecciones - Ataques'!$DV$3:$DV$137,'(B) - Detecciones - Ataques'!$GR$3:$GR$137, "✔",'(B) - Detecciones - Ataques'!$E$3:$E$137, BY$131)
</f>
        <v>1.081300813</v>
      </c>
      <c r="BZ154" s="407" t="s">
        <v>12</v>
      </c>
      <c r="CA154" s="406" t="s">
        <v>12</v>
      </c>
      <c r="CB154" s="407" t="s">
        <v>12</v>
      </c>
      <c r="CC154" s="406" t="s">
        <v>12</v>
      </c>
      <c r="CD154" s="406" t="s">
        <v>12</v>
      </c>
      <c r="CE154" s="395">
        <f>AVERAGEIFS('(B) - Detecciones - Ataques'!$DV$3:$DV$137,'(B) - Detecciones - Ataques'!$GR$3:$GR$137, "✔",'(B) - Detecciones - Ataques'!$E$3:$E$137, CE$131)
</f>
        <v>4</v>
      </c>
      <c r="CF154" s="406" t="s">
        <v>12</v>
      </c>
      <c r="CG154" s="395">
        <f>AVERAGEIFS('(B) - Detecciones - Ataques'!$DV$3:$DV$137,'(B) - Detecciones - Ataques'!$GR$3:$GR$137, "✔",'(B) - Detecciones - Ataques'!$E$3:$E$137, CG$131)
</f>
        <v>3</v>
      </c>
      <c r="CH154" s="395">
        <f>AVERAGEIFS('(B) - Detecciones - Ataques'!$DV$3:$DV$137,'(B) - Detecciones - Ataques'!$GR$3:$GR$137, "✔",'(B) - Detecciones - Ataques'!$E$3:$E$137, CH$131)
</f>
        <v>33</v>
      </c>
      <c r="CI154" s="406" t="s">
        <v>12</v>
      </c>
      <c r="CJ154" s="395">
        <f>AVERAGEIFS('(B) - Detecciones - Ataques'!$DV$3:$DV$137,'(B) - Detecciones - Ataques'!$GR$3:$GR$137, "✔",'(B) - Detecciones - Ataques'!$E$3:$E$137, CJ$131)
</f>
        <v>13</v>
      </c>
      <c r="CK154" s="406" t="s">
        <v>12</v>
      </c>
      <c r="CL154" s="395">
        <f>AVERAGEIFS('(B) - Detecciones - Ataques'!$DV$3:$DV$137,'(B) - Detecciones - Ataques'!$GR$3:$GR$137, "✔",'(B) - Detecciones - Ataques'!$E$3:$E$137, CL$131)
</f>
        <v>85.5</v>
      </c>
      <c r="CM154" s="395">
        <f>AVERAGEIFS('(B) - Detecciones - Ataques'!$DV$3:$DV$137,'(B) - Detecciones - Ataques'!$GR$3:$GR$137, "✔",'(B) - Detecciones - Ataques'!$E$3:$E$137, CM$131)
</f>
        <v>0</v>
      </c>
      <c r="CN154" s="395">
        <f>AVERAGEIFS('(B) - Detecciones - Ataques'!$DV$3:$DV$137,'(B) - Detecciones - Ataques'!$GR$3:$GR$137, "✔",'(B) - Detecciones - Ataques'!$E$3:$E$137, CN$131)
</f>
        <v>3.125</v>
      </c>
      <c r="CO154" s="395">
        <f>AVERAGEIFS('(B) - Detecciones - Ataques'!$DV$3:$DV$137,'(B) - Detecciones - Ataques'!$GR$3:$GR$137, "✔",'(B) - Detecciones - Ataques'!$E$3:$E$137, CO$131)
</f>
        <v>21.5</v>
      </c>
      <c r="CP154" s="395">
        <f>AVERAGEIFS('(B) - Detecciones - Ataques'!$DV$3:$DV$137,'(B) - Detecciones - Ataques'!$GR$3:$GR$137, "✔",'(B) - Detecciones - Ataques'!$E$3:$E$137, CP$131)
</f>
        <v>3</v>
      </c>
      <c r="CQ154" s="406" t="s">
        <v>12</v>
      </c>
      <c r="CR154" s="395">
        <f>AVERAGEIFS('(B) - Detecciones - Ataques'!$DV$3:$DV$137,'(B) - Detecciones - Ataques'!$GR$3:$GR$137, "✔",'(B) - Detecciones - Ataques'!$E$3:$E$137, CR$131)
</f>
        <v>0.0622694374</v>
      </c>
      <c r="CS154" s="395">
        <f>AVERAGEIFS('(B) - Detecciones - Ataques'!$DV$3:$DV$137,'(B) - Detecciones - Ataques'!$GR$3:$GR$137, "✔",'(B) - Detecciones - Ataques'!$E$3:$E$137, CS$131)
</f>
        <v>0.003992015968</v>
      </c>
      <c r="CT154" s="406" t="s">
        <v>12</v>
      </c>
      <c r="CU154" s="395">
        <f>AVERAGEIFS('(B) - Detecciones - Ataques'!$DV$3:$DV$137,'(B) - Detecciones - Ataques'!$GR$3:$GR$137, "✔",'(B) - Detecciones - Ataques'!$E$3:$E$137, CU$131)
</f>
        <v>1</v>
      </c>
      <c r="CV154" s="406" t="s">
        <v>12</v>
      </c>
      <c r="CW154" s="395">
        <f>AVERAGEIFS('(B) - Detecciones - Ataques'!$DV$3:$DV$137,'(B) - Detecciones - Ataques'!$GR$3:$GR$137, "✔",'(B) - Detecciones - Ataques'!$E$3:$E$137, CW$131)
</f>
        <v>5</v>
      </c>
      <c r="CX154" s="395">
        <f>AVERAGEIFS('(B) - Detecciones - Ataques'!$DV$3:$DV$137,'(B) - Detecciones - Ataques'!$GR$3:$GR$137, "✔",'(B) - Detecciones - Ataques'!$E$3:$E$137, CX$131)
</f>
        <v>16</v>
      </c>
      <c r="CY154" s="406" t="s">
        <v>12</v>
      </c>
      <c r="CZ154" s="406" t="s">
        <v>12</v>
      </c>
      <c r="DA154" s="406" t="s">
        <v>12</v>
      </c>
      <c r="DB154" s="406" t="s">
        <v>12</v>
      </c>
      <c r="DC154" s="406" t="s">
        <v>12</v>
      </c>
      <c r="DD154" s="406" t="s">
        <v>12</v>
      </c>
      <c r="DE154" s="406" t="s">
        <v>12</v>
      </c>
      <c r="DF154" s="406" t="s">
        <v>12</v>
      </c>
      <c r="DG154" s="395">
        <f>AVERAGEIFS('(B) - Detecciones - Ataques'!$DV$3:$DV$137,'(B) - Detecciones - Ataques'!$GR$3:$GR$137, "✔",'(B) - Detecciones - Ataques'!$E$3:$E$137, DG$131)
</f>
        <v>1.055555556</v>
      </c>
      <c r="DH154" s="406" t="s">
        <v>12</v>
      </c>
      <c r="DI154" s="396">
        <f>AVERAGEIFS('(B) - Detecciones - Ataques'!$DV$3:$DV$137,'(B) - Detecciones - Ataques'!$GR$3:$GR$137, "✔",'(B) - Detecciones - Ataques'!$E$3:$E$137, DI$131)
</f>
        <v>1.363636364</v>
      </c>
      <c r="DJ154" s="268"/>
    </row>
    <row r="155">
      <c r="J155" s="269"/>
      <c r="K155" s="390"/>
      <c r="L155" s="390"/>
      <c r="M155" s="390"/>
      <c r="N155" s="390"/>
      <c r="O155" s="270"/>
      <c r="Q155" s="268"/>
      <c r="R155" s="307" t="s">
        <v>2235</v>
      </c>
      <c r="S155" s="381">
        <f>(
    SUMIFS(
        '(B) - Detecciones - Ataques'!$FE$3:$FE$137,
        '(B) - Detecciones - Ataques'!$GR$3:$GR$137, "✔",
        '(B) - Detecciones - Ataques'!$B$3:$B$137, S$131
    ) +
    SUMIFS(
        '(B) - Detecciones - Ataques'!$FE$3:$FE$137,
        '(B) - Detecciones - Ataques'!$GR$3:$GR$137, "✔",
        '(B) - Detecciones - Ataques'!$C$3:$C$137, "*" &amp; S$131 &amp; "*"
    )
) / (
    COUNTIFS(
        '(B) - Detecciones - Ataques'!$GR$3:$GR$137, "✔",
        '(B) - Detecciones - Ataques'!$B$3:$B$137, S$131
    ) +
    COUNTIFS(
        '(B) - Detecciones - Ataques'!$GR$3:$GR$137, "✔",
        '(B) - Detecciones - Ataques'!$C$3:$C$137, "*" &amp; S$131 &amp; "*"
    )
)
</f>
        <v>0.7399292545</v>
      </c>
      <c r="T155" s="381">
        <f>(
    SUMIFS(
        '(B) - Detecciones - Ataques'!$FE$3:$FE$137,
        '(B) - Detecciones - Ataques'!$GR$3:$GR$137, "✔",
        '(B) - Detecciones - Ataques'!$B$3:$B$137, T$131
    ) +
    SUMIFS(
        '(B) - Detecciones - Ataques'!$FE$3:$FE$137,
        '(B) - Detecciones - Ataques'!$GR$3:$GR$137, "✔",
        '(B) - Detecciones - Ataques'!$C$3:$C$137, "*" &amp; T$131 &amp; "*"
    )
) / (
    COUNTIFS(
        '(B) - Detecciones - Ataques'!$GR$3:$GR$137, "✔",
        '(B) - Detecciones - Ataques'!$B$3:$B$137, T$131
    ) +
    COUNTIFS(
        '(B) - Detecciones - Ataques'!$GR$3:$GR$137, "✔",
        '(B) - Detecciones - Ataques'!$C$3:$C$137, "*" &amp; T$131 &amp; "*"
    )
)
</f>
        <v>0.03957039002</v>
      </c>
      <c r="U155" s="381">
        <f>(
    SUMIFS(
        '(B) - Detecciones - Ataques'!$FE$3:$FE$137,
        '(B) - Detecciones - Ataques'!$GR$3:$GR$137, "✔",
        '(B) - Detecciones - Ataques'!$B$3:$B$137, U$131
    ) +
    SUMIFS(
        '(B) - Detecciones - Ataques'!$FE$3:$FE$137,
        '(B) - Detecciones - Ataques'!$GR$3:$GR$137, "✔",
        '(B) - Detecciones - Ataques'!$C$3:$C$137, "*" &amp; U$131 &amp; "*"
    )
) / (
    COUNTIFS(
        '(B) - Detecciones - Ataques'!$GR$3:$GR$137, "✔",
        '(B) - Detecciones - Ataques'!$B$3:$B$137, U$131
    ) +
    COUNTIFS(
        '(B) - Detecciones - Ataques'!$GR$3:$GR$137, "✔",
        '(B) - Detecciones - Ataques'!$C$3:$C$137, "*" &amp; U$131 &amp; "*"
    )
)
</f>
        <v>2.615131579</v>
      </c>
      <c r="V155" s="381">
        <f>(
    SUMIFS(
        '(B) - Detecciones - Ataques'!$FE$3:$FE$137,
        '(B) - Detecciones - Ataques'!$GR$3:$GR$137, "✔",
        '(B) - Detecciones - Ataques'!$B$3:$B$137, V$131
    ) +
    SUMIFS(
        '(B) - Detecciones - Ataques'!$FE$3:$FE$137,
        '(B) - Detecciones - Ataques'!$GR$3:$GR$137, "✔",
        '(B) - Detecciones - Ataques'!$C$3:$C$137, "*" &amp; V$131 &amp; "*"
    )
) / (
    COUNTIFS(
        '(B) - Detecciones - Ataques'!$GR$3:$GR$137, "✔",
        '(B) - Detecciones - Ataques'!$B$3:$B$137, V$131
    ) +
    COUNTIFS(
        '(B) - Detecciones - Ataques'!$GR$3:$GR$137, "✔",
        '(B) - Detecciones - Ataques'!$C$3:$C$137, "*" &amp; V$131 &amp; "*"
    )
)
</f>
        <v>8.828125</v>
      </c>
      <c r="W155" s="381">
        <f>(
    SUMIFS(
        '(B) - Detecciones - Ataques'!$FE$3:$FE$137,
        '(B) - Detecciones - Ataques'!$GR$3:$GR$137, "✔",
        '(B) - Detecciones - Ataques'!$B$3:$B$137, W$131
    ) +
    SUMIFS(
        '(B) - Detecciones - Ataques'!$FE$3:$FE$137,
        '(B) - Detecciones - Ataques'!$GR$3:$GR$137, "✔",
        '(B) - Detecciones - Ataques'!$C$3:$C$137, "*" &amp; W$131 &amp; "*"
    )
) / (
    COUNTIFS(
        '(B) - Detecciones - Ataques'!$GR$3:$GR$137, "✔",
        '(B) - Detecciones - Ataques'!$B$3:$B$137, W$131
    ) +
    COUNTIFS(
        '(B) - Detecciones - Ataques'!$GR$3:$GR$137, "✔",
        '(B) - Detecciones - Ataques'!$C$3:$C$137, "*" &amp; W$131 &amp; "*"
    )
)
</f>
        <v>0.9334256777</v>
      </c>
      <c r="X155" s="381">
        <f>(
    SUMIFS(
        '(B) - Detecciones - Ataques'!$FE$3:$FE$137,
        '(B) - Detecciones - Ataques'!$GR$3:$GR$137, "✔",
        '(B) - Detecciones - Ataques'!$B$3:$B$137, X$131
    ) +
    SUMIFS(
        '(B) - Detecciones - Ataques'!$FE$3:$FE$137,
        '(B) - Detecciones - Ataques'!$GR$3:$GR$137, "✔",
        '(B) - Detecciones - Ataques'!$C$3:$C$137, "*" &amp; X$131 &amp; "*"
    )
) / (
    COUNTIFS(
        '(B) - Detecciones - Ataques'!$GR$3:$GR$137, "✔",
        '(B) - Detecciones - Ataques'!$B$3:$B$137, X$131
    ) +
    COUNTIFS(
        '(B) - Detecciones - Ataques'!$GR$3:$GR$137, "✔",
        '(B) - Detecciones - Ataques'!$C$3:$C$137, "*" &amp; X$131 &amp; "*"
    )
)
</f>
        <v>132.375</v>
      </c>
      <c r="Y155" s="381">
        <f>(
    SUMIFS(
        '(B) - Detecciones - Ataques'!$FE$3:$FE$137,
        '(B) - Detecciones - Ataques'!$GR$3:$GR$137, "✔",
        '(B) - Detecciones - Ataques'!$B$3:$B$137, Y$131
    ) +
    SUMIFS(
        '(B) - Detecciones - Ataques'!$FE$3:$FE$137,
        '(B) - Detecciones - Ataques'!$GR$3:$GR$137, "✔",
        '(B) - Detecciones - Ataques'!$C$3:$C$137, "*" &amp; Y$131 &amp; "*"
    )
) / (
    COUNTIFS(
        '(B) - Detecciones - Ataques'!$GR$3:$GR$137, "✔",
        '(B) - Detecciones - Ataques'!$B$3:$B$137, Y$131
    ) +
    COUNTIFS(
        '(B) - Detecciones - Ataques'!$GR$3:$GR$137, "✔",
        '(B) - Detecciones - Ataques'!$C$3:$C$137, "*" &amp; Y$131 &amp; "*"
    )
)
</f>
        <v>2133.858879</v>
      </c>
      <c r="Z155" s="381">
        <f>(
    SUMIFS(
        '(B) - Detecciones - Ataques'!$FE$3:$FE$137,
        '(B) - Detecciones - Ataques'!$GR$3:$GR$137, "✔",
        '(B) - Detecciones - Ataques'!$B$3:$B$137, Z$131
    ) +
    SUMIFS(
        '(B) - Detecciones - Ataques'!$FE$3:$FE$137,
        '(B) - Detecciones - Ataques'!$GR$3:$GR$137, "✔",
        '(B) - Detecciones - Ataques'!$C$3:$C$137, "*" &amp; Z$131 &amp; "*"
    )
) / (
    COUNTIFS(
        '(B) - Detecciones - Ataques'!$GR$3:$GR$137, "✔",
        '(B) - Detecciones - Ataques'!$B$3:$B$137, Z$131
    ) +
    COUNTIFS(
        '(B) - Detecciones - Ataques'!$GR$3:$GR$137, "✔",
        '(B) - Detecciones - Ataques'!$C$3:$C$137, "*" &amp; Z$131 &amp; "*"
    )
)
</f>
        <v>4.196120277</v>
      </c>
      <c r="AA155" s="381">
        <f>(
    SUMIFS(
        '(B) - Detecciones - Ataques'!$FE$3:$FE$137,
        '(B) - Detecciones - Ataques'!$GR$3:$GR$137, "✔",
        '(B) - Detecciones - Ataques'!$B$3:$B$137, AA$131
    ) +
    SUMIFS(
        '(B) - Detecciones - Ataques'!$FE$3:$FE$137,
        '(B) - Detecciones - Ataques'!$GR$3:$GR$137, "✔",
        '(B) - Detecciones - Ataques'!$C$3:$C$137, "*" &amp; AA$131 &amp; "*"
    )
) / (
    COUNTIFS(
        '(B) - Detecciones - Ataques'!$GR$3:$GR$137, "✔",
        '(B) - Detecciones - Ataques'!$B$3:$B$137, AA$131
    ) +
    COUNTIFS(
        '(B) - Detecciones - Ataques'!$GR$3:$GR$137, "✔",
        '(B) - Detecciones - Ataques'!$C$3:$C$137, "*" &amp; AA$131 &amp; "*"
    )
)
</f>
        <v>34.1875</v>
      </c>
      <c r="AB155" s="381">
        <f>(
    SUMIFS(
        '(B) - Detecciones - Ataques'!$FE$3:$FE$137,
        '(B) - Detecciones - Ataques'!$GR$3:$GR$137, "✔",
        '(B) - Detecciones - Ataques'!$B$3:$B$137, AB$131
    ) +
    SUMIFS(
        '(B) - Detecciones - Ataques'!$FE$3:$FE$137,
        '(B) - Detecciones - Ataques'!$GR$3:$GR$137, "✔",
        '(B) - Detecciones - Ataques'!$C$3:$C$137, "*" &amp; AB$131 &amp; "*"
    )
) / (
    COUNTIFS(
        '(B) - Detecciones - Ataques'!$GR$3:$GR$137, "✔",
        '(B) - Detecciones - Ataques'!$B$3:$B$137, AB$131
    ) +
    COUNTIFS(
        '(B) - Detecciones - Ataques'!$GR$3:$GR$137, "✔",
        '(B) - Detecciones - Ataques'!$C$3:$C$137, "*" &amp; AB$131 &amp; "*"
    )
)
</f>
        <v>8.25</v>
      </c>
      <c r="AC155" s="381">
        <f>(
    SUMIFS(
        '(B) - Detecciones - Ataques'!$FE$3:$FE$137,
        '(B) - Detecciones - Ataques'!$GR$3:$GR$137, "✔",
        '(B) - Detecciones - Ataques'!$B$3:$B$137, AC$131
    ) +
    SUMIFS(
        '(B) - Detecciones - Ataques'!$FE$3:$FE$137,
        '(B) - Detecciones - Ataques'!$GR$3:$GR$137, "✔",
        '(B) - Detecciones - Ataques'!$C$3:$C$137, "*" &amp; AC$131 &amp; "*"
    )
) / (
    COUNTIFS(
        '(B) - Detecciones - Ataques'!$GR$3:$GR$137, "✔",
        '(B) - Detecciones - Ataques'!$B$3:$B$137, AC$131
    ) +
    COUNTIFS(
        '(B) - Detecciones - Ataques'!$GR$3:$GR$137, "✔",
        '(B) - Detecciones - Ataques'!$C$3:$C$137, "*" &amp; AC$131 &amp; "*"
    )
)
</f>
        <v>3.407670265</v>
      </c>
      <c r="AD155" s="381">
        <f>(
    SUMIFS(
        '(B) - Detecciones - Ataques'!$FE$3:$FE$137,
        '(B) - Detecciones - Ataques'!$GR$3:$GR$137, "✔",
        '(B) - Detecciones - Ataques'!$B$3:$B$137, AD$131
    ) +
    SUMIFS(
        '(B) - Detecciones - Ataques'!$FE$3:$FE$137,
        '(B) - Detecciones - Ataques'!$GR$3:$GR$137, "✔",
        '(B) - Detecciones - Ataques'!$C$3:$C$137, "*" &amp; AD$131 &amp; "*"
    )
) / (
    COUNTIFS(
        '(B) - Detecciones - Ataques'!$GR$3:$GR$137, "✔",
        '(B) - Detecciones - Ataques'!$B$3:$B$137, AD$131
    ) +
    COUNTIFS(
        '(B) - Detecciones - Ataques'!$GR$3:$GR$137, "✔",
        '(B) - Detecciones - Ataques'!$C$3:$C$137, "*" &amp; AD$131 &amp; "*"
    )
)
</f>
        <v>17.5</v>
      </c>
      <c r="AE155" s="382">
        <f>(
    SUMIFS(
        '(B) - Detecciones - Ataques'!$FE$3:$FE$137,
        '(B) - Detecciones - Ataques'!$GR$3:$GR$137, "✔",
        '(B) - Detecciones - Ataques'!$B$3:$B$137, AE$131
    ) +
    SUMIFS(
        '(B) - Detecciones - Ataques'!$FE$3:$FE$137,
        '(B) - Detecciones - Ataques'!$GR$3:$GR$137, "✔",
        '(B) - Detecciones - Ataques'!$C$3:$C$137, "*" &amp; AE$131 &amp; "*"
    )
) / (
    COUNTIFS(
        '(B) - Detecciones - Ataques'!$GR$3:$GR$137, "✔",
        '(B) - Detecciones - Ataques'!$B$3:$B$137, AE$131
    ) +
    COUNTIFS(
        '(B) - Detecciones - Ataques'!$GR$3:$GR$137, "✔",
        '(B) - Detecciones - Ataques'!$C$3:$C$137, "*" &amp; AE$131 &amp; "*"
    )
)
</f>
        <v>10.86996633</v>
      </c>
      <c r="AF155" s="268"/>
      <c r="AG155" s="307" t="s">
        <v>2235</v>
      </c>
      <c r="AH155" s="395">
        <f>AVERAGEIFS('(B) - Detecciones - Ataques'!$FE$3:$FE$137,'(B) - Detecciones - Ataques'!$GR$3:$GR$137, "✔",'(B) - Detecciones - Ataques'!$E$3:$E$137, AH$131)
</f>
        <v>0.2298585091</v>
      </c>
      <c r="AI155" s="395">
        <f>AVERAGEIFS('(B) - Detecciones - Ataques'!$FE$3:$FE$137,'(B) - Detecciones - Ataques'!$GR$3:$GR$137, "✔",'(B) - Detecciones - Ataques'!$E$3:$E$137, AI$131)
</f>
        <v>1</v>
      </c>
      <c r="AJ155" s="395">
        <f>AVERAGEIFS('(B) - Detecciones - Ataques'!$FE$3:$FE$137,'(B) - Detecciones - Ataques'!$GR$3:$GR$137, "✔",'(B) - Detecciones - Ataques'!$E$3:$E$137, AJ$131)
</f>
        <v>2.75</v>
      </c>
      <c r="AK155" s="395">
        <f>AVERAGEIFS('(B) - Detecciones - Ataques'!$FE$3:$FE$137,'(B) - Detecciones - Ataques'!$GR$3:$GR$137, "✔",'(B) - Detecciones - Ataques'!$E$3:$E$137, AK$131)
</f>
        <v>0</v>
      </c>
      <c r="AL155" s="395">
        <f>AVERAGEIFS('(B) - Detecciones - Ataques'!$FE$3:$FE$137,'(B) - Detecciones - Ataques'!$GR$3:$GR$137, "✔",'(B) - Detecciones - Ataques'!$E$3:$E$137, AL$131)
</f>
        <v>0.03957039002</v>
      </c>
      <c r="AM155" s="406" t="s">
        <v>12</v>
      </c>
      <c r="AN155" s="406" t="s">
        <v>12</v>
      </c>
      <c r="AO155" s="406" t="s">
        <v>12</v>
      </c>
      <c r="AP155" s="395">
        <f>AVERAGEIFS('(B) - Detecciones - Ataques'!$FE$3:$FE$137,'(B) - Detecciones - Ataques'!$GR$3:$GR$137, "✔",'(B) - Detecciones - Ataques'!$E$3:$E$137, AP$131)
</f>
        <v>0.9736842105</v>
      </c>
      <c r="AQ155" s="395">
        <f>AVERAGEIFS('(B) - Detecciones - Ataques'!$FE$3:$FE$137,'(B) - Detecciones - Ataques'!$GR$3:$GR$137, "✔",'(B) - Detecciones - Ataques'!$E$3:$E$137, AQ$131)
</f>
        <v>2.5</v>
      </c>
      <c r="AR155" s="406" t="s">
        <v>12</v>
      </c>
      <c r="AS155" s="395">
        <f>AVERAGEIFS('(B) - Detecciones - Ataques'!$FE$3:$FE$137,'(B) - Detecciones - Ataques'!$GR$3:$GR$137, "✔",'(B) - Detecciones - Ataques'!$E$3:$E$137, AS$131)
</f>
        <v>4</v>
      </c>
      <c r="AT155" s="395">
        <f>AVERAGEIFS('(B) - Detecciones - Ataques'!$FE$3:$FE$137,'(B) - Detecciones - Ataques'!$GR$3:$GR$137, "✔",'(B) - Detecciones - Ataques'!$E$3:$E$137, AT$131)
</f>
        <v>7</v>
      </c>
      <c r="AU155" s="395">
        <f>AVERAGEIFS('(B) - Detecciones - Ataques'!$FE$3:$FE$137,'(B) - Detecciones - Ataques'!$GR$3:$GR$137, "✔",'(B) - Detecciones - Ataques'!$E$3:$E$137, AU$131)
</f>
        <v>2</v>
      </c>
      <c r="AV155" s="406" t="s">
        <v>12</v>
      </c>
      <c r="AW155" s="395">
        <f>AVERAGEIFS('(B) - Detecciones - Ataques'!$FE$3:$FE$137,'(B) - Detecciones - Ataques'!$GR$3:$GR$137, "✔",'(B) - Detecciones - Ataques'!$E$3:$E$137, AW$131)
</f>
        <v>2.3125</v>
      </c>
      <c r="AX155" s="407" t="s">
        <v>12</v>
      </c>
      <c r="AY155" s="395">
        <f>AVERAGEIFS('(B) - Detecciones - Ataques'!$FE$3:$FE$137,'(B) - Detecciones - Ataques'!$GR$3:$GR$137, "✔",'(B) - Detecciones - Ataques'!$E$3:$E$137, AY$131)
</f>
        <v>2</v>
      </c>
      <c r="AZ155" s="395">
        <f>AVERAGEIFS('(B) - Detecciones - Ataques'!$FE$3:$FE$137,'(B) - Detecciones - Ataques'!$GR$3:$GR$137, "✔",'(B) - Detecciones - Ataques'!$E$3:$E$137, AZ$131)
</f>
        <v>29</v>
      </c>
      <c r="BA155" s="407" t="s">
        <v>12</v>
      </c>
      <c r="BB155" s="395">
        <f>AVERAGEIFS('(B) - Detecciones - Ataques'!$FE$3:$FE$137,'(B) - Detecciones - Ataques'!$GR$3:$GR$137, "✔",'(B) - Detecciones - Ataques'!$E$3:$E$137, BB$131)
</f>
        <v>0.5113265813</v>
      </c>
      <c r="BC155" s="406" t="s">
        <v>12</v>
      </c>
      <c r="BD155" s="395">
        <f>AVERAGEIFS('(B) - Detecciones - Ataques'!$FE$3:$FE$137,'(B) - Detecciones - Ataques'!$GR$3:$GR$137, "✔",'(B) - Detecciones - Ataques'!$E$3:$E$137, BD$131)
</f>
        <v>1</v>
      </c>
      <c r="BE155" s="395">
        <f>AVERAGEIFS('(B) - Detecciones - Ataques'!$FE$3:$FE$137,'(B) - Detecciones - Ataques'!$GR$3:$GR$137, "✔",'(B) - Detecciones - Ataques'!$E$3:$E$137, BE$131)
</f>
        <v>1.5</v>
      </c>
      <c r="BF155" s="395">
        <f>AVERAGEIFS('(B) - Detecciones - Ataques'!$FE$3:$FE$137,'(B) - Detecciones - Ataques'!$GR$3:$GR$137, "✔",'(B) - Detecciones - Ataques'!$E$3:$E$137, BF$131)
</f>
        <v>1</v>
      </c>
      <c r="BG155" s="395">
        <f>AVERAGEIFS('(B) - Detecciones - Ataques'!$FE$3:$FE$137,'(B) - Detecciones - Ataques'!$GR$3:$GR$137, "✔",'(B) - Detecciones - Ataques'!$E$3:$E$137, BG$131)
</f>
        <v>396</v>
      </c>
      <c r="BH155" s="406" t="s">
        <v>12</v>
      </c>
      <c r="BI155" s="406" t="s">
        <v>12</v>
      </c>
      <c r="BJ155" s="406" t="s">
        <v>12</v>
      </c>
      <c r="BK155" s="395">
        <f>AVERAGEIFS('(B) - Detecciones - Ataques'!$FE$3:$FE$137,'(B) - Detecciones - Ataques'!$GR$3:$GR$137, "✔",'(B) - Detecciones - Ataques'!$E$3:$E$137, BK$131)
</f>
        <v>2</v>
      </c>
      <c r="BL155" s="395">
        <f>AVERAGEIFS('(B) - Detecciones - Ataques'!$FE$3:$FE$137,'(B) - Detecciones - Ataques'!$GR$3:$GR$137, "✔",'(B) - Detecciones - Ataques'!$E$3:$E$137, BL$131)
</f>
        <v>8.005231167</v>
      </c>
      <c r="BM155" s="395">
        <f>AVERAGEIFS('(B) - Detecciones - Ataques'!$FE$3:$FE$137,'(B) - Detecciones - Ataques'!$GR$3:$GR$137, "✔",'(B) - Detecciones - Ataques'!$E$3:$E$137, BM$131)
</f>
        <v>5057.658298</v>
      </c>
      <c r="BN155" s="406" t="s">
        <v>12</v>
      </c>
      <c r="BO155" s="406" t="s">
        <v>12</v>
      </c>
      <c r="BP155" s="395">
        <f>AVERAGEIFS('(B) - Detecciones - Ataques'!$FE$3:$FE$137,'(B) - Detecciones - Ataques'!$GR$3:$GR$137, "✔",'(B) - Detecciones - Ataques'!$E$3:$E$137, BP$131)
</f>
        <v>1.004901961</v>
      </c>
      <c r="BQ155" s="406" t="s">
        <v>12</v>
      </c>
      <c r="BR155" s="395">
        <f>AVERAGEIFS('(B) - Detecciones - Ataques'!$FE$3:$FE$137,'(B) - Detecciones - Ataques'!$GR$3:$GR$137, "✔",'(B) - Detecciones - Ataques'!$E$3:$E$137, BR$131)
</f>
        <v>5.5</v>
      </c>
      <c r="BS155" s="406" t="s">
        <v>12</v>
      </c>
      <c r="BT155" s="406" t="s">
        <v>12</v>
      </c>
      <c r="BU155" s="395">
        <f>AVERAGEIFS('(B) - Detecciones - Ataques'!$FE$3:$FE$137,'(B) - Detecciones - Ataques'!$GR$3:$GR$137, "✔",'(B) - Detecciones - Ataques'!$E$3:$E$137, BU$131)
</f>
        <v>0</v>
      </c>
      <c r="BV155" s="395">
        <f>AVERAGEIFS('(B) - Detecciones - Ataques'!$FE$3:$FE$137,'(B) - Detecciones - Ataques'!$GR$3:$GR$137, "✔",'(B) - Detecciones - Ataques'!$E$3:$E$137, BV$131)
</f>
        <v>10</v>
      </c>
      <c r="BW155" s="406" t="s">
        <v>12</v>
      </c>
      <c r="BX155" s="395">
        <f>AVERAGEIFS('(B) - Detecciones - Ataques'!$FE$3:$FE$137,'(B) - Detecciones - Ataques'!$GR$3:$GR$137, "✔",'(B) - Detecciones - Ataques'!$E$3:$E$137, BX$131)
</f>
        <v>5.375</v>
      </c>
      <c r="BY155" s="395">
        <f>AVERAGEIFS('(B) - Detecciones - Ataques'!$FE$3:$FE$137,'(B) - Detecciones - Ataques'!$GR$3:$GR$137, "✔",'(B) - Detecciones - Ataques'!$E$3:$E$137, BY$131)
</f>
        <v>1.081300813</v>
      </c>
      <c r="BZ155" s="407" t="s">
        <v>12</v>
      </c>
      <c r="CA155" s="406" t="s">
        <v>12</v>
      </c>
      <c r="CB155" s="407" t="s">
        <v>12</v>
      </c>
      <c r="CC155" s="406" t="s">
        <v>12</v>
      </c>
      <c r="CD155" s="406" t="s">
        <v>12</v>
      </c>
      <c r="CE155" s="395">
        <f>AVERAGEIFS('(B) - Detecciones - Ataques'!$FE$3:$FE$137,'(B) - Detecciones - Ataques'!$GR$3:$GR$137, "✔",'(B) - Detecciones - Ataques'!$E$3:$E$137, CE$131)
</f>
        <v>7</v>
      </c>
      <c r="CF155" s="406" t="s">
        <v>12</v>
      </c>
      <c r="CG155" s="395">
        <f>AVERAGEIFS('(B) - Detecciones - Ataques'!$FE$3:$FE$137,'(B) - Detecciones - Ataques'!$GR$3:$GR$137, "✔",'(B) - Detecciones - Ataques'!$E$3:$E$137, CG$131)
</f>
        <v>8</v>
      </c>
      <c r="CH155" s="395">
        <f>AVERAGEIFS('(B) - Detecciones - Ataques'!$FE$3:$FE$137,'(B) - Detecciones - Ataques'!$GR$3:$GR$137, "✔",'(B) - Detecciones - Ataques'!$E$3:$E$137, CH$131)
</f>
        <v>33</v>
      </c>
      <c r="CI155" s="406" t="s">
        <v>12</v>
      </c>
      <c r="CJ155" s="395">
        <f>AVERAGEIFS('(B) - Detecciones - Ataques'!$FE$3:$FE$137,'(B) - Detecciones - Ataques'!$GR$3:$GR$137, "✔",'(B) - Detecciones - Ataques'!$E$3:$E$137, CJ$131)
</f>
        <v>16</v>
      </c>
      <c r="CK155" s="406" t="s">
        <v>12</v>
      </c>
      <c r="CL155" s="395">
        <f>AVERAGEIFS('(B) - Detecciones - Ataques'!$FE$3:$FE$137,'(B) - Detecciones - Ataques'!$GR$3:$GR$137, "✔",'(B) - Detecciones - Ataques'!$E$3:$E$137, CL$131)
</f>
        <v>90</v>
      </c>
      <c r="CM155" s="395">
        <f>AVERAGEIFS('(B) - Detecciones - Ataques'!$FE$3:$FE$137,'(B) - Detecciones - Ataques'!$GR$3:$GR$137, "✔",'(B) - Detecciones - Ataques'!$E$3:$E$137, CM$131)
</f>
        <v>0</v>
      </c>
      <c r="CN155" s="395">
        <f>AVERAGEIFS('(B) - Detecciones - Ataques'!$FE$3:$FE$137,'(B) - Detecciones - Ataques'!$GR$3:$GR$137, "✔",'(B) - Detecciones - Ataques'!$E$3:$E$137, CN$131)
</f>
        <v>4.375</v>
      </c>
      <c r="CO155" s="395">
        <f>AVERAGEIFS('(B) - Detecciones - Ataques'!$FE$3:$FE$137,'(B) - Detecciones - Ataques'!$GR$3:$GR$137, "✔",'(B) - Detecciones - Ataques'!$E$3:$E$137, CO$131)
</f>
        <v>25.5</v>
      </c>
      <c r="CP155" s="395">
        <f>AVERAGEIFS('(B) - Detecciones - Ataques'!$FE$3:$FE$137,'(B) - Detecciones - Ataques'!$GR$3:$GR$137, "✔",'(B) - Detecciones - Ataques'!$E$3:$E$137, CP$131)
</f>
        <v>7</v>
      </c>
      <c r="CQ155" s="406" t="s">
        <v>12</v>
      </c>
      <c r="CR155" s="395">
        <f>AVERAGEIFS('(B) - Detecciones - Ataques'!$FE$3:$FE$137,'(B) - Detecciones - Ataques'!$GR$3:$GR$137, "✔",'(B) - Detecciones - Ataques'!$E$3:$E$137, CR$131)
</f>
        <v>0.2671796551</v>
      </c>
      <c r="CS155" s="395">
        <f>AVERAGEIFS('(B) - Detecciones - Ataques'!$FE$3:$FE$137,'(B) - Detecciones - Ataques'!$GR$3:$GR$137, "✔",'(B) - Detecciones - Ataques'!$E$3:$E$137, CS$131)
</f>
        <v>0.003992015968</v>
      </c>
      <c r="CT155" s="406" t="s">
        <v>12</v>
      </c>
      <c r="CU155" s="395">
        <f>AVERAGEIFS('(B) - Detecciones - Ataques'!$FE$3:$FE$137,'(B) - Detecciones - Ataques'!$GR$3:$GR$137, "✔",'(B) - Detecciones - Ataques'!$E$3:$E$137, CU$131)
</f>
        <v>6</v>
      </c>
      <c r="CV155" s="406" t="s">
        <v>12</v>
      </c>
      <c r="CW155" s="395">
        <f>AVERAGEIFS('(B) - Detecciones - Ataques'!$FE$3:$FE$137,'(B) - Detecciones - Ataques'!$GR$3:$GR$137, "✔",'(B) - Detecciones - Ataques'!$E$3:$E$137, CW$131)
</f>
        <v>10.5</v>
      </c>
      <c r="CX155" s="395">
        <f>AVERAGEIFS('(B) - Detecciones - Ataques'!$FE$3:$FE$137,'(B) - Detecciones - Ataques'!$GR$3:$GR$137, "✔",'(B) - Detecciones - Ataques'!$E$3:$E$137, CX$131)
</f>
        <v>17.5</v>
      </c>
      <c r="CY155" s="406" t="s">
        <v>12</v>
      </c>
      <c r="CZ155" s="406" t="s">
        <v>12</v>
      </c>
      <c r="DA155" s="406" t="s">
        <v>12</v>
      </c>
      <c r="DB155" s="406" t="s">
        <v>12</v>
      </c>
      <c r="DC155" s="406" t="s">
        <v>12</v>
      </c>
      <c r="DD155" s="406" t="s">
        <v>12</v>
      </c>
      <c r="DE155" s="406" t="s">
        <v>12</v>
      </c>
      <c r="DF155" s="406" t="s">
        <v>12</v>
      </c>
      <c r="DG155" s="395">
        <f>AVERAGEIFS('(B) - Detecciones - Ataques'!$FE$3:$FE$137,'(B) - Detecciones - Ataques'!$GR$3:$GR$137, "✔",'(B) - Detecciones - Ataques'!$E$3:$E$137, DG$131)
</f>
        <v>2.064444444</v>
      </c>
      <c r="DH155" s="406" t="s">
        <v>12</v>
      </c>
      <c r="DI155" s="396">
        <f>AVERAGEIFS('(B) - Detecciones - Ataques'!$FE$3:$FE$137,'(B) - Detecciones - Ataques'!$GR$3:$GR$137, "✔",'(B) - Detecciones - Ataques'!$E$3:$E$137, DI$131)
</f>
        <v>1.545454545</v>
      </c>
      <c r="DJ155" s="268"/>
    </row>
    <row r="156">
      <c r="J156" s="269"/>
      <c r="K156" s="390"/>
      <c r="L156" s="390"/>
      <c r="M156" s="390"/>
      <c r="N156" s="390"/>
      <c r="O156" s="270"/>
      <c r="Q156" s="268"/>
      <c r="R156" s="307" t="s">
        <v>2236</v>
      </c>
      <c r="S156" s="381">
        <f>(
    SUMIFS(
        '(B) - Detecciones - Ataques'!$BF$3:$BF$137,
        '(B) - Detecciones - Ataques'!$GR$3:$GR$137, "✔",
        '(B) - Detecciones - Ataques'!$B$3:$B$137, S$131
    ) +
    SUMIFS(
        '(B) - Detecciones - Ataques'!$BF$3:$BF$137,
        '(B) - Detecciones - Ataques'!$GR$3:$GR$137, "✔",
        '(B) - Detecciones - Ataques'!$C$3:$C$137, "*" &amp; S$131 &amp; "*"
    )
) / (
    COUNTIFS(
        '(B) - Detecciones - Ataques'!$GR$3:$GR$137, "✔",
        '(B) - Detecciones - Ataques'!$B$3:$B$137, S$131
    ) +
    COUNTIFS(
        '(B) - Detecciones - Ataques'!$GR$3:$GR$137, "✔",
        '(B) - Detecciones - Ataques'!$C$3:$C$137, "*" &amp; S$131 &amp; "*"
    )
)
</f>
        <v>0.2108960334</v>
      </c>
      <c r="T156" s="381">
        <f>(
    SUMIFS(
        '(B) - Detecciones - Ataques'!$BF$3:$BF$137,
        '(B) - Detecciones - Ataques'!$GR$3:$GR$137, "✔",
        '(B) - Detecciones - Ataques'!$B$3:$B$137, T$131
    ) +
    SUMIFS(
        '(B) - Detecciones - Ataques'!$BF$3:$BF$137,
        '(B) - Detecciones - Ataques'!$GR$3:$GR$137, "✔",
        '(B) - Detecciones - Ataques'!$C$3:$C$137, "*" &amp; T$131 &amp; "*"
    )
) / (
    COUNTIFS(
        '(B) - Detecciones - Ataques'!$GR$3:$GR$137, "✔",
        '(B) - Detecciones - Ataques'!$B$3:$B$137, T$131
    ) +
    COUNTIFS(
        '(B) - Detecciones - Ataques'!$GR$3:$GR$137, "✔",
        '(B) - Detecciones - Ataques'!$C$3:$C$137, "*" &amp; T$131 &amp; "*"
    )
)
</f>
        <v>0.01424340292</v>
      </c>
      <c r="U156" s="381">
        <f>(
    SUMIFS(
        '(B) - Detecciones - Ataques'!$BF$3:$BF$137,
        '(B) - Detecciones - Ataques'!$GR$3:$GR$137, "✔",
        '(B) - Detecciones - Ataques'!$B$3:$B$137, U$131
    ) +
    SUMIFS(
        '(B) - Detecciones - Ataques'!$BF$3:$BF$137,
        '(B) - Detecciones - Ataques'!$GR$3:$GR$137, "✔",
        '(B) - Detecciones - Ataques'!$C$3:$C$137, "*" &amp; U$131 &amp; "*"
    )
) / (
    COUNTIFS(
        '(B) - Detecciones - Ataques'!$GR$3:$GR$137, "✔",
        '(B) - Detecciones - Ataques'!$B$3:$B$137, U$131
    ) +
    COUNTIFS(
        '(B) - Detecciones - Ataques'!$GR$3:$GR$137, "✔",
        '(B) - Detecciones - Ataques'!$C$3:$C$137, "*" &amp; U$131 &amp; "*"
    )
)
</f>
        <v>0.9216008772</v>
      </c>
      <c r="V156" s="381">
        <f>(
    SUMIFS(
        '(B) - Detecciones - Ataques'!$BF$3:$BF$137,
        '(B) - Detecciones - Ataques'!$GR$3:$GR$137, "✔",
        '(B) - Detecciones - Ataques'!$B$3:$B$137, V$131
    ) +
    SUMIFS(
        '(B) - Detecciones - Ataques'!$BF$3:$BF$137,
        '(B) - Detecciones - Ataques'!$GR$3:$GR$137, "✔",
        '(B) - Detecciones - Ataques'!$C$3:$C$137, "*" &amp; V$131 &amp; "*"
    )
) / (
    COUNTIFS(
        '(B) - Detecciones - Ataques'!$GR$3:$GR$137, "✔",
        '(B) - Detecciones - Ataques'!$B$3:$B$137, V$131
    ) +
    COUNTIFS(
        '(B) - Detecciones - Ataques'!$GR$3:$GR$137, "✔",
        '(B) - Detecciones - Ataques'!$C$3:$C$137, "*" &amp; V$131 &amp; "*"
    )
)
</f>
        <v>0.125</v>
      </c>
      <c r="W156" s="381">
        <f>(
    SUMIFS(
        '(B) - Detecciones - Ataques'!$BF$3:$BF$137,
        '(B) - Detecciones - Ataques'!$GR$3:$GR$137, "✔",
        '(B) - Detecciones - Ataques'!$B$3:$B$137, W$131
    ) +
    SUMIFS(
        '(B) - Detecciones - Ataques'!$BF$3:$BF$137,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56" s="381">
        <f>(
    SUMIFS(
        '(B) - Detecciones - Ataques'!$BF$3:$BF$137,
        '(B) - Detecciones - Ataques'!$GR$3:$GR$137, "✔",
        '(B) - Detecciones - Ataques'!$B$3:$B$137, X$131
    ) +
    SUMIFS(
        '(B) - Detecciones - Ataques'!$BF$3:$BF$137,
        '(B) - Detecciones - Ataques'!$GR$3:$GR$137, "✔",
        '(B) - Detecciones - Ataques'!$C$3:$C$137, "*" &amp; X$131 &amp; "*"
    )
) / (
    COUNTIFS(
        '(B) - Detecciones - Ataques'!$GR$3:$GR$137, "✔",
        '(B) - Detecciones - Ataques'!$B$3:$B$137, X$131
    ) +
    COUNTIFS(
        '(B) - Detecciones - Ataques'!$GR$3:$GR$137, "✔",
        '(B) - Detecciones - Ataques'!$C$3:$C$137, "*" &amp; X$131 &amp; "*"
    )
)
</f>
        <v>264</v>
      </c>
      <c r="Y156" s="381">
        <f>(
    SUMIFS(
        '(B) - Detecciones - Ataques'!$BF$3:$BF$137,
        '(B) - Detecciones - Ataques'!$GR$3:$GR$137, "✔",
        '(B) - Detecciones - Ataques'!$B$3:$B$137, Y$131
    ) +
    SUMIFS(
        '(B) - Detecciones - Ataques'!$BF$3:$BF$137,
        '(B) - Detecciones - Ataques'!$GR$3:$GR$137, "✔",
        '(B) - Detecciones - Ataques'!$C$3:$C$137, "*" &amp; Y$131 &amp; "*"
    )
) / (
    COUNTIFS(
        '(B) - Detecciones - Ataques'!$GR$3:$GR$137, "✔",
        '(B) - Detecciones - Ataques'!$B$3:$B$137, Y$131
    ) +
    COUNTIFS(
        '(B) - Detecciones - Ataques'!$GR$3:$GR$137, "✔",
        '(B) - Detecciones - Ataques'!$C$3:$C$137, "*" &amp; Y$131 &amp; "*"
    )
)
</f>
        <v>62.70190774</v>
      </c>
      <c r="Z156" s="381">
        <f>(
    SUMIFS(
        '(B) - Detecciones - Ataques'!$BF$3:$BF$137,
        '(B) - Detecciones - Ataques'!$GR$3:$GR$137, "✔",
        '(B) - Detecciones - Ataques'!$B$3:$B$137, Z$131
    ) +
    SUMIFS(
        '(B) - Detecciones - Ataques'!$BF$3:$BF$137,
        '(B) - Detecciones - Ataques'!$GR$3:$GR$137, "✔",
        '(B) - Detecciones - Ataques'!$C$3:$C$137, "*" &amp; Z$131 &amp; "*"
    )
) / (
    COUNTIFS(
        '(B) - Detecciones - Ataques'!$GR$3:$GR$137, "✔",
        '(B) - Detecciones - Ataques'!$B$3:$B$137, Z$131
    ) +
    COUNTIFS(
        '(B) - Detecciones - Ataques'!$GR$3:$GR$137, "✔",
        '(B) - Detecciones - Ataques'!$C$3:$C$137, "*" &amp; Z$131 &amp; "*"
    )
)
</f>
        <v>0.2287601626</v>
      </c>
      <c r="AA156" s="381">
        <f>(
    SUMIFS(
        '(B) - Detecciones - Ataques'!$BF$3:$BF$137,
        '(B) - Detecciones - Ataques'!$GR$3:$GR$137, "✔",
        '(B) - Detecciones - Ataques'!$B$3:$B$137, AA$131
    ) +
    SUMIFS(
        '(B) - Detecciones - Ataques'!$BF$3:$BF$137,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56" s="381">
        <f>(
    SUMIFS(
        '(B) - Detecciones - Ataques'!$BF$3:$BF$137,
        '(B) - Detecciones - Ataques'!$GR$3:$GR$137, "✔",
        '(B) - Detecciones - Ataques'!$B$3:$B$137, AB$131
    ) +
    SUMIFS(
        '(B) - Detecciones - Ataques'!$BF$3:$BF$137,
        '(B) - Detecciones - Ataques'!$GR$3:$GR$137, "✔",
        '(B) - Detecciones - Ataques'!$C$3:$C$137, "*" &amp; AB$131 &amp; "*"
    )
) / (
    COUNTIFS(
        '(B) - Detecciones - Ataques'!$GR$3:$GR$137, "✔",
        '(B) - Detecciones - Ataques'!$B$3:$B$137, AB$131
    ) +
    COUNTIFS(
        '(B) - Detecciones - Ataques'!$GR$3:$GR$137, "✔",
        '(B) - Detecciones - Ataques'!$C$3:$C$137, "*" &amp; AB$131 &amp; "*"
    )
)
</f>
        <v>2.4</v>
      </c>
      <c r="AC156" s="381">
        <f>(
    SUMIFS(
        '(B) - Detecciones - Ataques'!$BF$3:$BF$137,
        '(B) - Detecciones - Ataques'!$GR$3:$GR$137, "✔",
        '(B) - Detecciones - Ataques'!$B$3:$B$137, AC$131
    ) +
    SUMIFS(
        '(B) - Detecciones - Ataques'!$BF$3:$BF$137,
        '(B) - Detecciones - Ataques'!$GR$3:$GR$137, "✔",
        '(B) - Detecciones - Ataques'!$C$3:$C$137, "*" &amp; AC$131 &amp; "*"
    )
) / (
    COUNTIFS(
        '(B) - Detecciones - Ataques'!$GR$3:$GR$137, "✔",
        '(B) - Detecciones - Ataques'!$B$3:$B$137, AC$131
    ) +
    COUNTIFS(
        '(B) - Detecciones - Ataques'!$GR$3:$GR$137, "✔",
        '(B) - Detecciones - Ataques'!$C$3:$C$137, "*" &amp; AC$131 &amp; "*"
    )
)
</f>
        <v>0.05639657327</v>
      </c>
      <c r="AD156" s="381">
        <f>(
    SUMIFS(
        '(B) - Detecciones - Ataques'!$BF$3:$BF$137,
        '(B) - Detecciones - Ataques'!$GR$3:$GR$137, "✔",
        '(B) - Detecciones - Ataques'!$B$3:$B$137, AD$131
    ) +
    SUMIFS(
        '(B) - Detecciones - Ataques'!$BF$3:$BF$137,
        '(B) - Detecciones - Ataques'!$GR$3:$GR$137, "✔",
        '(B) - Detecciones - Ataques'!$C$3:$C$137, "*" &amp; AD$131 &amp; "*"
    )
) / (
    COUNTIFS(
        '(B) - Detecciones - Ataques'!$GR$3:$GR$137, "✔",
        '(B) - Detecciones - Ataques'!$B$3:$B$137, AD$131
    ) +
    COUNTIFS(
        '(B) - Detecciones - Ataques'!$GR$3:$GR$137, "✔",
        '(B) - Detecciones - Ataques'!$C$3:$C$137, "*" &amp; AD$131 &amp; "*"
    )
)
</f>
        <v>1.5</v>
      </c>
      <c r="AE156" s="382">
        <f>(
    SUMIFS(
        '(B) - Detecciones - Ataques'!$BF$3:$BF$137,
        '(B) - Detecciones - Ataques'!$GR$3:$GR$137, "✔",
        '(B) - Detecciones - Ataques'!$B$3:$B$137, AE$131
    ) +
    SUMIFS(
        '(B) - Detecciones - Ataques'!$BF$3:$BF$137,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56" s="268"/>
      <c r="AG156" s="307" t="s">
        <v>2236</v>
      </c>
      <c r="AH156" s="395">
        <f>AVERAGEIFS('(B) - Detecciones - Ataques'!$BF$3:$BF$137,'(B) - Detecciones - Ataques'!$GR$3:$GR$137, "✔",'(B) - Detecciones - Ataques'!$E$3:$E$137, AH$131)
</f>
        <v>0.005125400148</v>
      </c>
      <c r="AI156" s="395">
        <f>AVERAGEIFS('(B) - Detecciones - Ataques'!$BF$3:$BF$137,'(B) - Detecciones - Ataques'!$GR$3:$GR$137, "✔",'(B) - Detecciones - Ataques'!$E$3:$E$137, AI$131)
</f>
        <v>1</v>
      </c>
      <c r="AJ156" s="395">
        <f>AVERAGEIFS('(B) - Detecciones - Ataques'!$BF$3:$BF$137,'(B) - Detecciones - Ataques'!$GR$3:$GR$137, "✔",'(B) - Detecciones - Ataques'!$E$3:$E$137, AJ$131)
</f>
        <v>0.25</v>
      </c>
      <c r="AK156" s="395">
        <f>AVERAGEIFS('(B) - Detecciones - Ataques'!$BF$3:$BF$137,'(B) - Detecciones - Ataques'!$GR$3:$GR$137, "✔",'(B) - Detecciones - Ataques'!$E$3:$E$137, AK$131)
</f>
        <v>0</v>
      </c>
      <c r="AL156" s="395">
        <f>AVERAGEIFS('(B) - Detecciones - Ataques'!$BF$3:$BF$137,'(B) - Detecciones - Ataques'!$GR$3:$GR$137, "✔",'(B) - Detecciones - Ataques'!$E$3:$E$137, AL$131)
</f>
        <v>0.01424340292</v>
      </c>
      <c r="AM156" s="406" t="s">
        <v>12</v>
      </c>
      <c r="AN156" s="406" t="s">
        <v>12</v>
      </c>
      <c r="AO156" s="406" t="s">
        <v>12</v>
      </c>
      <c r="AP156" s="395">
        <f>AVERAGEIFS('(B) - Detecciones - Ataques'!$BF$3:$BF$137,'(B) - Detecciones - Ataques'!$GR$3:$GR$137, "✔",'(B) - Detecciones - Ataques'!$E$3:$E$137, AP$131)
</f>
        <v>0.01315789474</v>
      </c>
      <c r="AQ156" s="395">
        <f>AVERAGEIFS('(B) - Detecciones - Ataques'!$BF$3:$BF$137,'(B) - Detecciones - Ataques'!$GR$3:$GR$137, "✔",'(B) - Detecciones - Ataques'!$E$3:$E$137, AQ$131)
</f>
        <v>0.6666666667</v>
      </c>
      <c r="AR156" s="406" t="s">
        <v>12</v>
      </c>
      <c r="AS156" s="395">
        <f>AVERAGEIFS('(B) - Detecciones - Ataques'!$BF$3:$BF$137,'(B) - Detecciones - Ataques'!$GR$3:$GR$137, "✔",'(B) - Detecciones - Ataques'!$E$3:$E$137, AS$131)
</f>
        <v>3</v>
      </c>
      <c r="AT156" s="395">
        <f>AVERAGEIFS('(B) - Detecciones - Ataques'!$BF$3:$BF$137,'(B) - Detecciones - Ataques'!$GR$3:$GR$137, "✔",'(B) - Detecciones - Ataques'!$E$3:$E$137, AT$131)
</f>
        <v>2</v>
      </c>
      <c r="AU156" s="395">
        <f>AVERAGEIFS('(B) - Detecciones - Ataques'!$BF$3:$BF$137,'(B) - Detecciones - Ataques'!$GR$3:$GR$137, "✔",'(B) - Detecciones - Ataques'!$E$3:$E$137, AU$131)
</f>
        <v>1</v>
      </c>
      <c r="AV156" s="406" t="s">
        <v>12</v>
      </c>
      <c r="AW156" s="395">
        <f>AVERAGEIFS('(B) - Detecciones - Ataques'!$BF$3:$BF$137,'(B) - Detecciones - Ataques'!$GR$3:$GR$137, "✔",'(B) - Detecciones - Ataques'!$E$3:$E$137, AW$131)
</f>
        <v>0.5</v>
      </c>
      <c r="AX156" s="407" t="s">
        <v>12</v>
      </c>
      <c r="AY156" s="395">
        <f>AVERAGEIFS('(B) - Detecciones - Ataques'!$BF$3:$BF$137,'(B) - Detecciones - Ataques'!$GR$3:$GR$137, "✔",'(B) - Detecciones - Ataques'!$E$3:$E$137, AY$131)
</f>
        <v>0</v>
      </c>
      <c r="AZ156" s="395">
        <f>AVERAGEIFS('(B) - Detecciones - Ataques'!$BF$3:$BF$137,'(B) - Detecciones - Ataques'!$GR$3:$GR$137, "✔",'(B) - Detecciones - Ataques'!$E$3:$E$137, AZ$131)
</f>
        <v>0</v>
      </c>
      <c r="BA156" s="407" t="s">
        <v>12</v>
      </c>
      <c r="BB156" s="395">
        <f>AVERAGEIFS('(B) - Detecciones - Ataques'!$BF$3:$BF$137,'(B) - Detecciones - Ataques'!$GR$3:$GR$137, "✔",'(B) - Detecciones - Ataques'!$E$3:$E$137, BB$131)
</f>
        <v>0.000003599167872</v>
      </c>
      <c r="BC156" s="406" t="s">
        <v>12</v>
      </c>
      <c r="BD156" s="395">
        <f>AVERAGEIFS('(B) - Detecciones - Ataques'!$BF$3:$BF$137,'(B) - Detecciones - Ataques'!$GR$3:$GR$137, "✔",'(B) - Detecciones - Ataques'!$E$3:$E$137, BD$131)
</f>
        <v>0</v>
      </c>
      <c r="BE156" s="395">
        <f>AVERAGEIFS('(B) - Detecciones - Ataques'!$BF$3:$BF$137,'(B) - Detecciones - Ataques'!$GR$3:$GR$137, "✔",'(B) - Detecciones - Ataques'!$E$3:$E$137, BE$131)
</f>
        <v>0</v>
      </c>
      <c r="BF156" s="395">
        <f>AVERAGEIFS('(B) - Detecciones - Ataques'!$BF$3:$BF$137,'(B) - Detecciones - Ataques'!$GR$3:$GR$137, "✔",'(B) - Detecciones - Ataques'!$E$3:$E$137, BF$131)
</f>
        <v>0</v>
      </c>
      <c r="BG156" s="395">
        <f>AVERAGEIFS('(B) - Detecciones - Ataques'!$BF$3:$BF$137,'(B) - Detecciones - Ataques'!$GR$3:$GR$137, "✔",'(B) - Detecciones - Ataques'!$E$3:$E$137, BG$131)
</f>
        <v>792</v>
      </c>
      <c r="BH156" s="406" t="s">
        <v>12</v>
      </c>
      <c r="BI156" s="406" t="s">
        <v>12</v>
      </c>
      <c r="BJ156" s="406" t="s">
        <v>12</v>
      </c>
      <c r="BK156" s="395">
        <f>AVERAGEIFS('(B) - Detecciones - Ataques'!$BF$3:$BF$137,'(B) - Detecciones - Ataques'!$GR$3:$GR$137, "✔",'(B) - Detecciones - Ataques'!$E$3:$E$137, BK$131)
</f>
        <v>0</v>
      </c>
      <c r="BL156" s="395">
        <f>AVERAGEIFS('(B) - Detecciones - Ataques'!$BF$3:$BF$137,'(B) - Detecciones - Ataques'!$GR$3:$GR$137, "✔",'(B) - Detecciones - Ataques'!$E$3:$E$137, BL$131)
</f>
        <v>16.22068207</v>
      </c>
      <c r="BM156" s="395">
        <f>AVERAGEIFS('(B) - Detecciones - Ataques'!$BF$3:$BF$137,'(B) - Detecciones - Ataques'!$GR$3:$GR$137, "✔",'(B) - Detecciones - Ataques'!$E$3:$E$137, BM$131)
</f>
        <v>128.6411783</v>
      </c>
      <c r="BN156" s="406" t="s">
        <v>12</v>
      </c>
      <c r="BO156" s="406" t="s">
        <v>12</v>
      </c>
      <c r="BP156" s="395">
        <f>AVERAGEIFS('(B) - Detecciones - Ataques'!$BF$3:$BF$137,'(B) - Detecciones - Ataques'!$GR$3:$GR$137, "✔",'(B) - Detecciones - Ataques'!$E$3:$E$137, BP$131)
</f>
        <v>0</v>
      </c>
      <c r="BQ156" s="406" t="s">
        <v>12</v>
      </c>
      <c r="BR156" s="395">
        <f>AVERAGEIFS('(B) - Detecciones - Ataques'!$BF$3:$BF$137,'(B) - Detecciones - Ataques'!$GR$3:$GR$137, "✔",'(B) - Detecciones - Ataques'!$E$3:$E$137, BR$131)
</f>
        <v>0</v>
      </c>
      <c r="BS156" s="406" t="s">
        <v>12</v>
      </c>
      <c r="BT156" s="406" t="s">
        <v>12</v>
      </c>
      <c r="BU156" s="395">
        <f>AVERAGEIFS('(B) - Detecciones - Ataques'!$BF$3:$BF$137,'(B) - Detecciones - Ataques'!$GR$3:$GR$137, "✔",'(B) - Detecciones - Ataques'!$E$3:$E$137, BU$131)
</f>
        <v>0</v>
      </c>
      <c r="BV156" s="395">
        <f>AVERAGEIFS('(B) - Detecciones - Ataques'!$BF$3:$BF$137,'(B) - Detecciones - Ataques'!$GR$3:$GR$137, "✔",'(B) - Detecciones - Ataques'!$E$3:$E$137, BV$131)
</f>
        <v>0</v>
      </c>
      <c r="BW156" s="406" t="s">
        <v>12</v>
      </c>
      <c r="BX156" s="395">
        <f>AVERAGEIFS('(B) - Detecciones - Ataques'!$BF$3:$BF$137,'(B) - Detecciones - Ataques'!$GR$3:$GR$137, "✔",'(B) - Detecciones - Ataques'!$E$3:$E$137, BX$131)
</f>
        <v>0.125</v>
      </c>
      <c r="BY156" s="395">
        <f>AVERAGEIFS('(B) - Detecciones - Ataques'!$BF$3:$BF$137,'(B) - Detecciones - Ataques'!$GR$3:$GR$137, "✔",'(B) - Detecciones - Ataques'!$E$3:$E$137, BY$131)
</f>
        <v>0.162601626</v>
      </c>
      <c r="BZ156" s="407" t="s">
        <v>12</v>
      </c>
      <c r="CA156" s="406" t="s">
        <v>12</v>
      </c>
      <c r="CB156" s="407" t="s">
        <v>12</v>
      </c>
      <c r="CC156" s="406" t="s">
        <v>12</v>
      </c>
      <c r="CD156" s="406" t="s">
        <v>12</v>
      </c>
      <c r="CE156" s="395">
        <f>AVERAGEIFS('(B) - Detecciones - Ataques'!$BF$3:$BF$137,'(B) - Detecciones - Ataques'!$GR$3:$GR$137, "✔",'(B) - Detecciones - Ataques'!$E$3:$E$137, CE$131)
</f>
        <v>0</v>
      </c>
      <c r="CF156" s="406" t="s">
        <v>12</v>
      </c>
      <c r="CG156" s="395">
        <f>AVERAGEIFS('(B) - Detecciones - Ataques'!$BF$3:$BF$137,'(B) - Detecciones - Ataques'!$GR$3:$GR$137, "✔",'(B) - Detecciones - Ataques'!$E$3:$E$137, CG$131)
</f>
        <v>1</v>
      </c>
      <c r="CH156" s="395">
        <f>AVERAGEIFS('(B) - Detecciones - Ataques'!$BF$3:$BF$137,'(B) - Detecciones - Ataques'!$GR$3:$GR$137, "✔",'(B) - Detecciones - Ataques'!$E$3:$E$137, CH$131)
</f>
        <v>0</v>
      </c>
      <c r="CI156" s="406" t="s">
        <v>12</v>
      </c>
      <c r="CJ156" s="395">
        <f>AVERAGEIFS('(B) - Detecciones - Ataques'!$BF$3:$BF$137,'(B) - Detecciones - Ataques'!$GR$3:$GR$137, "✔",'(B) - Detecciones - Ataques'!$E$3:$E$137, CJ$131)
</f>
        <v>8</v>
      </c>
      <c r="CK156" s="406" t="s">
        <v>12</v>
      </c>
      <c r="CL156" s="395">
        <f>AVERAGEIFS('(B) - Detecciones - Ataques'!$BF$3:$BF$137,'(B) - Detecciones - Ataques'!$GR$3:$GR$137, "✔",'(B) - Detecciones - Ataques'!$E$3:$E$137, CL$131)
</f>
        <v>1.5</v>
      </c>
      <c r="CM156" s="395">
        <f>AVERAGEIFS('(B) - Detecciones - Ataques'!$BF$3:$BF$137,'(B) - Detecciones - Ataques'!$GR$3:$GR$137, "✔",'(B) - Detecciones - Ataques'!$E$3:$E$137, CM$131)
</f>
        <v>0</v>
      </c>
      <c r="CN156" s="395">
        <f>AVERAGEIFS('(B) - Detecciones - Ataques'!$BF$3:$BF$137,'(B) - Detecciones - Ataques'!$GR$3:$GR$137, "✔",'(B) - Detecciones - Ataques'!$E$3:$E$137, CN$131)
</f>
        <v>0.25</v>
      </c>
      <c r="CO156" s="395">
        <f>AVERAGEIFS('(B) - Detecciones - Ataques'!$BF$3:$BF$137,'(B) - Detecciones - Ataques'!$GR$3:$GR$137, "✔",'(B) - Detecciones - Ataques'!$E$3:$E$137, CO$131)
</f>
        <v>11.5</v>
      </c>
      <c r="CP156" s="395">
        <f>AVERAGEIFS('(B) - Detecciones - Ataques'!$BF$3:$BF$137,'(B) - Detecciones - Ataques'!$GR$3:$GR$137, "✔",'(B) - Detecciones - Ataques'!$E$3:$E$137, CP$131)
</f>
        <v>0</v>
      </c>
      <c r="CQ156" s="406" t="s">
        <v>12</v>
      </c>
      <c r="CR156" s="395">
        <f>AVERAGEIFS('(B) - Detecciones - Ataques'!$BF$3:$BF$137,'(B) - Detecciones - Ataques'!$GR$3:$GR$137, "✔",'(B) - Detecciones - Ataques'!$E$3:$E$137, CR$131)
</f>
        <v>0.1399934292</v>
      </c>
      <c r="CS156" s="395">
        <f>AVERAGEIFS('(B) - Detecciones - Ataques'!$BF$3:$BF$137,'(B) - Detecciones - Ataques'!$GR$3:$GR$137, "✔",'(B) - Detecciones - Ataques'!$E$3:$E$137, CS$131)
</f>
        <v>0.001996007984</v>
      </c>
      <c r="CT156" s="406" t="s">
        <v>12</v>
      </c>
      <c r="CU156" s="395">
        <f>AVERAGEIFS('(B) - Detecciones - Ataques'!$BF$3:$BF$137,'(B) - Detecciones - Ataques'!$GR$3:$GR$137, "✔",'(B) - Detecciones - Ataques'!$E$3:$E$137, CU$131)
</f>
        <v>0</v>
      </c>
      <c r="CV156" s="406" t="s">
        <v>12</v>
      </c>
      <c r="CW156" s="395">
        <f>AVERAGEIFS('(B) - Detecciones - Ataques'!$BF$3:$BF$137,'(B) - Detecciones - Ataques'!$GR$3:$GR$137, "✔",'(B) - Detecciones - Ataques'!$E$3:$E$137, CW$131)
</f>
        <v>0</v>
      </c>
      <c r="CX156" s="395">
        <f>AVERAGEIFS('(B) - Detecciones - Ataques'!$BF$3:$BF$137,'(B) - Detecciones - Ataques'!$GR$3:$GR$137, "✔",'(B) - Detecciones - Ataques'!$E$3:$E$137, CX$131)
</f>
        <v>1.5</v>
      </c>
      <c r="CY156" s="406" t="s">
        <v>12</v>
      </c>
      <c r="CZ156" s="406" t="s">
        <v>12</v>
      </c>
      <c r="DA156" s="406" t="s">
        <v>12</v>
      </c>
      <c r="DB156" s="406" t="s">
        <v>12</v>
      </c>
      <c r="DC156" s="406" t="s">
        <v>12</v>
      </c>
      <c r="DD156" s="406" t="s">
        <v>12</v>
      </c>
      <c r="DE156" s="406" t="s">
        <v>12</v>
      </c>
      <c r="DF156" s="406" t="s">
        <v>12</v>
      </c>
      <c r="DG156" s="395">
        <f>AVERAGEIFS('(B) - Detecciones - Ataques'!$BF$3:$BF$137,'(B) - Detecciones - Ataques'!$GR$3:$GR$137, "✔",'(B) - Detecciones - Ataques'!$E$3:$E$137, DG$131)
</f>
        <v>0.04</v>
      </c>
      <c r="DH156" s="406" t="s">
        <v>12</v>
      </c>
      <c r="DI156" s="396">
        <f>AVERAGEIFS('(B) - Detecciones - Ataques'!$BF$3:$BF$137,'(B) - Detecciones - Ataques'!$GR$3:$GR$137, "✔",'(B) - Detecciones - Ataques'!$E$3:$E$137, DI$131)
</f>
        <v>0.09090909091</v>
      </c>
      <c r="DJ156" s="268"/>
    </row>
    <row r="157">
      <c r="J157" s="269"/>
      <c r="K157" s="390"/>
      <c r="L157" s="390"/>
      <c r="M157" s="390"/>
      <c r="N157" s="390"/>
      <c r="O157" s="270"/>
      <c r="Q157" s="268"/>
      <c r="R157" s="307" t="s">
        <v>2237</v>
      </c>
      <c r="S157" s="381">
        <f>(
    SUMIFS(
        '(B) - Detecciones - Ataques'!$CO$3:$CO$137,
        '(B) - Detecciones - Ataques'!$GR$3:$GR$137, "✔",
        '(B) - Detecciones - Ataques'!$B$3:$B$137, S$131
    ) +
    SUMIFS(
        '(B) - Detecciones - Ataques'!$CO$3:$CO$137,
        '(B) - Detecciones - Ataques'!$GR$3:$GR$137, "✔",
        '(B) - Detecciones - Ataques'!$C$3:$C$137, "*" &amp; S$131 &amp; "*"
    )
) / (
    COUNTIFS(
        '(B) - Detecciones - Ataques'!$GR$3:$GR$137, "✔",
        '(B) - Detecciones - Ataques'!$B$3:$B$137, S$131
    ) +
    COUNTIFS(
        '(B) - Detecciones - Ataques'!$GR$3:$GR$137, "✔",
        '(B) - Detecciones - Ataques'!$C$3:$C$137, "*" &amp; S$131 &amp; "*"
    )
)
</f>
        <v>0.5857605178</v>
      </c>
      <c r="T157" s="381">
        <f>(
    SUMIFS(
        '(B) - Detecciones - Ataques'!$CO$3:$CO$137,
        '(B) - Detecciones - Ataques'!$GR$3:$GR$137, "✔",
        '(B) - Detecciones - Ataques'!$B$3:$B$137, T$131
    ) +
    SUMIFS(
        '(B) - Detecciones - Ataques'!$CO$3:$CO$137,
        '(B) - Detecciones - Ataques'!$GR$3:$GR$137, "✔",
        '(B) - Detecciones - Ataques'!$C$3:$C$137, "*" &amp; T$131 &amp; "*"
    )
) / (
    COUNTIFS(
        '(B) - Detecciones - Ataques'!$GR$3:$GR$137, "✔",
        '(B) - Detecciones - Ataques'!$B$3:$B$137, T$131
    ) +
    COUNTIFS(
        '(B) - Detecciones - Ataques'!$GR$3:$GR$137, "✔",
        '(B) - Detecciones - Ataques'!$C$3:$C$137, "*" &amp; T$131 &amp; "*"
    )
)
</f>
        <v>0</v>
      </c>
      <c r="U157" s="381">
        <f>(
    SUMIFS(
        '(B) - Detecciones - Ataques'!$CO$3:$CO$137,
        '(B) - Detecciones - Ataques'!$GR$3:$GR$137, "✔",
        '(B) - Detecciones - Ataques'!$B$3:$B$137, U$131
    ) +
    SUMIFS(
        '(B) - Detecciones - Ataques'!$CO$3:$CO$137,
        '(B) - Detecciones - Ataques'!$GR$3:$GR$137, "✔",
        '(B) - Detecciones - Ataques'!$C$3:$C$137, "*" &amp; U$131 &amp; "*"
    )
) / (
    COUNTIFS(
        '(B) - Detecciones - Ataques'!$GR$3:$GR$137, "✔",
        '(B) - Detecciones - Ataques'!$B$3:$B$137, U$131
    ) +
    COUNTIFS(
        '(B) - Detecciones - Ataques'!$GR$3:$GR$137, "✔",
        '(B) - Detecciones - Ataques'!$C$3:$C$137, "*" &amp; U$131 &amp; "*"
    )
)
</f>
        <v>1.762061404</v>
      </c>
      <c r="V157" s="381">
        <f>(
    SUMIFS(
        '(B) - Detecciones - Ataques'!$CO$3:$CO$137,
        '(B) - Detecciones - Ataques'!$GR$3:$GR$137, "✔",
        '(B) - Detecciones - Ataques'!$B$3:$B$137, V$131
    ) +
    SUMIFS(
        '(B) - Detecciones - Ataques'!$CO$3:$CO$137,
        '(B) - Detecciones - Ataques'!$GR$3:$GR$137, "✔",
        '(B) - Detecciones - Ataques'!$C$3:$C$137, "*" &amp; V$131 &amp; "*"
    )
) / (
    COUNTIFS(
        '(B) - Detecciones - Ataques'!$GR$3:$GR$137, "✔",
        '(B) - Detecciones - Ataques'!$B$3:$B$137, V$131
    ) +
    COUNTIFS(
        '(B) - Detecciones - Ataques'!$GR$3:$GR$137, "✔",
        '(B) - Detecciones - Ataques'!$C$3:$C$137, "*" &amp; V$131 &amp; "*"
    )
)
</f>
        <v>8.21875</v>
      </c>
      <c r="W157" s="381">
        <f>(
    SUMIFS(
        '(B) - Detecciones - Ataques'!$CO$3:$CO$137,
        '(B) - Detecciones - Ataques'!$GR$3:$GR$137, "✔",
        '(B) - Detecciones - Ataques'!$B$3:$B$137, W$131
    ) +
    SUMIFS(
        '(B) - Detecciones - Ataques'!$CO$3:$CO$137,
        '(B) - Detecciones - Ataques'!$GR$3:$GR$137, "✔",
        '(B) - Detecciones - Ataques'!$C$3:$C$137, "*" &amp; W$131 &amp; "*"
    )
) / (
    COUNTIFS(
        '(B) - Detecciones - Ataques'!$GR$3:$GR$137, "✔",
        '(B) - Detecciones - Ataques'!$B$3:$B$137, W$131
    ) +
    COUNTIFS(
        '(B) - Detecciones - Ataques'!$GR$3:$GR$137, "✔",
        '(B) - Detecciones - Ataques'!$C$3:$C$137, "*" &amp; W$131 &amp; "*"
    )
)
</f>
        <v>0.0286426921</v>
      </c>
      <c r="X157" s="381">
        <f>(
    SUMIFS(
        '(B) - Detecciones - Ataques'!$CO$3:$CO$137,
        '(B) - Detecciones - Ataques'!$GR$3:$GR$137, "✔",
        '(B) - Detecciones - Ataques'!$B$3:$B$137, X$131
    ) +
    SUMIFS(
        '(B) - Detecciones - Ataques'!$CO$3:$CO$137,
        '(B) - Detecciones - Ataques'!$GR$3:$GR$137, "✔",
        '(B) - Detecciones - Ataques'!$C$3:$C$137, "*" &amp; X$131 &amp; "*"
    )
) / (
    COUNTIFS(
        '(B) - Detecciones - Ataques'!$GR$3:$GR$137, "✔",
        '(B) - Detecciones - Ataques'!$B$3:$B$137, X$131
    ) +
    COUNTIFS(
        '(B) - Detecciones - Ataques'!$GR$3:$GR$137, "✔",
        '(B) - Detecciones - Ataques'!$C$3:$C$137, "*" &amp; X$131 &amp; "*"
    )
)
</f>
        <v>264</v>
      </c>
      <c r="Y157" s="381">
        <f>(
    SUMIFS(
        '(B) - Detecciones - Ataques'!$CO$3:$CO$137,
        '(B) - Detecciones - Ataques'!$GR$3:$GR$137, "✔",
        '(B) - Detecciones - Ataques'!$B$3:$B$137, Y$131
    ) +
    SUMIFS(
        '(B) - Detecciones - Ataques'!$CO$3:$CO$137,
        '(B) - Detecciones - Ataques'!$GR$3:$GR$137, "✔",
        '(B) - Detecciones - Ataques'!$C$3:$C$137, "*" &amp; Y$131 &amp; "*"
    )
) / (
    COUNTIFS(
        '(B) - Detecciones - Ataques'!$GR$3:$GR$137, "✔",
        '(B) - Detecciones - Ataques'!$B$3:$B$137, Y$131
    ) +
    COUNTIFS(
        '(B) - Detecciones - Ataques'!$GR$3:$GR$137, "✔",
        '(B) - Detecciones - Ataques'!$C$3:$C$137, "*" &amp; Y$131 &amp; "*"
    )
)
</f>
        <v>62.81233646</v>
      </c>
      <c r="Z157" s="381">
        <f>(
    SUMIFS(
        '(B) - Detecciones - Ataques'!$CO$3:$CO$137,
        '(B) - Detecciones - Ataques'!$GR$3:$GR$137, "✔",
        '(B) - Detecciones - Ataques'!$B$3:$B$137, Z$131
    ) +
    SUMIFS(
        '(B) - Detecciones - Ataques'!$CO$3:$CO$137,
        '(B) - Detecciones - Ataques'!$GR$3:$GR$137, "✔",
        '(B) - Detecciones - Ataques'!$C$3:$C$137, "*" &amp; Z$131 &amp; "*"
    )
) / (
    COUNTIFS(
        '(B) - Detecciones - Ataques'!$GR$3:$GR$137, "✔",
        '(B) - Detecciones - Ataques'!$B$3:$B$137, Z$131
    ) +
    COUNTIFS(
        '(B) - Detecciones - Ataques'!$GR$3:$GR$137, "✔",
        '(B) - Detecciones - Ataques'!$C$3:$C$137, "*" &amp; Z$131 &amp; "*"
    )
)
</f>
        <v>1.878760163</v>
      </c>
      <c r="AA157" s="381">
        <f>(
    SUMIFS(
        '(B) - Detecciones - Ataques'!$CO$3:$CO$137,
        '(B) - Detecciones - Ataques'!$GR$3:$GR$137, "✔",
        '(B) - Detecciones - Ataques'!$B$3:$B$137, AA$131
    ) +
    SUMIFS(
        '(B) - Detecciones - Ataques'!$CO$3:$CO$137,
        '(B) - Detecciones - Ataques'!$GR$3:$GR$137, "✔",
        '(B) - Detecciones - Ataques'!$C$3:$C$137, "*" &amp; AA$131 &amp; "*"
    )
) / (
    COUNTIFS(
        '(B) - Detecciones - Ataques'!$GR$3:$GR$137, "✔",
        '(B) - Detecciones - Ataques'!$B$3:$B$137, AA$131
    ) +
    COUNTIFS(
        '(B) - Detecciones - Ataques'!$GR$3:$GR$137, "✔",
        '(B) - Detecciones - Ataques'!$C$3:$C$137, "*" &amp; AA$131 &amp; "*"
    )
)
</f>
        <v>25.55357143</v>
      </c>
      <c r="AB157" s="381">
        <f>(
    SUMIFS(
        '(B) - Detecciones - Ataques'!$CO$3:$CO$137,
        '(B) - Detecciones - Ataques'!$GR$3:$GR$137, "✔",
        '(B) - Detecciones - Ataques'!$B$3:$B$137, AB$131
    ) +
    SUMIFS(
        '(B) - Detecciones - Ataques'!$CO$3:$CO$137,
        '(B) - Detecciones - Ataques'!$GR$3:$GR$137, "✔",
        '(B) - Detecciones - Ataques'!$C$3:$C$137, "*" &amp; AB$131 &amp; "*"
    )
) / (
    COUNTIFS(
        '(B) - Detecciones - Ataques'!$GR$3:$GR$137, "✔",
        '(B) - Detecciones - Ataques'!$B$3:$B$137, AB$131
    ) +
    COUNTIFS(
        '(B) - Detecciones - Ataques'!$GR$3:$GR$137, "✔",
        '(B) - Detecciones - Ataques'!$C$3:$C$137, "*" &amp; AB$131 &amp; "*"
    )
)
</f>
        <v>4.8</v>
      </c>
      <c r="AC157" s="381">
        <f>(
    SUMIFS(
        '(B) - Detecciones - Ataques'!$CO$3:$CO$137,
        '(B) - Detecciones - Ataques'!$GR$3:$GR$137, "✔",
        '(B) - Detecciones - Ataques'!$B$3:$B$137, AC$131
    ) +
    SUMIFS(
        '(B) - Detecciones - Ataques'!$CO$3:$CO$137,
        '(B) - Detecciones - Ataques'!$GR$3:$GR$137, "✔",
        '(B) - Detecciones - Ataques'!$C$3:$C$137, "*" &amp; AC$131 &amp; "*"
    )
) / (
    COUNTIFS(
        '(B) - Detecciones - Ataques'!$GR$3:$GR$137, "✔",
        '(B) - Detecciones - Ataques'!$B$3:$B$137, AC$131
    ) +
    COUNTIFS(
        '(B) - Detecciones - Ataques'!$GR$3:$GR$137, "✔",
        '(B) - Detecciones - Ataques'!$C$3:$C$137, "*" &amp; AC$131 &amp; "*"
    )
)
</f>
        <v>1.101596806</v>
      </c>
      <c r="AD157" s="381">
        <f>(
    SUMIFS(
        '(B) - Detecciones - Ataques'!$CO$3:$CO$137,
        '(B) - Detecciones - Ataques'!$GR$3:$GR$137, "✔",
        '(B) - Detecciones - Ataques'!$B$3:$B$137, AD$131
    ) +
    SUMIFS(
        '(B) - Detecciones - Ataques'!$CO$3:$CO$137,
        '(B) - Detecciones - Ataques'!$GR$3:$GR$137, "✔",
        '(B) - Detecciones - Ataques'!$C$3:$C$137, "*" &amp; AD$131 &amp; "*"
    )
) / (
    COUNTIFS(
        '(B) - Detecciones - Ataques'!$GR$3:$GR$137, "✔",
        '(B) - Detecciones - Ataques'!$B$3:$B$137, AD$131
    ) +
    COUNTIFS(
        '(B) - Detecciones - Ataques'!$GR$3:$GR$137, "✔",
        '(B) - Detecciones - Ataques'!$C$3:$C$137, "*" &amp; AD$131 &amp; "*"
    )
)
</f>
        <v>1.5</v>
      </c>
      <c r="AE157" s="382">
        <f>(
    SUMIFS(
        '(B) - Detecciones - Ataques'!$CO$3:$CO$137,
        '(B) - Detecciones - Ataques'!$GR$3:$GR$137, "✔",
        '(B) - Detecciones - Ataques'!$B$3:$B$137, AE$131
    ) +
    SUMIFS(
        '(B) - Detecciones - Ataques'!$CO$3:$CO$137,
        '(B) - Detecciones - Ataques'!$GR$3:$GR$137, "✔",
        '(B) - Detecciones - Ataques'!$C$3:$C$137, "*" &amp; AE$131 &amp; "*"
    )
) / (
    COUNTIFS(
        '(B) - Detecciones - Ataques'!$GR$3:$GR$137, "✔",
        '(B) - Detecciones - Ataques'!$B$3:$B$137, AE$131
    ) +
    COUNTIFS(
        '(B) - Detecciones - Ataques'!$GR$3:$GR$137, "✔",
        '(B) - Detecciones - Ataques'!$C$3:$C$137, "*" &amp; AE$131 &amp; "*"
    )
)
</f>
        <v>10.1389899</v>
      </c>
      <c r="AF157" s="268"/>
      <c r="AG157" s="307" t="s">
        <v>2237</v>
      </c>
      <c r="AH157" s="395">
        <f>AVERAGEIFS('(B) - Detecciones - Ataques'!$CO$3:$CO$137,'(B) - Detecciones - Ataques'!$GR$3:$GR$137, "✔",'(B) - Detecciones - Ataques'!$E$3:$E$137, AH$131)
</f>
        <v>0.007281553398</v>
      </c>
      <c r="AI157" s="395">
        <f>AVERAGEIFS('(B) - Detecciones - Ataques'!$CO$3:$CO$137,'(B) - Detecciones - Ataques'!$GR$3:$GR$137, "✔",'(B) - Detecciones - Ataques'!$E$3:$E$137, AI$131)
</f>
        <v>1</v>
      </c>
      <c r="AJ157" s="395">
        <f>AVERAGEIFS('(B) - Detecciones - Ataques'!$CO$3:$CO$137,'(B) - Detecciones - Ataques'!$GR$3:$GR$137, "✔",'(B) - Detecciones - Ataques'!$E$3:$E$137, AJ$131)
</f>
        <v>2.5</v>
      </c>
      <c r="AK157" s="395">
        <f>AVERAGEIFS('(B) - Detecciones - Ataques'!$CO$3:$CO$137,'(B) - Detecciones - Ataques'!$GR$3:$GR$137, "✔",'(B) - Detecciones - Ataques'!$E$3:$E$137, AK$131)
</f>
        <v>0</v>
      </c>
      <c r="AL157" s="406" t="s">
        <v>12</v>
      </c>
      <c r="AM157" s="406" t="s">
        <v>12</v>
      </c>
      <c r="AN157" s="406" t="s">
        <v>12</v>
      </c>
      <c r="AO157" s="406" t="s">
        <v>12</v>
      </c>
      <c r="AP157" s="395">
        <f>AVERAGEIFS('(B) - Detecciones - Ataques'!$CO$3:$CO$137,'(B) - Detecciones - Ataques'!$GR$3:$GR$137, "✔",'(B) - Detecciones - Ataques'!$E$3:$E$137, AP$131)
</f>
        <v>1.087719298</v>
      </c>
      <c r="AQ157" s="395">
        <f>AVERAGEIFS('(B) - Detecciones - Ataques'!$CO$3:$CO$137,'(B) - Detecciones - Ataques'!$GR$3:$GR$137, "✔",'(B) - Detecciones - Ataques'!$E$3:$E$137, AQ$131)
</f>
        <v>1.166666667</v>
      </c>
      <c r="AR157" s="406" t="s">
        <v>12</v>
      </c>
      <c r="AS157" s="395">
        <f>AVERAGEIFS('(B) - Detecciones - Ataques'!$CO$3:$CO$137,'(B) - Detecciones - Ataques'!$GR$3:$GR$137, "✔",'(B) - Detecciones - Ataques'!$E$3:$E$137, AS$131)
</f>
        <v>3</v>
      </c>
      <c r="AT157" s="395">
        <f>AVERAGEIFS('(B) - Detecciones - Ataques'!$CO$3:$CO$137,'(B) - Detecciones - Ataques'!$GR$3:$GR$137, "✔",'(B) - Detecciones - Ataques'!$E$3:$E$137, AT$131)
</f>
        <v>3.5</v>
      </c>
      <c r="AU157" s="395">
        <f>AVERAGEIFS('(B) - Detecciones - Ataques'!$CO$3:$CO$137,'(B) - Detecciones - Ataques'!$GR$3:$GR$137, "✔",'(B) - Detecciones - Ataques'!$E$3:$E$137, AU$131)
</f>
        <v>2</v>
      </c>
      <c r="AV157" s="406" t="s">
        <v>12</v>
      </c>
      <c r="AW157" s="395">
        <f>AVERAGEIFS('(B) - Detecciones - Ataques'!$CO$3:$CO$137,'(B) - Detecciones - Ataques'!$GR$3:$GR$137, "✔",'(B) - Detecciones - Ataques'!$E$3:$E$137, AW$131)
</f>
        <v>2.875</v>
      </c>
      <c r="AX157" s="407" t="s">
        <v>12</v>
      </c>
      <c r="AY157" s="395">
        <f>AVERAGEIFS('(B) - Detecciones - Ataques'!$CO$3:$CO$137,'(B) - Detecciones - Ataques'!$GR$3:$GR$137, "✔",'(B) - Detecciones - Ataques'!$E$3:$E$137, AY$131)
</f>
        <v>1</v>
      </c>
      <c r="AZ157" s="395">
        <f>AVERAGEIFS('(B) - Detecciones - Ataques'!$CO$3:$CO$137,'(B) - Detecciones - Ataques'!$GR$3:$GR$137, "✔",'(B) - Detecciones - Ataques'!$E$3:$E$137, AZ$131)
</f>
        <v>28</v>
      </c>
      <c r="BA157" s="407" t="s">
        <v>12</v>
      </c>
      <c r="BB157" s="395">
        <f>AVERAGEIFS('(B) - Detecciones - Ataques'!$CO$3:$CO$137,'(B) - Detecciones - Ataques'!$GR$3:$GR$137, "✔",'(B) - Detecciones - Ataques'!$E$3:$E$137, BB$131)
</f>
        <v>0.06683294822</v>
      </c>
      <c r="BC157" s="406" t="s">
        <v>12</v>
      </c>
      <c r="BD157" s="395">
        <f>AVERAGEIFS('(B) - Detecciones - Ataques'!$CO$3:$CO$137,'(B) - Detecciones - Ataques'!$GR$3:$GR$137, "✔",'(B) - Detecciones - Ataques'!$E$3:$E$137, BD$131)
</f>
        <v>0</v>
      </c>
      <c r="BE157" s="395">
        <f>AVERAGEIFS('(B) - Detecciones - Ataques'!$CO$3:$CO$137,'(B) - Detecciones - Ataques'!$GR$3:$GR$137, "✔",'(B) - Detecciones - Ataques'!$E$3:$E$137, BE$131)
</f>
        <v>0</v>
      </c>
      <c r="BF157" s="395">
        <f>AVERAGEIFS('(B) - Detecciones - Ataques'!$CO$3:$CO$137,'(B) - Detecciones - Ataques'!$GR$3:$GR$137, "✔",'(B) - Detecciones - Ataques'!$E$3:$E$137, BF$131)
</f>
        <v>0</v>
      </c>
      <c r="BG157" s="395">
        <f>AVERAGEIFS('(B) - Detecciones - Ataques'!$CO$3:$CO$137,'(B) - Detecciones - Ataques'!$GR$3:$GR$137, "✔",'(B) - Detecciones - Ataques'!$E$3:$E$137, BG$131)
</f>
        <v>792</v>
      </c>
      <c r="BH157" s="406" t="s">
        <v>12</v>
      </c>
      <c r="BI157" s="406" t="s">
        <v>12</v>
      </c>
      <c r="BJ157" s="406" t="s">
        <v>12</v>
      </c>
      <c r="BK157" s="395">
        <f>AVERAGEIFS('(B) - Detecciones - Ataques'!$CO$3:$CO$137,'(B) - Detecciones - Ataques'!$GR$3:$GR$137, "✔",'(B) - Detecciones - Ataques'!$E$3:$E$137, BK$131)
</f>
        <v>1</v>
      </c>
      <c r="BL157" s="395">
        <f>AVERAGEIFS('(B) - Detecciones - Ataques'!$CO$3:$CO$137,'(B) - Detecciones - Ataques'!$GR$3:$GR$137, "✔",'(B) - Detecciones - Ataques'!$E$3:$E$137, BL$131)
</f>
        <v>16.32985053</v>
      </c>
      <c r="BM157" s="395">
        <f>AVERAGEIFS('(B) - Detecciones - Ataques'!$CO$3:$CO$137,'(B) - Detecciones - Ataques'!$GR$3:$GR$137, "✔",'(B) - Detecciones - Ataques'!$E$3:$E$137, BM$131)
</f>
        <v>128.6419859</v>
      </c>
      <c r="BN157" s="406" t="s">
        <v>12</v>
      </c>
      <c r="BO157" s="406" t="s">
        <v>12</v>
      </c>
      <c r="BP157" s="395">
        <f>AVERAGEIFS('(B) - Detecciones - Ataques'!$CO$3:$CO$137,'(B) - Detecciones - Ataques'!$GR$3:$GR$137, "✔",'(B) - Detecciones - Ataques'!$E$3:$E$137, BP$131)
</f>
        <v>0</v>
      </c>
      <c r="BQ157" s="406" t="s">
        <v>12</v>
      </c>
      <c r="BR157" s="395">
        <f>AVERAGEIFS('(B) - Detecciones - Ataques'!$CO$3:$CO$137,'(B) - Detecciones - Ataques'!$GR$3:$GR$137, "✔",'(B) - Detecciones - Ataques'!$E$3:$E$137, BR$131)
</f>
        <v>6</v>
      </c>
      <c r="BS157" s="406" t="s">
        <v>12</v>
      </c>
      <c r="BT157" s="406" t="s">
        <v>12</v>
      </c>
      <c r="BU157" s="395">
        <f>AVERAGEIFS('(B) - Detecciones - Ataques'!$CO$3:$CO$137,'(B) - Detecciones - Ataques'!$GR$3:$GR$137, "✔",'(B) - Detecciones - Ataques'!$E$3:$E$137, BU$131)
</f>
        <v>0</v>
      </c>
      <c r="BV157" s="395">
        <f>AVERAGEIFS('(B) - Detecciones - Ataques'!$CO$3:$CO$137,'(B) - Detecciones - Ataques'!$GR$3:$GR$137, "✔",'(B) - Detecciones - Ataques'!$E$3:$E$137, BV$131)
</f>
        <v>4</v>
      </c>
      <c r="BW157" s="406" t="s">
        <v>12</v>
      </c>
      <c r="BX157" s="395">
        <f>AVERAGEIFS('(B) - Detecciones - Ataques'!$CO$3:$CO$137,'(B) - Detecciones - Ataques'!$GR$3:$GR$137, "✔",'(B) - Detecciones - Ataques'!$E$3:$E$137, BX$131)
</f>
        <v>0.125</v>
      </c>
      <c r="BY157" s="395">
        <f>AVERAGEIFS('(B) - Detecciones - Ataques'!$CO$3:$CO$137,'(B) - Detecciones - Ataques'!$GR$3:$GR$137, "✔",'(B) - Detecciones - Ataques'!$E$3:$E$137, BY$131)
</f>
        <v>0.162601626</v>
      </c>
      <c r="BZ157" s="407" t="s">
        <v>12</v>
      </c>
      <c r="CA157" s="406" t="s">
        <v>12</v>
      </c>
      <c r="CB157" s="407" t="s">
        <v>12</v>
      </c>
      <c r="CC157" s="406" t="s">
        <v>12</v>
      </c>
      <c r="CD157" s="406" t="s">
        <v>12</v>
      </c>
      <c r="CE157" s="395">
        <f>AVERAGEIFS('(B) - Detecciones - Ataques'!$CO$3:$CO$137,'(B) - Detecciones - Ataques'!$GR$3:$GR$137, "✔",'(B) - Detecciones - Ataques'!$E$3:$E$137, CE$131)
</f>
        <v>4</v>
      </c>
      <c r="CF157" s="406" t="s">
        <v>12</v>
      </c>
      <c r="CG157" s="395">
        <f>AVERAGEIFS('(B) - Detecciones - Ataques'!$CO$3:$CO$137,'(B) - Detecciones - Ataques'!$GR$3:$GR$137, "✔",'(B) - Detecciones - Ataques'!$E$3:$E$137, CG$131)
</f>
        <v>1</v>
      </c>
      <c r="CH157" s="395">
        <f>AVERAGEIFS('(B) - Detecciones - Ataques'!$CO$3:$CO$137,'(B) - Detecciones - Ataques'!$GR$3:$GR$137, "✔",'(B) - Detecciones - Ataques'!$E$3:$E$137, CH$131)
</f>
        <v>0</v>
      </c>
      <c r="CI157" s="406" t="s">
        <v>12</v>
      </c>
      <c r="CJ157" s="395">
        <f>AVERAGEIFS('(B) - Detecciones - Ataques'!$CO$3:$CO$137,'(B) - Detecciones - Ataques'!$GR$3:$GR$137, "✔",'(B) - Detecciones - Ataques'!$E$3:$E$137, CJ$131)
</f>
        <v>13</v>
      </c>
      <c r="CK157" s="406" t="s">
        <v>12</v>
      </c>
      <c r="CL157" s="395">
        <f>AVERAGEIFS('(B) - Detecciones - Ataques'!$CO$3:$CO$137,'(B) - Detecciones - Ataques'!$GR$3:$GR$137, "✔",'(B) - Detecciones - Ataques'!$E$3:$E$137, CL$131)
</f>
        <v>81</v>
      </c>
      <c r="CM157" s="395">
        <f>AVERAGEIFS('(B) - Detecciones - Ataques'!$CO$3:$CO$137,'(B) - Detecciones - Ataques'!$GR$3:$GR$137, "✔",'(B) - Detecciones - Ataques'!$E$3:$E$137, CM$131)
</f>
        <v>0</v>
      </c>
      <c r="CN157" s="395">
        <f>AVERAGEIFS('(B) - Detecciones - Ataques'!$CO$3:$CO$137,'(B) - Detecciones - Ataques'!$GR$3:$GR$137, "✔",'(B) - Detecciones - Ataques'!$E$3:$E$137, CN$131)
</f>
        <v>0.5</v>
      </c>
      <c r="CO157" s="395">
        <f>AVERAGEIFS('(B) - Detecciones - Ataques'!$CO$3:$CO$137,'(B) - Detecciones - Ataques'!$GR$3:$GR$137, "✔",'(B) - Detecciones - Ataques'!$E$3:$E$137, CO$131)
</f>
        <v>20</v>
      </c>
      <c r="CP157" s="395">
        <f>AVERAGEIFS('(B) - Detecciones - Ataques'!$CO$3:$CO$137,'(B) - Detecciones - Ataques'!$GR$3:$GR$137, "✔",'(B) - Detecciones - Ataques'!$E$3:$E$137, CP$131)
</f>
        <v>3</v>
      </c>
      <c r="CQ157" s="406" t="s">
        <v>12</v>
      </c>
      <c r="CR157" s="406" t="s">
        <v>12</v>
      </c>
      <c r="CS157" s="395">
        <f>AVERAGEIFS('(B) - Detecciones - Ataques'!$CO$3:$CO$137,'(B) - Detecciones - Ataques'!$GR$3:$GR$137, "✔",'(B) - Detecciones - Ataques'!$E$3:$E$137, CS$131)
</f>
        <v>0.007984031936</v>
      </c>
      <c r="CT157" s="406" t="s">
        <v>12</v>
      </c>
      <c r="CU157" s="395">
        <f>AVERAGEIFS('(B) - Detecciones - Ataques'!$CO$3:$CO$137,'(B) - Detecciones - Ataques'!$GR$3:$GR$137, "✔",'(B) - Detecciones - Ataques'!$E$3:$E$137, CU$131)
</f>
        <v>0</v>
      </c>
      <c r="CV157" s="406" t="s">
        <v>12</v>
      </c>
      <c r="CW157" s="395">
        <f>AVERAGEIFS('(B) - Detecciones - Ataques'!$CO$3:$CO$137,'(B) - Detecciones - Ataques'!$GR$3:$GR$137, "✔",'(B) - Detecciones - Ataques'!$E$3:$E$137, CW$131)
</f>
        <v>5.5</v>
      </c>
      <c r="CX157" s="395">
        <f>AVERAGEIFS('(B) - Detecciones - Ataques'!$CO$3:$CO$137,'(B) - Detecciones - Ataques'!$GR$3:$GR$137, "✔",'(B) - Detecciones - Ataques'!$E$3:$E$137, CX$131)
</f>
        <v>1.5</v>
      </c>
      <c r="CY157" s="406" t="s">
        <v>12</v>
      </c>
      <c r="CZ157" s="406" t="s">
        <v>12</v>
      </c>
      <c r="DA157" s="406" t="s">
        <v>12</v>
      </c>
      <c r="DB157" s="406" t="s">
        <v>12</v>
      </c>
      <c r="DC157" s="406" t="s">
        <v>12</v>
      </c>
      <c r="DD157" s="406" t="s">
        <v>12</v>
      </c>
      <c r="DE157" s="406" t="s">
        <v>12</v>
      </c>
      <c r="DF157" s="406" t="s">
        <v>12</v>
      </c>
      <c r="DG157" s="395">
        <f>AVERAGEIFS('(B) - Detecciones - Ataques'!$CO$3:$CO$137,'(B) - Detecciones - Ataques'!$GR$3:$GR$137, "✔",'(B) - Detecciones - Ataques'!$E$3:$E$137, DG$131)
</f>
        <v>1.053333333</v>
      </c>
      <c r="DH157" s="406" t="s">
        <v>12</v>
      </c>
      <c r="DI157" s="396">
        <f>AVERAGEIFS('(B) - Detecciones - Ataques'!$CO$3:$CO$137,'(B) - Detecciones - Ataques'!$GR$3:$GR$137, "✔",'(B) - Detecciones - Ataques'!$E$3:$E$137, DI$131)
</f>
        <v>1.363636364</v>
      </c>
      <c r="DJ157" s="268"/>
    </row>
    <row r="158">
      <c r="J158" s="269"/>
      <c r="K158" s="390"/>
      <c r="L158" s="390"/>
      <c r="M158" s="390"/>
      <c r="N158" s="390"/>
      <c r="O158" s="270"/>
      <c r="Q158" s="268"/>
      <c r="R158" s="307" t="s">
        <v>2238</v>
      </c>
      <c r="S158" s="381">
        <f>(
    SUMIFS(
        '(B) - Detecciones - Ataques'!$DX$3:$DX$137,
        '(B) - Detecciones - Ataques'!$GR$3:$GR$137, "✔",
        '(B) - Detecciones - Ataques'!$B$3:$B$137, S$131
    ) +
    SUMIFS(
        '(B) - Detecciones - Ataques'!$DX$3:$DX$137,
        '(B) - Detecciones - Ataques'!$GR$3:$GR$137, "✔",
        '(B) - Detecciones - Ataques'!$C$3:$C$137, "*" &amp; S$131 &amp; "*"
    )
) / (
    COUNTIFS(
        '(B) - Detecciones - Ataques'!$GR$3:$GR$137, "✔",
        '(B) - Detecciones - Ataques'!$B$3:$B$137, S$131
    ) +
    COUNTIFS(
        '(B) - Detecciones - Ataques'!$GR$3:$GR$137, "✔",
        '(B) - Detecciones - Ataques'!$C$3:$C$137, "*" &amp; S$131 &amp; "*"
    )
)
</f>
        <v>1.045867081</v>
      </c>
      <c r="T158" s="381">
        <f>(
    SUMIFS(
        '(B) - Detecciones - Ataques'!$DX$3:$DX$137,
        '(B) - Detecciones - Ataques'!$GR$3:$GR$137, "✔",
        '(B) - Detecciones - Ataques'!$B$3:$B$137, T$131
    ) +
    SUMIFS(
        '(B) - Detecciones - Ataques'!$DX$3:$DX$137,
        '(B) - Detecciones - Ataques'!$GR$3:$GR$137, "✔",
        '(B) - Detecciones - Ataques'!$C$3:$C$137, "*" &amp; T$131 &amp; "*"
    )
) / (
    COUNTIFS(
        '(B) - Detecciones - Ataques'!$GR$3:$GR$137, "✔",
        '(B) - Detecciones - Ataques'!$B$3:$B$137, T$131
    ) +
    COUNTIFS(
        '(B) - Detecciones - Ataques'!$GR$3:$GR$137, "✔",
        '(B) - Detecciones - Ataques'!$C$3:$C$137, "*" &amp; T$131 &amp; "*"
    )
)
</f>
        <v>0</v>
      </c>
      <c r="U158" s="381">
        <f>(
    SUMIFS(
        '(B) - Detecciones - Ataques'!$DX$3:$DX$137,
        '(B) - Detecciones - Ataques'!$GR$3:$GR$137, "✔",
        '(B) - Detecciones - Ataques'!$B$3:$B$137, U$131
    ) +
    SUMIFS(
        '(B) - Detecciones - Ataques'!$DX$3:$DX$137,
        '(B) - Detecciones - Ataques'!$GR$3:$GR$137, "✔",
        '(B) - Detecciones - Ataques'!$C$3:$C$137, "*" &amp; U$131 &amp; "*"
    )
) / (
    COUNTIFS(
        '(B) - Detecciones - Ataques'!$GR$3:$GR$137, "✔",
        '(B) - Detecciones - Ataques'!$B$3:$B$137, U$131
    ) +
    COUNTIFS(
        '(B) - Detecciones - Ataques'!$GR$3:$GR$137, "✔",
        '(B) - Detecciones - Ataques'!$C$3:$C$137, "*" &amp; U$131 &amp; "*"
    )
)
</f>
        <v>13.54824561</v>
      </c>
      <c r="V158" s="381">
        <f>(
    SUMIFS(
        '(B) - Detecciones - Ataques'!$DX$3:$DX$137,
        '(B) - Detecciones - Ataques'!$GR$3:$GR$137, "✔",
        '(B) - Detecciones - Ataques'!$B$3:$B$137, V$131
    ) +
    SUMIFS(
        '(B) - Detecciones - Ataques'!$DX$3:$DX$137,
        '(B) - Detecciones - Ataques'!$GR$3:$GR$137, "✔",
        '(B) - Detecciones - Ataques'!$C$3:$C$137, "*" &amp; V$131 &amp; "*"
    )
) / (
    COUNTIFS(
        '(B) - Detecciones - Ataques'!$GR$3:$GR$137, "✔",
        '(B) - Detecciones - Ataques'!$B$3:$B$137, V$131
    ) +
    COUNTIFS(
        '(B) - Detecciones - Ataques'!$GR$3:$GR$137, "✔",
        '(B) - Detecciones - Ataques'!$C$3:$C$137, "*" &amp; V$131 &amp; "*"
    )
)
</f>
        <v>9.34375</v>
      </c>
      <c r="W158" s="381">
        <f>(
    SUMIFS(
        '(B) - Detecciones - Ataques'!$DX$3:$DX$137,
        '(B) - Detecciones - Ataques'!$GR$3:$GR$137, "✔",
        '(B) - Detecciones - Ataques'!$B$3:$B$137, W$131
    ) +
    SUMIFS(
        '(B) - Detecciones - Ataques'!$DX$3:$DX$137,
        '(B) - Detecciones - Ataques'!$GR$3:$GR$137, "✔",
        '(B) - Detecciones - Ataques'!$C$3:$C$137, "*" &amp; W$131 &amp; "*"
    )
) / (
    COUNTIFS(
        '(B) - Detecciones - Ataques'!$GR$3:$GR$137, "✔",
        '(B) - Detecciones - Ataques'!$B$3:$B$137, W$131
    ) +
    COUNTIFS(
        '(B) - Detecciones - Ataques'!$GR$3:$GR$137, "✔",
        '(B) - Detecciones - Ataques'!$C$3:$C$137, "*" &amp; W$131 &amp; "*"
    )
)
</f>
        <v>1.285714286</v>
      </c>
      <c r="X158" s="381">
        <f>(
    SUMIFS(
        '(B) - Detecciones - Ataques'!$DX$3:$DX$137,
        '(B) - Detecciones - Ataques'!$GR$3:$GR$137, "✔",
        '(B) - Detecciones - Ataques'!$B$3:$B$137, X$131
    ) +
    SUMIFS(
        '(B) - Detecciones - Ataques'!$DX$3:$DX$137,
        '(B) - Detecciones - Ataques'!$GR$3:$GR$137, "✔",
        '(B) - Detecciones - Ataques'!$C$3:$C$137, "*" &amp; X$131 &amp; "*"
    )
) / (
    COUNTIFS(
        '(B) - Detecciones - Ataques'!$GR$3:$GR$137, "✔",
        '(B) - Detecciones - Ataques'!$B$3:$B$137, X$131
    ) +
    COUNTIFS(
        '(B) - Detecciones - Ataques'!$GR$3:$GR$137, "✔",
        '(B) - Detecciones - Ataques'!$C$3:$C$137, "*" &amp; X$131 &amp; "*"
    )
)
</f>
        <v>265.4166667</v>
      </c>
      <c r="Y158" s="381">
        <f>(
    SUMIFS(
        '(B) - Detecciones - Ataques'!$DX$3:$DX$137,
        '(B) - Detecciones - Ataques'!$GR$3:$GR$137, "✔",
        '(B) - Detecciones - Ataques'!$B$3:$B$137, Y$131
    ) +
    SUMIFS(
        '(B) - Detecciones - Ataques'!$DX$3:$DX$137,
        '(B) - Detecciones - Ataques'!$GR$3:$GR$137, "✔",
        '(B) - Detecciones - Ataques'!$C$3:$C$137, "*" &amp; Y$131 &amp; "*"
    )
) / (
    COUNTIFS(
        '(B) - Detecciones - Ataques'!$GR$3:$GR$137, "✔",
        '(B) - Detecciones - Ataques'!$B$3:$B$137, Y$131
    ) +
    COUNTIFS(
        '(B) - Detecciones - Ataques'!$GR$3:$GR$137, "✔",
        '(B) - Detecciones - Ataques'!$C$3:$C$137, "*" &amp; Y$131 &amp; "*"
    )
)
</f>
        <v>63.16939544</v>
      </c>
      <c r="Z158" s="381">
        <f>(
    SUMIFS(
        '(B) - Detecciones - Ataques'!$DX$3:$DX$137,
        '(B) - Detecciones - Ataques'!$GR$3:$GR$137, "✔",
        '(B) - Detecciones - Ataques'!$B$3:$B$137, Z$131
    ) +
    SUMIFS(
        '(B) - Detecciones - Ataques'!$DX$3:$DX$137,
        '(B) - Detecciones - Ataques'!$GR$3:$GR$137, "✔",
        '(B) - Detecciones - Ataques'!$C$3:$C$137, "*" &amp; Z$131 &amp; "*"
    )
) / (
    COUNTIFS(
        '(B) - Detecciones - Ataques'!$GR$3:$GR$137, "✔",
        '(B) - Detecciones - Ataques'!$B$3:$B$137, Z$131
    ) +
    COUNTIFS(
        '(B) - Detecciones - Ataques'!$GR$3:$GR$137, "✔",
        '(B) - Detecciones - Ataques'!$C$3:$C$137, "*" &amp; Z$131 &amp; "*"
    )
)
</f>
        <v>3.208315399</v>
      </c>
      <c r="AA158" s="381">
        <f>(
    SUMIFS(
        '(B) - Detecciones - Ataques'!$DX$3:$DX$137,
        '(B) - Detecciones - Ataques'!$GR$3:$GR$137, "✔",
        '(B) - Detecciones - Ataques'!$B$3:$B$137, AA$131
    ) +
    SUMIFS(
        '(B) - Detecciones - Ataques'!$DX$3:$DX$137,
        '(B) - Detecciones - Ataques'!$GR$3:$GR$137, "✔",
        '(B) - Detecciones - Ataques'!$C$3:$C$137, "*" &amp; AA$131 &amp; "*"
    )
) / (
    COUNTIFS(
        '(B) - Detecciones - Ataques'!$GR$3:$GR$137, "✔",
        '(B) - Detecciones - Ataques'!$B$3:$B$137, AA$131
    ) +
    COUNTIFS(
        '(B) - Detecciones - Ataques'!$GR$3:$GR$137, "✔",
        '(B) - Detecciones - Ataques'!$C$3:$C$137, "*" &amp; AA$131 &amp; "*"
    )
)
</f>
        <v>33.33928571</v>
      </c>
      <c r="AB158" s="381">
        <f>(
    SUMIFS(
        '(B) - Detecciones - Ataques'!$DX$3:$DX$137,
        '(B) - Detecciones - Ataques'!$GR$3:$GR$137, "✔",
        '(B) - Detecciones - Ataques'!$B$3:$B$137, AB$131
    ) +
    SUMIFS(
        '(B) - Detecciones - Ataques'!$DX$3:$DX$137,
        '(B) - Detecciones - Ataques'!$GR$3:$GR$137, "✔",
        '(B) - Detecciones - Ataques'!$C$3:$C$137, "*" &amp; AB$131 &amp; "*"
    )
) / (
    COUNTIFS(
        '(B) - Detecciones - Ataques'!$GR$3:$GR$137, "✔",
        '(B) - Detecciones - Ataques'!$B$3:$B$137, AB$131
    ) +
    COUNTIFS(
        '(B) - Detecciones - Ataques'!$GR$3:$GR$137, "✔",
        '(B) - Detecciones - Ataques'!$C$3:$C$137, "*" &amp; AB$131 &amp; "*"
    )
)
</f>
        <v>6.65</v>
      </c>
      <c r="AC158" s="381">
        <f>(
    SUMIFS(
        '(B) - Detecciones - Ataques'!$DX$3:$DX$137,
        '(B) - Detecciones - Ataques'!$GR$3:$GR$137, "✔",
        '(B) - Detecciones - Ataques'!$B$3:$B$137, AC$131
    ) +
    SUMIFS(
        '(B) - Detecciones - Ataques'!$DX$3:$DX$137,
        '(B) - Detecciones - Ataques'!$GR$3:$GR$137, "✔",
        '(B) - Detecciones - Ataques'!$C$3:$C$137, "*" &amp; AC$131 &amp; "*"
    )
) / (
    COUNTIFS(
        '(B) - Detecciones - Ataques'!$GR$3:$GR$137, "✔",
        '(B) - Detecciones - Ataques'!$B$3:$B$137, AC$131
    ) +
    COUNTIFS(
        '(B) - Detecciones - Ataques'!$GR$3:$GR$137, "✔",
        '(B) - Detecciones - Ataques'!$C$3:$C$137, "*" &amp; AC$131 &amp; "*"
    )
)
</f>
        <v>2.001596806</v>
      </c>
      <c r="AD158" s="381">
        <f>(
    SUMIFS(
        '(B) - Detecciones - Ataques'!$DX$3:$DX$137,
        '(B) - Detecciones - Ataques'!$GR$3:$GR$137, "✔",
        '(B) - Detecciones - Ataques'!$B$3:$B$137, AD$131
    ) +
    SUMIFS(
        '(B) - Detecciones - Ataques'!$DX$3:$DX$137,
        '(B) - Detecciones - Ataques'!$GR$3:$GR$137, "✔",
        '(B) - Detecciones - Ataques'!$C$3:$C$137, "*" &amp; AD$131 &amp; "*"
    )
) / (
    COUNTIFS(
        '(B) - Detecciones - Ataques'!$GR$3:$GR$137, "✔",
        '(B) - Detecciones - Ataques'!$B$3:$B$137, AD$131
    ) +
    COUNTIFS(
        '(B) - Detecciones - Ataques'!$GR$3:$GR$137, "✔",
        '(B) - Detecciones - Ataques'!$C$3:$C$137, "*" &amp; AD$131 &amp; "*"
    )
)
</f>
        <v>2</v>
      </c>
      <c r="AE158" s="382">
        <f>(
    SUMIFS(
        '(B) - Detecciones - Ataques'!$DX$3:$DX$137,
        '(B) - Detecciones - Ataques'!$GR$3:$GR$137, "✔",
        '(B) - Detecciones - Ataques'!$B$3:$B$137, AE$131
    ) +
    SUMIFS(
        '(B) - Detecciones - Ataques'!$DX$3:$DX$137,
        '(B) - Detecciones - Ataques'!$GR$3:$GR$137, "✔",
        '(B) - Detecciones - Ataques'!$C$3:$C$137, "*" &amp; AE$131 &amp; "*"
    )
) / (
    COUNTIFS(
        '(B) - Detecciones - Ataques'!$GR$3:$GR$137, "✔",
        '(B) - Detecciones - Ataques'!$B$3:$B$137, AE$131
    ) +
    COUNTIFS(
        '(B) - Detecciones - Ataques'!$GR$3:$GR$137, "✔",
        '(B) - Detecciones - Ataques'!$C$3:$C$137, "*" &amp; AE$131 &amp; "*"
    )
)
</f>
        <v>9.597239057</v>
      </c>
      <c r="AF158" s="268"/>
      <c r="AG158" s="307" t="s">
        <v>2238</v>
      </c>
      <c r="AH158" s="395">
        <f>AVERAGEIFS('(B) - Detecciones - Ataques'!$DX$3:$DX$137,'(B) - Detecciones - Ataques'!$GR$3:$GR$137, "✔",'(B) - Detecciones - Ataques'!$E$3:$E$137, AH$131)
</f>
        <v>0.6376012444</v>
      </c>
      <c r="AI158" s="395">
        <f>AVERAGEIFS('(B) - Detecciones - Ataques'!$DX$3:$DX$137,'(B) - Detecciones - Ataques'!$GR$3:$GR$137, "✔",'(B) - Detecciones - Ataques'!$E$3:$E$137, AI$131)
</f>
        <v>1</v>
      </c>
      <c r="AJ158" s="395">
        <f>AVERAGEIFS('(B) - Detecciones - Ataques'!$DX$3:$DX$137,'(B) - Detecciones - Ataques'!$GR$3:$GR$137, "✔",'(B) - Detecciones - Ataques'!$E$3:$E$137, AJ$131)
</f>
        <v>4</v>
      </c>
      <c r="AK158" s="395">
        <f>AVERAGEIFS('(B) - Detecciones - Ataques'!$DX$3:$DX$137,'(B) - Detecciones - Ataques'!$GR$3:$GR$137, "✔",'(B) - Detecciones - Ataques'!$E$3:$E$137, AK$131)
</f>
        <v>0</v>
      </c>
      <c r="AL158" s="406" t="s">
        <v>12</v>
      </c>
      <c r="AM158" s="406" t="s">
        <v>12</v>
      </c>
      <c r="AN158" s="406" t="s">
        <v>12</v>
      </c>
      <c r="AO158" s="406" t="s">
        <v>12</v>
      </c>
      <c r="AP158" s="395">
        <f>AVERAGEIFS('(B) - Detecciones - Ataques'!$DX$3:$DX$137,'(B) - Detecciones - Ataques'!$GR$3:$GR$137, "✔",'(B) - Detecciones - Ataques'!$E$3:$E$137, AP$131)
</f>
        <v>3.684210526</v>
      </c>
      <c r="AQ158" s="395">
        <f>AVERAGEIFS('(B) - Detecciones - Ataques'!$DX$3:$DX$137,'(B) - Detecciones - Ataques'!$GR$3:$GR$137, "✔",'(B) - Detecciones - Ataques'!$E$3:$E$137, AQ$131)
</f>
        <v>42.66666667</v>
      </c>
      <c r="AR158" s="406" t="s">
        <v>12</v>
      </c>
      <c r="AS158" s="395">
        <f>AVERAGEIFS('(B) - Detecciones - Ataques'!$DX$3:$DX$137,'(B) - Detecciones - Ataques'!$GR$3:$GR$137, "✔",'(B) - Detecciones - Ataques'!$E$3:$E$137, AS$131)
</f>
        <v>4</v>
      </c>
      <c r="AT158" s="395">
        <f>AVERAGEIFS('(B) - Detecciones - Ataques'!$DX$3:$DX$137,'(B) - Detecciones - Ataques'!$GR$3:$GR$137, "✔",'(B) - Detecciones - Ataques'!$E$3:$E$137, AT$131)
</f>
        <v>6</v>
      </c>
      <c r="AU158" s="395">
        <f>AVERAGEIFS('(B) - Detecciones - Ataques'!$DX$3:$DX$137,'(B) - Detecciones - Ataques'!$GR$3:$GR$137, "✔",'(B) - Detecciones - Ataques'!$E$3:$E$137, AU$131)
</f>
        <v>2</v>
      </c>
      <c r="AV158" s="406" t="s">
        <v>12</v>
      </c>
      <c r="AW158" s="395">
        <f>AVERAGEIFS('(B) - Detecciones - Ataques'!$DX$3:$DX$137,'(B) - Detecciones - Ataques'!$GR$3:$GR$137, "✔",'(B) - Detecciones - Ataques'!$E$3:$E$137, AW$131)
</f>
        <v>3.375</v>
      </c>
      <c r="AX158" s="407" t="s">
        <v>12</v>
      </c>
      <c r="AY158" s="395">
        <f>AVERAGEIFS('(B) - Detecciones - Ataques'!$DX$3:$DX$137,'(B) - Detecciones - Ataques'!$GR$3:$GR$137, "✔",'(B) - Detecciones - Ataques'!$E$3:$E$137, AY$131)
</f>
        <v>4</v>
      </c>
      <c r="AZ158" s="395">
        <f>AVERAGEIFS('(B) - Detecciones - Ataques'!$DX$3:$DX$137,'(B) - Detecciones - Ataques'!$GR$3:$GR$137, "✔",'(B) - Detecciones - Ataques'!$E$3:$E$137, AZ$131)
</f>
        <v>26</v>
      </c>
      <c r="BA158" s="407" t="s">
        <v>12</v>
      </c>
      <c r="BB158" s="395">
        <f>AVERAGEIFS('(B) - Detecciones - Ataques'!$DX$3:$DX$137,'(B) - Detecciones - Ataques'!$GR$3:$GR$137, "✔",'(B) - Detecciones - Ataques'!$E$3:$E$137, BB$131)
</f>
        <v>0.5</v>
      </c>
      <c r="BC158" s="406" t="s">
        <v>12</v>
      </c>
      <c r="BD158" s="395">
        <f>AVERAGEIFS('(B) - Detecciones - Ataques'!$DX$3:$DX$137,'(B) - Detecciones - Ataques'!$GR$3:$GR$137, "✔",'(B) - Detecciones - Ataques'!$E$3:$E$137, BD$131)
</f>
        <v>4</v>
      </c>
      <c r="BE158" s="395">
        <f>AVERAGEIFS('(B) - Detecciones - Ataques'!$DX$3:$DX$137,'(B) - Detecciones - Ataques'!$GR$3:$GR$137, "✔",'(B) - Detecciones - Ataques'!$E$3:$E$137, BE$131)
</f>
        <v>1.5</v>
      </c>
      <c r="BF158" s="395">
        <f>AVERAGEIFS('(B) - Detecciones - Ataques'!$DX$3:$DX$137,'(B) - Detecciones - Ataques'!$GR$3:$GR$137, "✔",'(B) - Detecciones - Ataques'!$E$3:$E$137, BF$131)
</f>
        <v>1</v>
      </c>
      <c r="BG158" s="395">
        <f>AVERAGEIFS('(B) - Detecciones - Ataques'!$DX$3:$DX$137,'(B) - Detecciones - Ataques'!$GR$3:$GR$137, "✔",'(B) - Detecciones - Ataques'!$E$3:$E$137, BG$131)
</f>
        <v>792</v>
      </c>
      <c r="BH158" s="406" t="s">
        <v>12</v>
      </c>
      <c r="BI158" s="406" t="s">
        <v>12</v>
      </c>
      <c r="BJ158" s="406" t="s">
        <v>12</v>
      </c>
      <c r="BK158" s="395">
        <f>AVERAGEIFS('(B) - Detecciones - Ataques'!$DX$3:$DX$137,'(B) - Detecciones - Ataques'!$GR$3:$GR$137, "✔",'(B) - Detecciones - Ataques'!$E$3:$E$137, BK$131)
</f>
        <v>2</v>
      </c>
      <c r="BL158" s="395">
        <f>AVERAGEIFS('(B) - Detecciones - Ataques'!$DX$3:$DX$137,'(B) - Detecciones - Ataques'!$GR$3:$GR$137, "✔",'(B) - Detecciones - Ataques'!$E$3:$E$137, BL$131)
</f>
        <v>16.7076002</v>
      </c>
      <c r="BM158" s="395">
        <f>AVERAGEIFS('(B) - Detecciones - Ataques'!$DX$3:$DX$137,'(B) - Detecciones - Ataques'!$GR$3:$GR$137, "✔",'(B) - Detecciones - Ataques'!$E$3:$E$137, BM$131)
</f>
        <v>128.8928139</v>
      </c>
      <c r="BN158" s="406" t="s">
        <v>12</v>
      </c>
      <c r="BO158" s="406" t="s">
        <v>12</v>
      </c>
      <c r="BP158" s="395">
        <f>AVERAGEIFS('(B) - Detecciones - Ataques'!$DX$3:$DX$137,'(B) - Detecciones - Ataques'!$GR$3:$GR$137, "✔",'(B) - Detecciones - Ataques'!$E$3:$E$137, BP$131)
</f>
        <v>1.004901961</v>
      </c>
      <c r="BQ158" s="406" t="s">
        <v>12</v>
      </c>
      <c r="BR158" s="395">
        <f>AVERAGEIFS('(B) - Detecciones - Ataques'!$DX$3:$DX$137,'(B) - Detecciones - Ataques'!$GR$3:$GR$137, "✔",'(B) - Detecciones - Ataques'!$E$3:$E$137, BR$131)
</f>
        <v>6.5</v>
      </c>
      <c r="BS158" s="406" t="s">
        <v>12</v>
      </c>
      <c r="BT158" s="406" t="s">
        <v>12</v>
      </c>
      <c r="BU158" s="395">
        <f>AVERAGEIFS('(B) - Detecciones - Ataques'!$DX$3:$DX$137,'(B) - Detecciones - Ataques'!$GR$3:$GR$137, "✔",'(B) - Detecciones - Ataques'!$E$3:$E$137, BU$131)
</f>
        <v>0</v>
      </c>
      <c r="BV158" s="395">
        <f>AVERAGEIFS('(B) - Detecciones - Ataques'!$DX$3:$DX$137,'(B) - Detecciones - Ataques'!$GR$3:$GR$137, "✔",'(B) - Detecciones - Ataques'!$E$3:$E$137, BV$131)
</f>
        <v>4</v>
      </c>
      <c r="BW158" s="406" t="s">
        <v>12</v>
      </c>
      <c r="BX158" s="395">
        <f>AVERAGEIFS('(B) - Detecciones - Ataques'!$DX$3:$DX$137,'(B) - Detecciones - Ataques'!$GR$3:$GR$137, "✔",'(B) - Detecciones - Ataques'!$E$3:$E$137, BX$131)
</f>
        <v>5.375</v>
      </c>
      <c r="BY158" s="395">
        <f>AVERAGEIFS('(B) - Detecciones - Ataques'!$DX$3:$DX$137,'(B) - Detecciones - Ataques'!$GR$3:$GR$137, "✔",'(B) - Detecciones - Ataques'!$E$3:$E$137, BY$131)
</f>
        <v>2.203252033</v>
      </c>
      <c r="BZ158" s="407" t="s">
        <v>12</v>
      </c>
      <c r="CA158" s="406" t="s">
        <v>12</v>
      </c>
      <c r="CB158" s="407" t="s">
        <v>12</v>
      </c>
      <c r="CC158" s="406" t="s">
        <v>12</v>
      </c>
      <c r="CD158" s="406" t="s">
        <v>12</v>
      </c>
      <c r="CE158" s="395">
        <f>AVERAGEIFS('(B) - Detecciones - Ataques'!$DX$3:$DX$137,'(B) - Detecciones - Ataques'!$GR$3:$GR$137, "✔",'(B) - Detecciones - Ataques'!$E$3:$E$137, CE$131)
</f>
        <v>5</v>
      </c>
      <c r="CF158" s="406" t="s">
        <v>12</v>
      </c>
      <c r="CG158" s="395">
        <f>AVERAGEIFS('(B) - Detecciones - Ataques'!$DX$3:$DX$137,'(B) - Detecciones - Ataques'!$GR$3:$GR$137, "✔",'(B) - Detecciones - Ataques'!$E$3:$E$137, CG$131)
</f>
        <v>6</v>
      </c>
      <c r="CH158" s="395">
        <f>AVERAGEIFS('(B) - Detecciones - Ataques'!$DX$3:$DX$137,'(B) - Detecciones - Ataques'!$GR$3:$GR$137, "✔",'(B) - Detecciones - Ataques'!$E$3:$E$137, CH$131)
</f>
        <v>34</v>
      </c>
      <c r="CI158" s="406" t="s">
        <v>12</v>
      </c>
      <c r="CJ158" s="395">
        <f>AVERAGEIFS('(B) - Detecciones - Ataques'!$DX$3:$DX$137,'(B) - Detecciones - Ataques'!$GR$3:$GR$137, "✔",'(B) - Detecciones - Ataques'!$E$3:$E$137, CJ$131)
</f>
        <v>19</v>
      </c>
      <c r="CK158" s="406" t="s">
        <v>12</v>
      </c>
      <c r="CL158" s="395">
        <f>AVERAGEIFS('(B) - Detecciones - Ataques'!$DX$3:$DX$137,'(B) - Detecciones - Ataques'!$GR$3:$GR$137, "✔",'(B) - Detecciones - Ataques'!$E$3:$E$137, CL$131)
</f>
        <v>85.5</v>
      </c>
      <c r="CM158" s="395">
        <f>AVERAGEIFS('(B) - Detecciones - Ataques'!$DX$3:$DX$137,'(B) - Detecciones - Ataques'!$GR$3:$GR$137, "✔",'(B) - Detecciones - Ataques'!$E$3:$E$137, CM$131)
</f>
        <v>0</v>
      </c>
      <c r="CN158" s="395">
        <f>AVERAGEIFS('(B) - Detecciones - Ataques'!$DX$3:$DX$137,'(B) - Detecciones - Ataques'!$GR$3:$GR$137, "✔",'(B) - Detecciones - Ataques'!$E$3:$E$137, CN$131)
</f>
        <v>3.625</v>
      </c>
      <c r="CO158" s="395">
        <f>AVERAGEIFS('(B) - Detecciones - Ataques'!$DX$3:$DX$137,'(B) - Detecciones - Ataques'!$GR$3:$GR$137, "✔",'(B) - Detecciones - Ataques'!$E$3:$E$137, CO$131)
</f>
        <v>23</v>
      </c>
      <c r="CP158" s="395">
        <f>AVERAGEIFS('(B) - Detecciones - Ataques'!$DX$3:$DX$137,'(B) - Detecciones - Ataques'!$GR$3:$GR$137, "✔",'(B) - Detecciones - Ataques'!$E$3:$E$137, CP$131)
</f>
        <v>3</v>
      </c>
      <c r="CQ158" s="406" t="s">
        <v>12</v>
      </c>
      <c r="CR158" s="406" t="s">
        <v>12</v>
      </c>
      <c r="CS158" s="395">
        <f>AVERAGEIFS('(B) - Detecciones - Ataques'!$DX$3:$DX$137,'(B) - Detecciones - Ataques'!$GR$3:$GR$137, "✔",'(B) - Detecciones - Ataques'!$E$3:$E$137, CS$131)
</f>
        <v>0.007984031936</v>
      </c>
      <c r="CT158" s="406" t="s">
        <v>12</v>
      </c>
      <c r="CU158" s="395">
        <f>AVERAGEIFS('(B) - Detecciones - Ataques'!$DX$3:$DX$137,'(B) - Detecciones - Ataques'!$GR$3:$GR$137, "✔",'(B) - Detecciones - Ataques'!$E$3:$E$137, CU$131)
</f>
        <v>1</v>
      </c>
      <c r="CV158" s="406" t="s">
        <v>12</v>
      </c>
      <c r="CW158" s="395">
        <f>AVERAGEIFS('(B) - Detecciones - Ataques'!$DX$3:$DX$137,'(B) - Detecciones - Ataques'!$GR$3:$GR$137, "✔",'(B) - Detecciones - Ataques'!$E$3:$E$137, CW$131)
</f>
        <v>9</v>
      </c>
      <c r="CX158" s="395">
        <f>AVERAGEIFS('(B) - Detecciones - Ataques'!$DX$3:$DX$137,'(B) - Detecciones - Ataques'!$GR$3:$GR$137, "✔",'(B) - Detecciones - Ataques'!$E$3:$E$137, CX$131)
</f>
        <v>2</v>
      </c>
      <c r="CY158" s="406" t="s">
        <v>12</v>
      </c>
      <c r="CZ158" s="406" t="s">
        <v>12</v>
      </c>
      <c r="DA158" s="406" t="s">
        <v>12</v>
      </c>
      <c r="DB158" s="406" t="s">
        <v>12</v>
      </c>
      <c r="DC158" s="406" t="s">
        <v>12</v>
      </c>
      <c r="DD158" s="406" t="s">
        <v>12</v>
      </c>
      <c r="DE158" s="406" t="s">
        <v>12</v>
      </c>
      <c r="DF158" s="406" t="s">
        <v>12</v>
      </c>
      <c r="DG158" s="395">
        <f>AVERAGEIFS('(B) - Detecciones - Ataques'!$DX$3:$DX$137,'(B) - Detecciones - Ataques'!$GR$3:$GR$137, "✔",'(B) - Detecciones - Ataques'!$E$3:$E$137, DG$131)
</f>
        <v>1.064444444</v>
      </c>
      <c r="DH158" s="406" t="s">
        <v>12</v>
      </c>
      <c r="DI158" s="396">
        <f>AVERAGEIFS('(B) - Detecciones - Ataques'!$DX$3:$DX$137,'(B) - Detecciones - Ataques'!$GR$3:$GR$137, "✔",'(B) - Detecciones - Ataques'!$E$3:$E$137, DI$131)
</f>
        <v>1.727272727</v>
      </c>
      <c r="DJ158" s="268"/>
    </row>
    <row r="159">
      <c r="J159" s="269"/>
      <c r="K159" s="390"/>
      <c r="L159" s="390"/>
      <c r="M159" s="390"/>
      <c r="N159" s="390"/>
      <c r="O159" s="270"/>
      <c r="Q159" s="268"/>
      <c r="R159" s="307" t="s">
        <v>2239</v>
      </c>
      <c r="S159" s="381">
        <f>(
    SUMIFS(
        '(B) - Detecciones - Ataques'!$FG$3:$FG$137,
        '(B) - Detecciones - Ataques'!$GR$3:$GR$137, "✔",
        '(B) - Detecciones - Ataques'!$B$3:$B$137, S$131
    ) +
    SUMIFS(
        '(B) - Detecciones - Ataques'!$FG$3:$FG$137,
        '(B) - Detecciones - Ataques'!$GR$3:$GR$137, "✔",
        '(B) - Detecciones - Ataques'!$C$3:$C$137, "*" &amp; S$131 &amp; "*"
    )
) / (
    COUNTIFS(
        '(B) - Detecciones - Ataques'!$GR$3:$GR$137, "✔",
        '(B) - Detecciones - Ataques'!$B$3:$B$137, S$131
    ) +
    COUNTIFS(
        '(B) - Detecciones - Ataques'!$GR$3:$GR$137, "✔",
        '(B) - Detecciones - Ataques'!$C$3:$C$137, "*" &amp; S$131 &amp; "*"
    )
)
</f>
        <v>2.531059915</v>
      </c>
      <c r="T159" s="381">
        <f>(
    SUMIFS(
        '(B) - Detecciones - Ataques'!$FG$3:$FG$137,
        '(B) - Detecciones - Ataques'!$GR$3:$GR$137, "✔",
        '(B) - Detecciones - Ataques'!$B$3:$B$137, T$131
    ) +
    SUMIFS(
        '(B) - Detecciones - Ataques'!$FG$3:$FG$137,
        '(B) - Detecciones - Ataques'!$GR$3:$GR$137, "✔",
        '(B) - Detecciones - Ataques'!$C$3:$C$137, "*" &amp; T$131 &amp; "*"
    )
) / (
    COUNTIFS(
        '(B) - Detecciones - Ataques'!$GR$3:$GR$137, "✔",
        '(B) - Detecciones - Ataques'!$B$3:$B$137, T$131
    ) +
    COUNTIFS(
        '(B) - Detecciones - Ataques'!$GR$3:$GR$137, "✔",
        '(B) - Detecciones - Ataques'!$C$3:$C$137, "*" &amp; T$131 &amp; "*"
    )
)
</f>
        <v>0</v>
      </c>
      <c r="U159" s="381">
        <f>(
    SUMIFS(
        '(B) - Detecciones - Ataques'!$FG$3:$FG$137,
        '(B) - Detecciones - Ataques'!$GR$3:$GR$137, "✔",
        '(B) - Detecciones - Ataques'!$B$3:$B$137, U$131
    ) +
    SUMIFS(
        '(B) - Detecciones - Ataques'!$FG$3:$FG$137,
        '(B) - Detecciones - Ataques'!$GR$3:$GR$137, "✔",
        '(B) - Detecciones - Ataques'!$C$3:$C$137, "*" &amp; U$131 &amp; "*"
    )
) / (
    COUNTIFS(
        '(B) - Detecciones - Ataques'!$GR$3:$GR$137, "✔",
        '(B) - Detecciones - Ataques'!$B$3:$B$137, U$131
    ) +
    COUNTIFS(
        '(B) - Detecciones - Ataques'!$GR$3:$GR$137, "✔",
        '(B) - Detecciones - Ataques'!$C$3:$C$137, "*" &amp; U$131 &amp; "*"
    )
)
</f>
        <v>26.87719298</v>
      </c>
      <c r="V159" s="381">
        <f>(
    SUMIFS(
        '(B) - Detecciones - Ataques'!$FG$3:$FG$137,
        '(B) - Detecciones - Ataques'!$GR$3:$GR$137, "✔",
        '(B) - Detecciones - Ataques'!$B$3:$B$137, V$131
    ) +
    SUMIFS(
        '(B) - Detecciones - Ataques'!$FG$3:$FG$137,
        '(B) - Detecciones - Ataques'!$GR$3:$GR$137, "✔",
        '(B) - Detecciones - Ataques'!$C$3:$C$137, "*" &amp; V$131 &amp; "*"
    )
) / (
    COUNTIFS(
        '(B) - Detecciones - Ataques'!$GR$3:$GR$137, "✔",
        '(B) - Detecciones - Ataques'!$B$3:$B$137, V$131
    ) +
    COUNTIFS(
        '(B) - Detecciones - Ataques'!$GR$3:$GR$137, "✔",
        '(B) - Detecciones - Ataques'!$C$3:$C$137, "*" &amp; V$131 &amp; "*"
    )
)
</f>
        <v>20.171875</v>
      </c>
      <c r="W159" s="381">
        <f>(
    SUMIFS(
        '(B) - Detecciones - Ataques'!$FG$3:$FG$137,
        '(B) - Detecciones - Ataques'!$GR$3:$GR$137, "✔",
        '(B) - Detecciones - Ataques'!$B$3:$B$137, W$131
    ) +
    SUMIFS(
        '(B) - Detecciones - Ataques'!$FG$3:$FG$137,
        '(B) - Detecciones - Ataques'!$GR$3:$GR$137, "✔",
        '(B) - Detecciones - Ataques'!$C$3:$C$137, "*" &amp; W$131 &amp; "*"
    )
) / (
    COUNTIFS(
        '(B) - Detecciones - Ataques'!$GR$3:$GR$137, "✔",
        '(B) - Detecciones - Ataques'!$B$3:$B$137, W$131
    ) +
    COUNTIFS(
        '(B) - Detecciones - Ataques'!$GR$3:$GR$137, "✔",
        '(B) - Detecciones - Ataques'!$C$3:$C$137, "*" &amp; W$131 &amp; "*"
    )
)
</f>
        <v>24.18902217</v>
      </c>
      <c r="X159" s="381">
        <f>(
    SUMIFS(
        '(B) - Detecciones - Ataques'!$FG$3:$FG$137,
        '(B) - Detecciones - Ataques'!$GR$3:$GR$137, "✔",
        '(B) - Detecciones - Ataques'!$B$3:$B$137, X$131
    ) +
    SUMIFS(
        '(B) - Detecciones - Ataques'!$FG$3:$FG$137,
        '(B) - Detecciones - Ataques'!$GR$3:$GR$137, "✔",
        '(B) - Detecciones - Ataques'!$C$3:$C$137, "*" &amp; X$131 &amp; "*"
    )
) / (
    COUNTIFS(
        '(B) - Detecciones - Ataques'!$GR$3:$GR$137, "✔",
        '(B) - Detecciones - Ataques'!$B$3:$B$137, X$131
    ) +
    COUNTIFS(
        '(B) - Detecciones - Ataques'!$GR$3:$GR$137, "✔",
        '(B) - Detecciones - Ataques'!$C$3:$C$137, "*" &amp; X$131 &amp; "*"
    )
)
</f>
        <v>316.9166667</v>
      </c>
      <c r="Y159" s="381">
        <f>(
    SUMIFS(
        '(B) - Detecciones - Ataques'!$FG$3:$FG$137,
        '(B) - Detecciones - Ataques'!$GR$3:$GR$137, "✔",
        '(B) - Detecciones - Ataques'!$B$3:$B$137, Y$131
    ) +
    SUMIFS(
        '(B) - Detecciones - Ataques'!$FG$3:$FG$137,
        '(B) - Detecciones - Ataques'!$GR$3:$GR$137, "✔",
        '(B) - Detecciones - Ataques'!$C$3:$C$137, "*" &amp; Y$131 &amp; "*"
    )
) / (
    COUNTIFS(
        '(B) - Detecciones - Ataques'!$GR$3:$GR$137, "✔",
        '(B) - Detecciones - Ataques'!$B$3:$B$137, Y$131
    ) +
    COUNTIFS(
        '(B) - Detecciones - Ataques'!$GR$3:$GR$137, "✔",
        '(B) - Detecciones - Ataques'!$C$3:$C$137, "*" &amp; Y$131 &amp; "*"
    )
)
</f>
        <v>9347.673192</v>
      </c>
      <c r="Z159" s="381">
        <f>(
    SUMIFS(
        '(B) - Detecciones - Ataques'!$FG$3:$FG$137,
        '(B) - Detecciones - Ataques'!$GR$3:$GR$137, "✔",
        '(B) - Detecciones - Ataques'!$B$3:$B$137, Z$131
    ) +
    SUMIFS(
        '(B) - Detecciones - Ataques'!$FG$3:$FG$137,
        '(B) - Detecciones - Ataques'!$GR$3:$GR$137, "✔",
        '(B) - Detecciones - Ataques'!$C$3:$C$137, "*" &amp; Z$131 &amp; "*"
    )
) / (
    COUNTIFS(
        '(B) - Detecciones - Ataques'!$GR$3:$GR$137, "✔",
        '(B) - Detecciones - Ataques'!$B$3:$B$137, Z$131
    ) +
    COUNTIFS(
        '(B) - Detecciones - Ataques'!$GR$3:$GR$137, "✔",
        '(B) - Detecciones - Ataques'!$C$3:$C$137, "*" &amp; Z$131 &amp; "*"
    )
)
</f>
        <v>11.28094811</v>
      </c>
      <c r="AA159" s="381">
        <f>(
    SUMIFS(
        '(B) - Detecciones - Ataques'!$FG$3:$FG$137,
        '(B) - Detecciones - Ataques'!$GR$3:$GR$137, "✔",
        '(B) - Detecciones - Ataques'!$B$3:$B$137, AA$131
    ) +
    SUMIFS(
        '(B) - Detecciones - Ataques'!$FG$3:$FG$137,
        '(B) - Detecciones - Ataques'!$GR$3:$GR$137, "✔",
        '(B) - Detecciones - Ataques'!$C$3:$C$137, "*" &amp; AA$131 &amp; "*"
    )
) / (
    COUNTIFS(
        '(B) - Detecciones - Ataques'!$GR$3:$GR$137, "✔",
        '(B) - Detecciones - Ataques'!$B$3:$B$137, AA$131
    ) +
    COUNTIFS(
        '(B) - Detecciones - Ataques'!$GR$3:$GR$137, "✔",
        '(B) - Detecciones - Ataques'!$C$3:$C$137, "*" &amp; AA$131 &amp; "*"
    )
)
</f>
        <v>58.38392857</v>
      </c>
      <c r="AB159" s="381">
        <f>(
    SUMIFS(
        '(B) - Detecciones - Ataques'!$FG$3:$FG$137,
        '(B) - Detecciones - Ataques'!$GR$3:$GR$137, "✔",
        '(B) - Detecciones - Ataques'!$B$3:$B$137, AB$131
    ) +
    SUMIFS(
        '(B) - Detecciones - Ataques'!$FG$3:$FG$137,
        '(B) - Detecciones - Ataques'!$GR$3:$GR$137, "✔",
        '(B) - Detecciones - Ataques'!$C$3:$C$137, "*" &amp; AB$131 &amp; "*"
    )
) / (
    COUNTIFS(
        '(B) - Detecciones - Ataques'!$GR$3:$GR$137, "✔",
        '(B) - Detecciones - Ataques'!$B$3:$B$137, AB$131
    ) +
    COUNTIFS(
        '(B) - Detecciones - Ataques'!$GR$3:$GR$137, "✔",
        '(B) - Detecciones - Ataques'!$C$3:$C$137, "*" &amp; AB$131 &amp; "*"
    )
)
</f>
        <v>21.65</v>
      </c>
      <c r="AC159" s="381">
        <f>(
    SUMIFS(
        '(B) - Detecciones - Ataques'!$FG$3:$FG$137,
        '(B) - Detecciones - Ataques'!$GR$3:$GR$137, "✔",
        '(B) - Detecciones - Ataques'!$B$3:$B$137, AC$131
    ) +
    SUMIFS(
        '(B) - Detecciones - Ataques'!$FG$3:$FG$137,
        '(B) - Detecciones - Ataques'!$GR$3:$GR$137, "✔",
        '(B) - Detecciones - Ataques'!$C$3:$C$137, "*" &amp; AC$131 &amp; "*"
    )
) / (
    COUNTIFS(
        '(B) - Detecciones - Ataques'!$GR$3:$GR$137, "✔",
        '(B) - Detecciones - Ataques'!$B$3:$B$137, AC$131
    ) +
    COUNTIFS(
        '(B) - Detecciones - Ataques'!$GR$3:$GR$137, "✔",
        '(B) - Detecciones - Ataques'!$C$3:$C$137, "*" &amp; AC$131 &amp; "*"
    )
)
</f>
        <v>5.402794411</v>
      </c>
      <c r="AD159" s="381">
        <f>(
    SUMIFS(
        '(B) - Detecciones - Ataques'!$FG$3:$FG$137,
        '(B) - Detecciones - Ataques'!$GR$3:$GR$137, "✔",
        '(B) - Detecciones - Ataques'!$B$3:$B$137, AD$131
    ) +
    SUMIFS(
        '(B) - Detecciones - Ataques'!$FG$3:$FG$137,
        '(B) - Detecciones - Ataques'!$GR$3:$GR$137, "✔",
        '(B) - Detecciones - Ataques'!$C$3:$C$137, "*" &amp; AD$131 &amp; "*"
    )
) / (
    COUNTIFS(
        '(B) - Detecciones - Ataques'!$GR$3:$GR$137, "✔",
        '(B) - Detecciones - Ataques'!$B$3:$B$137, AD$131
    ) +
    COUNTIFS(
        '(B) - Detecciones - Ataques'!$GR$3:$GR$137, "✔",
        '(B) - Detecciones - Ataques'!$C$3:$C$137, "*" &amp; AD$131 &amp; "*"
    )
)
</f>
        <v>9.5</v>
      </c>
      <c r="AE159" s="381">
        <f>(
    SUMIFS(
        '(B) - Detecciones - Ataques'!$FG$3:$FG$137,
        '(B) - Detecciones - Ataques'!$GR$3:$GR$137, "✔",
        '(B) - Detecciones - Ataques'!$B$3:$B$137, AE$131
    ) +
    SUMIFS(
        '(B) - Detecciones - Ataques'!$FG$3:$FG$137,
        '(B) - Detecciones - Ataques'!$GR$3:$GR$137, "✔",
        '(B) - Detecciones - Ataques'!$C$3:$C$137, "*" &amp; AE$131 &amp; "*"
    )
) / (
    COUNTIFS(
        '(B) - Detecciones - Ataques'!$GR$3:$GR$137, "✔",
        '(B) - Detecciones - Ataques'!$B$3:$B$137, AE$131
    ) +
    COUNTIFS(
        '(B) - Detecciones - Ataques'!$GR$3:$GR$137, "✔",
        '(B) - Detecciones - Ataques'!$C$3:$C$137, "*" &amp; AE$131 &amp; "*"
    )
)
</f>
        <v>19.03333333</v>
      </c>
      <c r="AF159" s="268"/>
      <c r="AG159" s="307" t="s">
        <v>2239</v>
      </c>
      <c r="AH159" s="395">
        <f>AVERAGEIFS('(B) - Detecciones - Ataques'!$FG$3:$FG$137,'(B) - Detecciones - Ataques'!$GR$3:$GR$137, "✔",'(B) - Detecciones - Ataques'!$E$3:$E$137, AH$131)
</f>
        <v>0.9681797457</v>
      </c>
      <c r="AI159" s="395">
        <f>AVERAGEIFS('(B) - Detecciones - Ataques'!$FG$3:$FG$137,'(B) - Detecciones - Ataques'!$GR$3:$GR$137, "✔",'(B) - Detecciones - Ataques'!$E$3:$E$137, AI$131)
</f>
        <v>3</v>
      </c>
      <c r="AJ159" s="395">
        <f>AVERAGEIFS('(B) - Detecciones - Ataques'!$FG$3:$FG$137,'(B) - Detecciones - Ataques'!$GR$3:$GR$137, "✔",'(B) - Detecciones - Ataques'!$E$3:$E$137, AJ$131)
</f>
        <v>9.25</v>
      </c>
      <c r="AK159" s="395">
        <f>AVERAGEIFS('(B) - Detecciones - Ataques'!$FG$3:$FG$137,'(B) - Detecciones - Ataques'!$GR$3:$GR$137, "✔",'(B) - Detecciones - Ataques'!$E$3:$E$137, AK$131)
</f>
        <v>1</v>
      </c>
      <c r="AL159" s="406" t="s">
        <v>12</v>
      </c>
      <c r="AM159" s="406" t="s">
        <v>12</v>
      </c>
      <c r="AN159" s="406" t="s">
        <v>12</v>
      </c>
      <c r="AO159" s="406" t="s">
        <v>12</v>
      </c>
      <c r="AP159" s="395">
        <f>AVERAGEIFS('(B) - Detecciones - Ataques'!$FG$3:$FG$137,'(B) - Detecciones - Ataques'!$GR$3:$GR$137, "✔",'(B) - Detecciones - Ataques'!$E$3:$E$137, AP$131)
</f>
        <v>5.061403509</v>
      </c>
      <c r="AQ159" s="395">
        <f>AVERAGEIFS('(B) - Detecciones - Ataques'!$FG$3:$FG$137,'(B) - Detecciones - Ataques'!$GR$3:$GR$137, "✔",'(B) - Detecciones - Ataques'!$E$3:$E$137, AQ$131)
</f>
        <v>47.16666667</v>
      </c>
      <c r="AR159" s="406" t="s">
        <v>12</v>
      </c>
      <c r="AS159" s="395">
        <f>AVERAGEIFS('(B) - Detecciones - Ataques'!$FG$3:$FG$137,'(B) - Detecciones - Ataques'!$GR$3:$GR$137, "✔",'(B) - Detecciones - Ataques'!$E$3:$E$137, AS$131)
</f>
        <v>58</v>
      </c>
      <c r="AT159" s="395">
        <f>AVERAGEIFS('(B) - Detecciones - Ataques'!$FG$3:$FG$137,'(B) - Detecciones - Ataques'!$GR$3:$GR$137, "✔",'(B) - Detecciones - Ataques'!$E$3:$E$137, AT$131)
</f>
        <v>39.5</v>
      </c>
      <c r="AU159" s="395">
        <f>AVERAGEIFS('(B) - Detecciones - Ataques'!$FG$3:$FG$137,'(B) - Detecciones - Ataques'!$GR$3:$GR$137, "✔",'(B) - Detecciones - Ataques'!$E$3:$E$137, AU$131)
</f>
        <v>8</v>
      </c>
      <c r="AV159" s="406" t="s">
        <v>12</v>
      </c>
      <c r="AW159" s="395">
        <f>AVERAGEIFS('(B) - Detecciones - Ataques'!$FG$3:$FG$137,'(B) - Detecciones - Ataques'!$GR$3:$GR$137, "✔",'(B) - Detecciones - Ataques'!$E$3:$E$137, AW$131)
</f>
        <v>5.6875</v>
      </c>
      <c r="AX159" s="407" t="s">
        <v>12</v>
      </c>
      <c r="AY159" s="395">
        <f>AVERAGEIFS('(B) - Detecciones - Ataques'!$FG$3:$FG$137,'(B) - Detecciones - Ataques'!$GR$3:$GR$137, "✔",'(B) - Detecciones - Ataques'!$E$3:$E$137, AY$131)
</f>
        <v>11.5</v>
      </c>
      <c r="AZ159" s="395">
        <f>AVERAGEIFS('(B) - Detecciones - Ataques'!$FG$3:$FG$137,'(B) - Detecciones - Ataques'!$GR$3:$GR$137, "✔",'(B) - Detecciones - Ataques'!$E$3:$E$137, AZ$131)
</f>
        <v>52</v>
      </c>
      <c r="BA159" s="407" t="s">
        <v>12</v>
      </c>
      <c r="BB159" s="395">
        <f>AVERAGEIFS('(B) - Detecciones - Ataques'!$FG$3:$FG$137,'(B) - Detecciones - Ataques'!$GR$3:$GR$137, "✔",'(B) - Detecciones - Ataques'!$E$3:$E$137, BB$131)
</f>
        <v>1.996607282</v>
      </c>
      <c r="BC159" s="406" t="s">
        <v>12</v>
      </c>
      <c r="BD159" s="395">
        <f>AVERAGEIFS('(B) - Detecciones - Ataques'!$FG$3:$FG$137,'(B) - Detecciones - Ataques'!$GR$3:$GR$137, "✔",'(B) - Detecciones - Ataques'!$E$3:$E$137, BD$131)
</f>
        <v>154</v>
      </c>
      <c r="BE159" s="395">
        <f>AVERAGEIFS('(B) - Detecciones - Ataques'!$FG$3:$FG$137,'(B) - Detecciones - Ataques'!$GR$3:$GR$137, "✔",'(B) - Detecciones - Ataques'!$E$3:$E$137, BE$131)
</f>
        <v>2.166666667</v>
      </c>
      <c r="BF159" s="395">
        <f>AVERAGEIFS('(B) - Detecciones - Ataques'!$FG$3:$FG$137,'(B) - Detecciones - Ataques'!$GR$3:$GR$137, "✔",'(B) - Detecciones - Ataques'!$E$3:$E$137, BF$131)
</f>
        <v>5</v>
      </c>
      <c r="BG159" s="395">
        <f>AVERAGEIFS('(B) - Detecciones - Ataques'!$FG$3:$FG$137,'(B) - Detecciones - Ataques'!$GR$3:$GR$137, "✔",'(B) - Detecciones - Ataques'!$E$3:$E$137, BG$131)
</f>
        <v>796</v>
      </c>
      <c r="BH159" s="406" t="s">
        <v>12</v>
      </c>
      <c r="BI159" s="406" t="s">
        <v>12</v>
      </c>
      <c r="BJ159" s="406" t="s">
        <v>12</v>
      </c>
      <c r="BK159" s="395">
        <f>AVERAGEIFS('(B) - Detecciones - Ataques'!$FG$3:$FG$137,'(B) - Detecciones - Ataques'!$GR$3:$GR$137, "✔",'(B) - Detecciones - Ataques'!$E$3:$E$137, BK$131)
</f>
        <v>6</v>
      </c>
      <c r="BL159" s="395">
        <f>AVERAGEIFS('(B) - Detecciones - Ataques'!$FG$3:$FG$137,'(B) - Detecciones - Ataques'!$GR$3:$GR$137, "✔",'(B) - Detecciones - Ataques'!$E$3:$E$137, BL$131)
</f>
        <v>11636.81407</v>
      </c>
      <c r="BM159" s="395">
        <f>AVERAGEIFS('(B) - Detecciones - Ataques'!$FG$3:$FG$137,'(B) - Detecciones - Ataques'!$GR$3:$GR$137, "✔",'(B) - Detecciones - Ataques'!$E$3:$E$137, BM$131)
</f>
        <v>7653.95624</v>
      </c>
      <c r="BN159" s="406" t="s">
        <v>12</v>
      </c>
      <c r="BO159" s="406" t="s">
        <v>12</v>
      </c>
      <c r="BP159" s="395">
        <f>AVERAGEIFS('(B) - Detecciones - Ataques'!$FG$3:$FG$137,'(B) - Detecciones - Ataques'!$GR$3:$GR$137, "✔",'(B) - Detecciones - Ataques'!$E$3:$E$137, BP$131)
</f>
        <v>1.068627451</v>
      </c>
      <c r="BQ159" s="406" t="s">
        <v>12</v>
      </c>
      <c r="BR159" s="395">
        <f>AVERAGEIFS('(B) - Detecciones - Ataques'!$FG$3:$FG$137,'(B) - Detecciones - Ataques'!$GR$3:$GR$137, "✔",'(B) - Detecciones - Ataques'!$E$3:$E$137, BR$131)
</f>
        <v>19</v>
      </c>
      <c r="BS159" s="406" t="s">
        <v>12</v>
      </c>
      <c r="BT159" s="406" t="s">
        <v>12</v>
      </c>
      <c r="BU159" s="395">
        <f>AVERAGEIFS('(B) - Detecciones - Ataques'!$FG$3:$FG$137,'(B) - Detecciones - Ataques'!$GR$3:$GR$137, "✔",'(B) - Detecciones - Ataques'!$E$3:$E$137, BU$131)
</f>
        <v>2</v>
      </c>
      <c r="BV159" s="395">
        <f>AVERAGEIFS('(B) - Detecciones - Ataques'!$FG$3:$FG$137,'(B) - Detecciones - Ataques'!$GR$3:$GR$137, "✔",'(B) - Detecciones - Ataques'!$E$3:$E$137, BV$131)
</f>
        <v>14</v>
      </c>
      <c r="BW159" s="406" t="s">
        <v>12</v>
      </c>
      <c r="BX159" s="395">
        <f>AVERAGEIFS('(B) - Detecciones - Ataques'!$FG$3:$FG$137,'(B) - Detecciones - Ataques'!$GR$3:$GR$137, "✔",'(B) - Detecciones - Ataques'!$E$3:$E$137, BX$131)
</f>
        <v>8.875</v>
      </c>
      <c r="BY159" s="395">
        <f>AVERAGEIFS('(B) - Detecciones - Ataques'!$FG$3:$FG$137,'(B) - Detecciones - Ataques'!$GR$3:$GR$137, "✔",'(B) - Detecciones - Ataques'!$E$3:$E$137, BY$131)
</f>
        <v>2.365853659</v>
      </c>
      <c r="BZ159" s="407" t="s">
        <v>12</v>
      </c>
      <c r="CA159" s="406" t="s">
        <v>12</v>
      </c>
      <c r="CB159" s="407" t="s">
        <v>12</v>
      </c>
      <c r="CC159" s="406" t="s">
        <v>12</v>
      </c>
      <c r="CD159" s="406" t="s">
        <v>12</v>
      </c>
      <c r="CE159" s="395">
        <f>AVERAGEIFS('(B) - Detecciones - Ataques'!$FG$3:$FG$137,'(B) - Detecciones - Ataques'!$GR$3:$GR$137, "✔",'(B) - Detecciones - Ataques'!$E$3:$E$137, CE$131)
</f>
        <v>13</v>
      </c>
      <c r="CF159" s="406" t="s">
        <v>12</v>
      </c>
      <c r="CG159" s="395">
        <f>AVERAGEIFS('(B) - Detecciones - Ataques'!$FG$3:$FG$137,'(B) - Detecciones - Ataques'!$GR$3:$GR$137, "✔",'(B) - Detecciones - Ataques'!$E$3:$E$137, CG$131)
</f>
        <v>17</v>
      </c>
      <c r="CH159" s="395">
        <f>AVERAGEIFS('(B) - Detecciones - Ataques'!$FG$3:$FG$137,'(B) - Detecciones - Ataques'!$GR$3:$GR$137, "✔",'(B) - Detecciones - Ataques'!$E$3:$E$137, CH$131)
</f>
        <v>39</v>
      </c>
      <c r="CI159" s="406" t="s">
        <v>12</v>
      </c>
      <c r="CJ159" s="395">
        <f>AVERAGEIFS('(B) - Detecciones - Ataques'!$FG$3:$FG$137,'(B) - Detecciones - Ataques'!$GR$3:$GR$137, "✔",'(B) - Detecciones - Ataques'!$E$3:$E$137, CJ$131)
</f>
        <v>39</v>
      </c>
      <c r="CK159" s="406" t="s">
        <v>12</v>
      </c>
      <c r="CL159" s="395">
        <f>AVERAGEIFS('(B) - Detecciones - Ataques'!$FG$3:$FG$137,'(B) - Detecciones - Ataques'!$GR$3:$GR$137, "✔",'(B) - Detecciones - Ataques'!$E$3:$E$137, CL$131)
</f>
        <v>152</v>
      </c>
      <c r="CM159" s="395">
        <f>AVERAGEIFS('(B) - Detecciones - Ataques'!$FG$3:$FG$137,'(B) - Detecciones - Ataques'!$GR$3:$GR$137, "✔",'(B) - Detecciones - Ataques'!$E$3:$E$137, CM$131)
</f>
        <v>4</v>
      </c>
      <c r="CN159" s="395">
        <f>AVERAGEIFS('(B) - Detecciones - Ataques'!$FG$3:$FG$137,'(B) - Detecciones - Ataques'!$GR$3:$GR$137, "✔",'(B) - Detecciones - Ataques'!$E$3:$E$137, CN$131)
</f>
        <v>6.125</v>
      </c>
      <c r="CO159" s="395">
        <f>AVERAGEIFS('(B) - Detecciones - Ataques'!$FG$3:$FG$137,'(B) - Detecciones - Ataques'!$GR$3:$GR$137, "✔",'(B) - Detecciones - Ataques'!$E$3:$E$137, CO$131)
</f>
        <v>70</v>
      </c>
      <c r="CP159" s="395">
        <f>AVERAGEIFS('(B) - Detecciones - Ataques'!$FG$3:$FG$137,'(B) - Detecciones - Ataques'!$GR$3:$GR$137, "✔",'(B) - Detecciones - Ataques'!$E$3:$E$137, CP$131)
</f>
        <v>22</v>
      </c>
      <c r="CQ159" s="406" t="s">
        <v>12</v>
      </c>
      <c r="CR159" s="406" t="s">
        <v>12</v>
      </c>
      <c r="CS159" s="395">
        <f>AVERAGEIFS('(B) - Detecciones - Ataques'!$FG$3:$FG$137,'(B) - Detecciones - Ataques'!$GR$3:$GR$137, "✔",'(B) - Detecciones - Ataques'!$E$3:$E$137, CS$131)
</f>
        <v>0.01397205589</v>
      </c>
      <c r="CT159" s="406" t="s">
        <v>12</v>
      </c>
      <c r="CU159" s="395">
        <f>AVERAGEIFS('(B) - Detecciones - Ataques'!$FG$3:$FG$137,'(B) - Detecciones - Ataques'!$GR$3:$GR$137, "✔",'(B) - Detecciones - Ataques'!$E$3:$E$137, CU$131)
</f>
        <v>9</v>
      </c>
      <c r="CV159" s="406" t="s">
        <v>12</v>
      </c>
      <c r="CW159" s="395">
        <f>AVERAGEIFS('(B) - Detecciones - Ataques'!$FG$3:$FG$137,'(B) - Detecciones - Ataques'!$GR$3:$GR$137, "✔",'(B) - Detecciones - Ataques'!$E$3:$E$137, CW$131)
</f>
        <v>18</v>
      </c>
      <c r="CX159" s="395">
        <f>AVERAGEIFS('(B) - Detecciones - Ataques'!$FG$3:$FG$137,'(B) - Detecciones - Ataques'!$GR$3:$GR$137, "✔",'(B) - Detecciones - Ataques'!$E$3:$E$137, CX$131)
</f>
        <v>9.5</v>
      </c>
      <c r="CY159" s="406" t="s">
        <v>12</v>
      </c>
      <c r="CZ159" s="406" t="s">
        <v>12</v>
      </c>
      <c r="DA159" s="406" t="s">
        <v>12</v>
      </c>
      <c r="DB159" s="406" t="s">
        <v>12</v>
      </c>
      <c r="DC159" s="406" t="s">
        <v>12</v>
      </c>
      <c r="DD159" s="406" t="s">
        <v>12</v>
      </c>
      <c r="DE159" s="406" t="s">
        <v>12</v>
      </c>
      <c r="DF159" s="406" t="s">
        <v>12</v>
      </c>
      <c r="DG159" s="395">
        <f>AVERAGEIFS('(B) - Detecciones - Ataques'!$FG$3:$FG$137,'(B) - Detecciones - Ataques'!$GR$3:$GR$137, "✔",'(B) - Detecciones - Ataques'!$E$3:$E$137, DG$131)
</f>
        <v>3.1</v>
      </c>
      <c r="DH159" s="406" t="s">
        <v>12</v>
      </c>
      <c r="DI159" s="396">
        <f>AVERAGEIFS('(B) - Detecciones - Ataques'!$FG$3:$FG$137,'(B) - Detecciones - Ataques'!$GR$3:$GR$137, "✔",'(B) - Detecciones - Ataques'!$E$3:$E$137, DI$131)
</f>
        <v>2</v>
      </c>
      <c r="DJ159" s="268"/>
    </row>
    <row r="160">
      <c r="J160" s="269"/>
      <c r="K160" s="390"/>
      <c r="L160" s="390"/>
      <c r="M160" s="390"/>
      <c r="N160" s="390"/>
      <c r="O160" s="270"/>
      <c r="Q160" s="268"/>
      <c r="R160" s="307" t="s">
        <v>2240</v>
      </c>
      <c r="S160" s="381">
        <f>(
    SUMIFS(
        '(B) - Detecciones - Ataques'!$BH$3:$BH$137,
        '(B) - Detecciones - Ataques'!$GR$3:$GR$137, "✔",
        '(B) - Detecciones - Ataques'!$B$3:$B$137, S$131
    ) +
    SUMIFS(
        '(B) - Detecciones - Ataques'!$BH$3:$BH$137,
        '(B) - Detecciones - Ataques'!$GR$3:$GR$137, "✔",
        '(B) - Detecciones - Ataques'!$C$3:$C$137, "*" &amp; S$131 &amp; "*"
    )
) / (
    COUNTIFS(
        '(B) - Detecciones - Ataques'!$GR$3:$GR$137, "✔",
        '(B) - Detecciones - Ataques'!$B$3:$B$137, S$131
    ) +
    COUNTIFS(
        '(B) - Detecciones - Ataques'!$GR$3:$GR$137, "✔",
        '(B) - Detecciones - Ataques'!$C$3:$C$137, "*" &amp; S$131 &amp; "*"
    )
)
</f>
        <v>0.1666666667</v>
      </c>
      <c r="T160" s="381">
        <f>(
    SUMIFS(
        '(B) - Detecciones - Ataques'!$BH$3:$BH$137,
        '(B) - Detecciones - Ataques'!$GR$3:$GR$137, "✔",
        '(B) - Detecciones - Ataques'!$B$3:$B$137, T$131
    ) +
    SUMIFS(
        '(B) - Detecciones - Ataques'!$BH$3:$BH$137,
        '(B) - Detecciones - Ataques'!$GR$3:$GR$137, "✔",
        '(B) - Detecciones - Ataques'!$C$3:$C$137, "*" &amp; T$131 &amp; "*"
    )
) / (
    COUNTIFS(
        '(B) - Detecciones - Ataques'!$GR$3:$GR$137, "✔",
        '(B) - Detecciones - Ataques'!$B$3:$B$137, T$131
    ) +
    COUNTIFS(
        '(B) - Detecciones - Ataques'!$GR$3:$GR$137, "✔",
        '(B) - Detecciones - Ataques'!$C$3:$C$137, "*" &amp; T$131 &amp; "*"
    )
)
</f>
        <v>0</v>
      </c>
      <c r="U160" s="381">
        <f>(
    SUMIFS(
        '(B) - Detecciones - Ataques'!$BH$3:$BH$137,
        '(B) - Detecciones - Ataques'!$GR$3:$GR$137, "✔",
        '(B) - Detecciones - Ataques'!$B$3:$B$137, U$131
    ) +
    SUMIFS(
        '(B) - Detecciones - Ataques'!$BH$3:$BH$137,
        '(B) - Detecciones - Ataques'!$GR$3:$GR$137, "✔",
        '(B) - Detecciones - Ataques'!$C$3:$C$137, "*" &amp; U$131 &amp; "*"
    )
) / (
    COUNTIFS(
        '(B) - Detecciones - Ataques'!$GR$3:$GR$137, "✔",
        '(B) - Detecciones - Ataques'!$B$3:$B$137, U$131
    ) +
    COUNTIFS(
        '(B) - Detecciones - Ataques'!$GR$3:$GR$137, "✔",
        '(B) - Detecciones - Ataques'!$C$3:$C$137, "*" &amp; U$131 &amp; "*"
    )
)
</f>
        <v>0.001644736842</v>
      </c>
      <c r="V160" s="381">
        <f>(
    SUMIFS(
        '(B) - Detecciones - Ataques'!$BH$3:$BH$137,
        '(B) - Detecciones - Ataques'!$GR$3:$GR$137, "✔",
        '(B) - Detecciones - Ataques'!$B$3:$B$137, V$131
    ) +
    SUMIFS(
        '(B) - Detecciones - Ataques'!$BH$3:$BH$137,
        '(B) - Detecciones - Ataques'!$GR$3:$GR$137, "✔",
        '(B) - Detecciones - Ataques'!$C$3:$C$137, "*" &amp; V$131 &amp; "*"
    )
) / (
    COUNTIFS(
        '(B) - Detecciones - Ataques'!$GR$3:$GR$137, "✔",
        '(B) - Detecciones - Ataques'!$B$3:$B$137, V$131
    ) +
    COUNTIFS(
        '(B) - Detecciones - Ataques'!$GR$3:$GR$137, "✔",
        '(B) - Detecciones - Ataques'!$C$3:$C$137, "*" &amp; V$131 &amp; "*"
    )
)
</f>
        <v>0</v>
      </c>
      <c r="W160" s="381">
        <f>(
    SUMIFS(
        '(B) - Detecciones - Ataques'!$BH$3:$BH$137,
        '(B) - Detecciones - Ataques'!$GR$3:$GR$137, "✔",
        '(B) - Detecciones - Ataques'!$B$3:$B$137, W$131
    ) +
    SUMIFS(
        '(B) - Detecciones - Ataques'!$BH$3:$BH$137,
        '(B) - Detecciones - Ataques'!$GR$3:$GR$137, "✔",
        '(B) - Detecciones - Ataques'!$C$3:$C$137, "*" &amp; W$131 &amp; "*"
    )
) / (
    COUNTIFS(
        '(B) - Detecciones - Ataques'!$GR$3:$GR$137, "✔",
        '(B) - Detecciones - Ataques'!$B$3:$B$137, W$131
    ) +
    COUNTIFS(
        '(B) - Detecciones - Ataques'!$GR$3:$GR$137, "✔",
        '(B) - Detecciones - Ataques'!$C$3:$C$137, "*" &amp; W$131 &amp; "*"
    )
)
</f>
        <v>0</v>
      </c>
      <c r="X160" s="381">
        <f>(
    SUMIFS(
        '(B) - Detecciones - Ataques'!$BH$3:$BH$137,
        '(B) - Detecciones - Ataques'!$GR$3:$GR$137, "✔",
        '(B) - Detecciones - Ataques'!$B$3:$B$137, X$131
    ) +
    SUMIFS(
        '(B) - Detecciones - Ataques'!$BH$3:$BH$137,
        '(B) - Detecciones - Ataques'!$GR$3:$GR$137, "✔",
        '(B) - Detecciones - Ataques'!$C$3:$C$137, "*" &amp; X$131 &amp; "*"
    )
) / (
    COUNTIFS(
        '(B) - Detecciones - Ataques'!$GR$3:$GR$137, "✔",
        '(B) - Detecciones - Ataques'!$B$3:$B$137, X$131
    ) +
    COUNTIFS(
        '(B) - Detecciones - Ataques'!$GR$3:$GR$137, "✔",
        '(B) - Detecciones - Ataques'!$C$3:$C$137, "*" &amp; X$131 &amp; "*"
    )
)
</f>
        <v>0</v>
      </c>
      <c r="Y160" s="381">
        <f>(
    SUMIFS(
        '(B) - Detecciones - Ataques'!$BH$3:$BH$137,
        '(B) - Detecciones - Ataques'!$GR$3:$GR$137, "✔",
        '(B) - Detecciones - Ataques'!$B$3:$B$137, Y$131
    ) +
    SUMIFS(
        '(B) - Detecciones - Ataques'!$BH$3:$BH$137,
        '(B) - Detecciones - Ataques'!$GR$3:$GR$137, "✔",
        '(B) - Detecciones - Ataques'!$C$3:$C$137, "*" &amp; Y$131 &amp; "*"
    )
) / (
    COUNTIFS(
        '(B) - Detecciones - Ataques'!$GR$3:$GR$137, "✔",
        '(B) - Detecciones - Ataques'!$B$3:$B$137, Y$131
    ) +
    COUNTIFS(
        '(B) - Detecciones - Ataques'!$GR$3:$GR$137, "✔",
        '(B) - Detecciones - Ataques'!$C$3:$C$137, "*" &amp; Y$131 &amp; "*"
    )
)
</f>
        <v>0.06351688044</v>
      </c>
      <c r="Z160" s="381">
        <f>(
    SUMIFS(
        '(B) - Detecciones - Ataques'!$BH$3:$BH$137,
        '(B) - Detecciones - Ataques'!$GR$3:$GR$137, "✔",
        '(B) - Detecciones - Ataques'!$B$3:$B$137, Z$131
    ) +
    SUMIFS(
        '(B) - Detecciones - Ataques'!$BH$3:$BH$137,
        '(B) - Detecciones - Ataques'!$GR$3:$GR$137, "✔",
        '(B) - Detecciones - Ataques'!$C$3:$C$137, "*" &amp; Z$131 &amp; "*"
    )
) / (
    COUNTIFS(
        '(B) - Detecciones - Ataques'!$GR$3:$GR$137, "✔",
        '(B) - Detecciones - Ataques'!$B$3:$B$137, Z$131
    ) +
    COUNTIFS(
        '(B) - Detecciones - Ataques'!$GR$3:$GR$137, "✔",
        '(B) - Detecciones - Ataques'!$C$3:$C$137, "*" &amp; Z$131 &amp; "*"
    )
)
</f>
        <v>0</v>
      </c>
      <c r="AA160" s="381">
        <f>(
    SUMIFS(
        '(B) - Detecciones - Ataques'!$BH$3:$BH$137,
        '(B) - Detecciones - Ataques'!$GR$3:$GR$137, "✔",
        '(B) - Detecciones - Ataques'!$B$3:$B$137, AA$131
    ) +
    SUMIFS(
        '(B) - Detecciones - Ataques'!$BH$3:$BH$137,
        '(B) - Detecciones - Ataques'!$GR$3:$GR$137, "✔",
        '(B) - Detecciones - Ataques'!$C$3:$C$137, "*" &amp; AA$131 &amp; "*"
    )
) / (
    COUNTIFS(
        '(B) - Detecciones - Ataques'!$GR$3:$GR$137, "✔",
        '(B) - Detecciones - Ataques'!$B$3:$B$137, AA$131
    ) +
    COUNTIFS(
        '(B) - Detecciones - Ataques'!$GR$3:$GR$137, "✔",
        '(B) - Detecciones - Ataques'!$C$3:$C$137, "*" &amp; AA$131 &amp; "*"
    )
)
</f>
        <v>0.1428571429</v>
      </c>
      <c r="AB160" s="381">
        <f>(
    SUMIFS(
        '(B) - Detecciones - Ataques'!$BH$3:$BH$137,
        '(B) - Detecciones - Ataques'!$GR$3:$GR$137, "✔",
        '(B) - Detecciones - Ataques'!$B$3:$B$137, AB$131
    ) +
    SUMIFS(
        '(B) - Detecciones - Ataques'!$BH$3:$BH$137,
        '(B) - Detecciones - Ataques'!$GR$3:$GR$137, "✔",
        '(B) - Detecciones - Ataques'!$C$3:$C$137, "*" &amp; AB$131 &amp; "*"
    )
) / (
    COUNTIFS(
        '(B) - Detecciones - Ataques'!$GR$3:$GR$137, "✔",
        '(B) - Detecciones - Ataques'!$B$3:$B$137, AB$131
    ) +
    COUNTIFS(
        '(B) - Detecciones - Ataques'!$GR$3:$GR$137, "✔",
        '(B) - Detecciones - Ataques'!$C$3:$C$137, "*" &amp; AB$131 &amp; "*"
    )
)
</f>
        <v>0.1</v>
      </c>
      <c r="AC160" s="381">
        <f>(
    SUMIFS(
        '(B) - Detecciones - Ataques'!$BH$3:$BH$137,
        '(B) - Detecciones - Ataques'!$GR$3:$GR$137, "✔",
        '(B) - Detecciones - Ataques'!$B$3:$B$137, AC$131
    ) +
    SUMIFS(
        '(B) - Detecciones - Ataques'!$BH$3:$BH$137,
        '(B) - Detecciones - Ataques'!$GR$3:$GR$137, "✔",
        '(B) - Detecciones - Ataques'!$C$3:$C$137, "*" &amp; AC$131 &amp; "*"
    )
) / (
    COUNTIFS(
        '(B) - Detecciones - Ataques'!$GR$3:$GR$137, "✔",
        '(B) - Detecciones - Ataques'!$B$3:$B$137, AC$131
    ) +
    COUNTIFS(
        '(B) - Detecciones - Ataques'!$GR$3:$GR$137, "✔",
        '(B) - Detecciones - Ataques'!$C$3:$C$137, "*" &amp; AC$131 &amp; "*"
    )
)
</f>
        <v>0</v>
      </c>
      <c r="AD160" s="381">
        <f>(
    SUMIFS(
        '(B) - Detecciones - Ataques'!$BH$3:$BH$137,
        '(B) - Detecciones - Ataques'!$GR$3:$GR$137, "✔",
        '(B) - Detecciones - Ataques'!$B$3:$B$137, AD$131
    ) +
    SUMIFS(
        '(B) - Detecciones - Ataques'!$BH$3:$BH$137,
        '(B) - Detecciones - Ataques'!$GR$3:$GR$137, "✔",
        '(B) - Detecciones - Ataques'!$C$3:$C$137, "*" &amp; AD$131 &amp; "*"
    )
) / (
    COUNTIFS(
        '(B) - Detecciones - Ataques'!$GR$3:$GR$137, "✔",
        '(B) - Detecciones - Ataques'!$B$3:$B$137, AD$131
    ) +
    COUNTIFS(
        '(B) - Detecciones - Ataques'!$GR$3:$GR$137, "✔",
        '(B) - Detecciones - Ataques'!$C$3:$C$137, "*" &amp; AD$131 &amp; "*"
    )
)
</f>
        <v>0</v>
      </c>
      <c r="AE160" s="382">
        <f>(
    SUMIFS(
        '(B) - Detecciones - Ataques'!$BH$3:$BH$137,
        '(B) - Detecciones - Ataques'!$GR$3:$GR$137, "✔",
        '(B) - Detecciones - Ataques'!$B$3:$B$137, AE$131
    ) +
    SUMIFS(
        '(B) - Detecciones - Ataques'!$BH$3:$BH$137,
        '(B) - Detecciones - Ataques'!$GR$3:$GR$137, "✔",
        '(B) - Detecciones - Ataques'!$C$3:$C$137, "*" &amp; AE$131 &amp; "*"
    )
) / (
    COUNTIFS(
        '(B) - Detecciones - Ataques'!$GR$3:$GR$137, "✔",
        '(B) - Detecciones - Ataques'!$B$3:$B$137, AE$131
    ) +
    COUNTIFS(
        '(B) - Detecciones - Ataques'!$GR$3:$GR$137, "✔",
        '(B) - Detecciones - Ataques'!$C$3:$C$137, "*" &amp; AE$131 &amp; "*"
    )
)
</f>
        <v>0.01333333333</v>
      </c>
      <c r="AF160" s="268"/>
      <c r="AG160" s="307" t="s">
        <v>2240</v>
      </c>
      <c r="AH160" s="395">
        <f>AVERAGEIFS('(B) - Detecciones - Ataques'!$BH$3:$BH$137,'(B) - Detecciones - Ataques'!$GR$3:$GR$137, "✔",'(B) - Detecciones - Ataques'!$E$3:$E$137, AH$131)
</f>
        <v>0</v>
      </c>
      <c r="AI160" s="395">
        <f>AVERAGEIFS('(B) - Detecciones - Ataques'!$BH$3:$BH$137,'(B) - Detecciones - Ataques'!$GR$3:$GR$137, "✔",'(B) - Detecciones - Ataques'!$E$3:$E$137, AI$131)
</f>
        <v>1</v>
      </c>
      <c r="AJ160" s="395">
        <f>AVERAGEIFS('(B) - Detecciones - Ataques'!$BH$3:$BH$137,'(B) - Detecciones - Ataques'!$GR$3:$GR$137, "✔",'(B) - Detecciones - Ataques'!$E$3:$E$137, AJ$131)
</f>
        <v>0</v>
      </c>
      <c r="AK160" s="395">
        <f>AVERAGEIFS('(B) - Detecciones - Ataques'!$BH$3:$BH$137,'(B) - Detecciones - Ataques'!$GR$3:$GR$137, "✔",'(B) - Detecciones - Ataques'!$E$3:$E$137, AK$131)
</f>
        <v>0</v>
      </c>
      <c r="AL160" s="406" t="s">
        <v>12</v>
      </c>
      <c r="AM160" s="406" t="s">
        <v>12</v>
      </c>
      <c r="AN160" s="406" t="s">
        <v>12</v>
      </c>
      <c r="AO160" s="406" t="s">
        <v>12</v>
      </c>
      <c r="AP160" s="395">
        <f>AVERAGEIFS('(B) - Detecciones - Ataques'!$BH$3:$BH$137,'(B) - Detecciones - Ataques'!$GR$3:$GR$137, "✔",'(B) - Detecciones - Ataques'!$E$3:$E$137, AP$131)
</f>
        <v>0.004385964912</v>
      </c>
      <c r="AQ160" s="395">
        <f>AVERAGEIFS('(B) - Detecciones - Ataques'!$BH$3:$BH$137,'(B) - Detecciones - Ataques'!$GR$3:$GR$137, "✔",'(B) - Detecciones - Ataques'!$E$3:$E$137, AQ$131)
</f>
        <v>0</v>
      </c>
      <c r="AR160" s="406" t="s">
        <v>12</v>
      </c>
      <c r="AS160" s="395">
        <f>AVERAGEIFS('(B) - Detecciones - Ataques'!$BH$3:$BH$137,'(B) - Detecciones - Ataques'!$GR$3:$GR$137, "✔",'(B) - Detecciones - Ataques'!$E$3:$E$137, AS$131)
</f>
        <v>0</v>
      </c>
      <c r="AT160" s="395">
        <f>AVERAGEIFS('(B) - Detecciones - Ataques'!$BH$3:$BH$137,'(B) - Detecciones - Ataques'!$GR$3:$GR$137, "✔",'(B) - Detecciones - Ataques'!$E$3:$E$137, AT$131)
</f>
        <v>0</v>
      </c>
      <c r="AU160" s="395">
        <f>AVERAGEIFS('(B) - Detecciones - Ataques'!$BH$3:$BH$137,'(B) - Detecciones - Ataques'!$GR$3:$GR$137, "✔",'(B) - Detecciones - Ataques'!$E$3:$E$137, AU$131)
</f>
        <v>0</v>
      </c>
      <c r="AV160" s="406" t="s">
        <v>12</v>
      </c>
      <c r="AW160" s="395">
        <f>AVERAGEIFS('(B) - Detecciones - Ataques'!$BH$3:$BH$137,'(B) - Detecciones - Ataques'!$GR$3:$GR$137, "✔",'(B) - Detecciones - Ataques'!$E$3:$E$137, AW$131)
</f>
        <v>0</v>
      </c>
      <c r="AX160" s="407" t="s">
        <v>12</v>
      </c>
      <c r="AY160" s="395">
        <f>AVERAGEIFS('(B) - Detecciones - Ataques'!$BH$3:$BH$137,'(B) - Detecciones - Ataques'!$GR$3:$GR$137, "✔",'(B) - Detecciones - Ataques'!$E$3:$E$137, AY$131)
</f>
        <v>0</v>
      </c>
      <c r="AZ160" s="395">
        <f>AVERAGEIFS('(B) - Detecciones - Ataques'!$BH$3:$BH$137,'(B) - Detecciones - Ataques'!$GR$3:$GR$137, "✔",'(B) - Detecciones - Ataques'!$E$3:$E$137, AZ$131)
</f>
        <v>0</v>
      </c>
      <c r="BA160" s="407" t="s">
        <v>12</v>
      </c>
      <c r="BB160" s="395">
        <f>AVERAGEIFS('(B) - Detecciones - Ataques'!$BH$3:$BH$137,'(B) - Detecciones - Ataques'!$GR$3:$GR$137, "✔",'(B) - Detecciones - Ataques'!$E$3:$E$137, BB$131)
</f>
        <v>0</v>
      </c>
      <c r="BC160" s="406" t="s">
        <v>12</v>
      </c>
      <c r="BD160" s="395">
        <f>AVERAGEIFS('(B) - Detecciones - Ataques'!$BH$3:$BH$137,'(B) - Detecciones - Ataques'!$GR$3:$GR$137, "✔",'(B) - Detecciones - Ataques'!$E$3:$E$137, BD$131)
</f>
        <v>0</v>
      </c>
      <c r="BE160" s="395">
        <f>AVERAGEIFS('(B) - Detecciones - Ataques'!$BH$3:$BH$137,'(B) - Detecciones - Ataques'!$GR$3:$GR$137, "✔",'(B) - Detecciones - Ataques'!$E$3:$E$137, BE$131)
</f>
        <v>0</v>
      </c>
      <c r="BF160" s="395">
        <f>AVERAGEIFS('(B) - Detecciones - Ataques'!$BH$3:$BH$137,'(B) - Detecciones - Ataques'!$GR$3:$GR$137, "✔",'(B) - Detecciones - Ataques'!$E$3:$E$137, BF$131)
</f>
        <v>0</v>
      </c>
      <c r="BG160" s="395">
        <f>AVERAGEIFS('(B) - Detecciones - Ataques'!$BH$3:$BH$137,'(B) - Detecciones - Ataques'!$GR$3:$GR$137, "✔",'(B) - Detecciones - Ataques'!$E$3:$E$137, BG$131)
</f>
        <v>0</v>
      </c>
      <c r="BH160" s="406" t="s">
        <v>12</v>
      </c>
      <c r="BI160" s="406" t="s">
        <v>12</v>
      </c>
      <c r="BJ160" s="406" t="s">
        <v>12</v>
      </c>
      <c r="BK160" s="395">
        <f>AVERAGEIFS('(B) - Detecciones - Ataques'!$BH$3:$BH$137,'(B) - Detecciones - Ataques'!$GR$3:$GR$137, "✔",'(B) - Detecciones - Ataques'!$E$3:$E$137, BK$131)
</f>
        <v>0</v>
      </c>
      <c r="BL160" s="395">
        <f>AVERAGEIFS('(B) - Detecciones - Ataques'!$BH$3:$BH$137,'(B) - Detecciones - Ataques'!$GR$3:$GR$137, "✔",'(B) - Detecciones - Ataques'!$E$3:$E$137, BL$131)
</f>
        <v>0.1206820728</v>
      </c>
      <c r="BM160" s="395">
        <f>AVERAGEIFS('(B) - Detecciones - Ataques'!$BH$3:$BH$137,'(B) - Detecciones - Ataques'!$GR$3:$GR$137, "✔",'(B) - Detecciones - Ataques'!$E$3:$E$137, BM$131)
</f>
        <v>0</v>
      </c>
      <c r="BN160" s="406" t="s">
        <v>12</v>
      </c>
      <c r="BO160" s="406" t="s">
        <v>12</v>
      </c>
      <c r="BP160" s="395">
        <f>AVERAGEIFS('(B) - Detecciones - Ataques'!$BH$3:$BH$137,'(B) - Detecciones - Ataques'!$GR$3:$GR$137, "✔",'(B) - Detecciones - Ataques'!$E$3:$E$137, BP$131)
</f>
        <v>0</v>
      </c>
      <c r="BQ160" s="406" t="s">
        <v>12</v>
      </c>
      <c r="BR160" s="395">
        <f>AVERAGEIFS('(B) - Detecciones - Ataques'!$BH$3:$BH$137,'(B) - Detecciones - Ataques'!$GR$3:$GR$137, "✔",'(B) - Detecciones - Ataques'!$E$3:$E$137, BR$131)
</f>
        <v>0</v>
      </c>
      <c r="BS160" s="406" t="s">
        <v>12</v>
      </c>
      <c r="BT160" s="406" t="s">
        <v>12</v>
      </c>
      <c r="BU160" s="395">
        <f>AVERAGEIFS('(B) - Detecciones - Ataques'!$BH$3:$BH$137,'(B) - Detecciones - Ataques'!$GR$3:$GR$137, "✔",'(B) - Detecciones - Ataques'!$E$3:$E$137, BU$131)
</f>
        <v>0</v>
      </c>
      <c r="BV160" s="395">
        <f>AVERAGEIFS('(B) - Detecciones - Ataques'!$BH$3:$BH$137,'(B) - Detecciones - Ataques'!$GR$3:$GR$137, "✔",'(B) - Detecciones - Ataques'!$E$3:$E$137, BV$131)
</f>
        <v>0</v>
      </c>
      <c r="BW160" s="406" t="s">
        <v>12</v>
      </c>
      <c r="BX160" s="395">
        <f>AVERAGEIFS('(B) - Detecciones - Ataques'!$BH$3:$BH$137,'(B) - Detecciones - Ataques'!$GR$3:$GR$137, "✔",'(B) - Detecciones - Ataques'!$E$3:$E$137, BX$131)
</f>
        <v>0</v>
      </c>
      <c r="BY160" s="395">
        <f>AVERAGEIFS('(B) - Detecciones - Ataques'!$BH$3:$BH$137,'(B) - Detecciones - Ataques'!$GR$3:$GR$137, "✔",'(B) - Detecciones - Ataques'!$E$3:$E$137, BY$131)
</f>
        <v>0</v>
      </c>
      <c r="BZ160" s="407" t="s">
        <v>12</v>
      </c>
      <c r="CA160" s="406" t="s">
        <v>12</v>
      </c>
      <c r="CB160" s="407" t="s">
        <v>12</v>
      </c>
      <c r="CC160" s="406" t="s">
        <v>12</v>
      </c>
      <c r="CD160" s="406" t="s">
        <v>12</v>
      </c>
      <c r="CE160" s="395">
        <f>AVERAGEIFS('(B) - Detecciones - Ataques'!$BH$3:$BH$137,'(B) - Detecciones - Ataques'!$GR$3:$GR$137, "✔",'(B) - Detecciones - Ataques'!$E$3:$E$137, CE$131)
</f>
        <v>0</v>
      </c>
      <c r="CF160" s="406" t="s">
        <v>12</v>
      </c>
      <c r="CG160" s="395">
        <f>AVERAGEIFS('(B) - Detecciones - Ataques'!$BH$3:$BH$137,'(B) - Detecciones - Ataques'!$GR$3:$GR$137, "✔",'(B) - Detecciones - Ataques'!$E$3:$E$137, CG$131)
</f>
        <v>0</v>
      </c>
      <c r="CH160" s="395">
        <f>AVERAGEIFS('(B) - Detecciones - Ataques'!$BH$3:$BH$137,'(B) - Detecciones - Ataques'!$GR$3:$GR$137, "✔",'(B) - Detecciones - Ataques'!$E$3:$E$137, CH$131)
</f>
        <v>0</v>
      </c>
      <c r="CI160" s="406" t="s">
        <v>12</v>
      </c>
      <c r="CJ160" s="395">
        <f>AVERAGEIFS('(B) - Detecciones - Ataques'!$BH$3:$BH$137,'(B) - Detecciones - Ataques'!$GR$3:$GR$137, "✔",'(B) - Detecciones - Ataques'!$E$3:$E$137, CJ$131)
</f>
        <v>1</v>
      </c>
      <c r="CK160" s="406" t="s">
        <v>12</v>
      </c>
      <c r="CL160" s="395">
        <f>AVERAGEIFS('(B) - Detecciones - Ataques'!$BH$3:$BH$137,'(B) - Detecciones - Ataques'!$GR$3:$GR$137, "✔",'(B) - Detecciones - Ataques'!$E$3:$E$137, CL$131)
</f>
        <v>0</v>
      </c>
      <c r="CM160" s="395">
        <f>AVERAGEIFS('(B) - Detecciones - Ataques'!$BH$3:$BH$137,'(B) - Detecciones - Ataques'!$GR$3:$GR$137, "✔",'(B) - Detecciones - Ataques'!$E$3:$E$137, CM$131)
</f>
        <v>0</v>
      </c>
      <c r="CN160" s="395">
        <f>AVERAGEIFS('(B) - Detecciones - Ataques'!$BH$3:$BH$137,'(B) - Detecciones - Ataques'!$GR$3:$GR$137, "✔",'(B) - Detecciones - Ataques'!$E$3:$E$137, CN$131)
</f>
        <v>0.25</v>
      </c>
      <c r="CO160" s="395">
        <f>AVERAGEIFS('(B) - Detecciones - Ataques'!$BH$3:$BH$137,'(B) - Detecciones - Ataques'!$GR$3:$GR$137, "✔",'(B) - Detecciones - Ataques'!$E$3:$E$137, CO$131)
</f>
        <v>0</v>
      </c>
      <c r="CP160" s="395">
        <f>AVERAGEIFS('(B) - Detecciones - Ataques'!$BH$3:$BH$137,'(B) - Detecciones - Ataques'!$GR$3:$GR$137, "✔",'(B) - Detecciones - Ataques'!$E$3:$E$137, CP$131)
</f>
        <v>0</v>
      </c>
      <c r="CQ160" s="406" t="s">
        <v>12</v>
      </c>
      <c r="CR160" s="406" t="s">
        <v>12</v>
      </c>
      <c r="CS160" s="395">
        <f>AVERAGEIFS('(B) - Detecciones - Ataques'!$BH$3:$BH$137,'(B) - Detecciones - Ataques'!$GR$3:$GR$137, "✔",'(B) - Detecciones - Ataques'!$E$3:$E$137, CS$131)
</f>
        <v>0</v>
      </c>
      <c r="CT160" s="406" t="s">
        <v>12</v>
      </c>
      <c r="CU160" s="395">
        <f>AVERAGEIFS('(B) - Detecciones - Ataques'!$BH$3:$BH$137,'(B) - Detecciones - Ataques'!$GR$3:$GR$137, "✔",'(B) - Detecciones - Ataques'!$E$3:$E$137, CU$131)
</f>
        <v>0</v>
      </c>
      <c r="CV160" s="406" t="s">
        <v>12</v>
      </c>
      <c r="CW160" s="395">
        <f>AVERAGEIFS('(B) - Detecciones - Ataques'!$BH$3:$BH$137,'(B) - Detecciones - Ataques'!$GR$3:$GR$137, "✔",'(B) - Detecciones - Ataques'!$E$3:$E$137, CW$131)
</f>
        <v>0</v>
      </c>
      <c r="CX160" s="395">
        <f>AVERAGEIFS('(B) - Detecciones - Ataques'!$BH$3:$BH$137,'(B) - Detecciones - Ataques'!$GR$3:$GR$137, "✔",'(B) - Detecciones - Ataques'!$E$3:$E$137, CX$131)
</f>
        <v>0</v>
      </c>
      <c r="CY160" s="406" t="s">
        <v>12</v>
      </c>
      <c r="CZ160" s="406" t="s">
        <v>12</v>
      </c>
      <c r="DA160" s="406" t="s">
        <v>12</v>
      </c>
      <c r="DB160" s="406" t="s">
        <v>12</v>
      </c>
      <c r="DC160" s="406" t="s">
        <v>12</v>
      </c>
      <c r="DD160" s="406" t="s">
        <v>12</v>
      </c>
      <c r="DE160" s="406" t="s">
        <v>12</v>
      </c>
      <c r="DF160" s="406" t="s">
        <v>12</v>
      </c>
      <c r="DG160" s="395">
        <f>AVERAGEIFS('(B) - Detecciones - Ataques'!$BH$3:$BH$137,'(B) - Detecciones - Ataques'!$GR$3:$GR$137, "✔",'(B) - Detecciones - Ataques'!$E$3:$E$137, DG$131)
</f>
        <v>0.04</v>
      </c>
      <c r="DH160" s="406" t="s">
        <v>12</v>
      </c>
      <c r="DI160" s="396">
        <f>AVERAGEIFS('(B) - Detecciones - Ataques'!$BH$3:$BH$137,'(B) - Detecciones - Ataques'!$GR$3:$GR$137, "✔",'(B) - Detecciones - Ataques'!$E$3:$E$137, DI$131)
</f>
        <v>0</v>
      </c>
      <c r="DJ160" s="268"/>
    </row>
    <row r="161">
      <c r="J161" s="269"/>
      <c r="K161" s="390"/>
      <c r="L161" s="390"/>
      <c r="M161" s="390"/>
      <c r="N161" s="390"/>
      <c r="O161" s="270"/>
      <c r="Q161" s="268"/>
      <c r="R161" s="307" t="s">
        <v>2241</v>
      </c>
      <c r="S161" s="381">
        <f>(
    SUMIFS(
        '(B) - Detecciones - Ataques'!$CQ$3:$CQ$137,
        '(B) - Detecciones - Ataques'!$GR$3:$GR$137, "✔",
        '(B) - Detecciones - Ataques'!$B$3:$B$137, S$131
    ) +
    SUMIFS(
        '(B) - Detecciones - Ataques'!$CQ$3:$CQ$137,
        '(B) - Detecciones - Ataques'!$GR$3:$GR$137, "✔",
        '(B) - Detecciones - Ataques'!$C$3:$C$137, "*" &amp; S$131 &amp; "*"
    )
) / (
    COUNTIFS(
        '(B) - Detecciones - Ataques'!$GR$3:$GR$137, "✔",
        '(B) - Detecciones - Ataques'!$B$3:$B$137, S$131
    ) +
    COUNTIFS(
        '(B) - Detecciones - Ataques'!$GR$3:$GR$137, "✔",
        '(B) - Detecciones - Ataques'!$C$3:$C$137, "*" &amp; S$131 &amp; "*"
    )
)
</f>
        <v>0.1685275081</v>
      </c>
      <c r="T161" s="381">
        <f>(
    SUMIFS(
        '(B) - Detecciones - Ataques'!$CQ$3:$CQ$137,
        '(B) - Detecciones - Ataques'!$GR$3:$GR$137, "✔",
        '(B) - Detecciones - Ataques'!$B$3:$B$137, T$131
    ) +
    SUMIFS(
        '(B) - Detecciones - Ataques'!$CQ$3:$CQ$137,
        '(B) - Detecciones - Ataques'!$GR$3:$GR$137, "✔",
        '(B) - Detecciones - Ataques'!$C$3:$C$137, "*" &amp; T$131 &amp; "*"
    )
) / (
    COUNTIFS(
        '(B) - Detecciones - Ataques'!$GR$3:$GR$137, "✔",
        '(B) - Detecciones - Ataques'!$B$3:$B$137, T$131
    ) +
    COUNTIFS(
        '(B) - Detecciones - Ataques'!$GR$3:$GR$137, "✔",
        '(B) - Detecciones - Ataques'!$C$3:$C$137, "*" &amp; T$131 &amp; "*"
    )
)
</f>
        <v>0</v>
      </c>
      <c r="U161" s="381">
        <f>(
    SUMIFS(
        '(B) - Detecciones - Ataques'!$CQ$3:$CQ$137,
        '(B) - Detecciones - Ataques'!$GR$3:$GR$137, "✔",
        '(B) - Detecciones - Ataques'!$B$3:$B$137, U$131
    ) +
    SUMIFS(
        '(B) - Detecciones - Ataques'!$CQ$3:$CQ$137,
        '(B) - Detecciones - Ataques'!$GR$3:$GR$137, "✔",
        '(B) - Detecciones - Ataques'!$C$3:$C$137, "*" &amp; U$131 &amp; "*"
    )
) / (
    COUNTIFS(
        '(B) - Detecciones - Ataques'!$GR$3:$GR$137, "✔",
        '(B) - Detecciones - Ataques'!$B$3:$B$137, U$131
    ) +
    COUNTIFS(
        '(B) - Detecciones - Ataques'!$GR$3:$GR$137, "✔",
        '(B) - Detecciones - Ataques'!$C$3:$C$137, "*" &amp; U$131 &amp; "*"
    )
)
</f>
        <v>0.4703947368</v>
      </c>
      <c r="V161" s="381">
        <f>(
    SUMIFS(
        '(B) - Detecciones - Ataques'!$CQ$3:$CQ$137,
        '(B) - Detecciones - Ataques'!$GR$3:$GR$137, "✔",
        '(B) - Detecciones - Ataques'!$B$3:$B$137, V$131
    ) +
    SUMIFS(
        '(B) - Detecciones - Ataques'!$CQ$3:$CQ$137,
        '(B) - Detecciones - Ataques'!$GR$3:$GR$137, "✔",
        '(B) - Detecciones - Ataques'!$C$3:$C$137, "*" &amp; V$131 &amp; "*"
    )
) / (
    COUNTIFS(
        '(B) - Detecciones - Ataques'!$GR$3:$GR$137, "✔",
        '(B) - Detecciones - Ataques'!$B$3:$B$137, V$131
    ) +
    COUNTIFS(
        '(B) - Detecciones - Ataques'!$GR$3:$GR$137, "✔",
        '(B) - Detecciones - Ataques'!$C$3:$C$137, "*" &amp; V$131 &amp; "*"
    )
)
</f>
        <v>0.5</v>
      </c>
      <c r="W161" s="381">
        <f>(
    SUMIFS(
        '(B) - Detecciones - Ataques'!$CQ$3:$CQ$137,
        '(B) - Detecciones - Ataques'!$GR$3:$GR$137, "✔",
        '(B) - Detecciones - Ataques'!$B$3:$B$137, W$131
    ) +
    SUMIFS(
        '(B) - Detecciones - Ataques'!$CQ$3:$CQ$137,
        '(B) - Detecciones - Ataques'!$GR$3:$GR$137, "✔",
        '(B) - Detecciones - Ataques'!$C$3:$C$137, "*" &amp; W$131 &amp; "*"
    )
) / (
    COUNTIFS(
        '(B) - Detecciones - Ataques'!$GR$3:$GR$137, "✔",
        '(B) - Detecciones - Ataques'!$B$3:$B$137, W$131
    ) +
    COUNTIFS(
        '(B) - Detecciones - Ataques'!$GR$3:$GR$137, "✔",
        '(B) - Detecciones - Ataques'!$C$3:$C$137, "*" &amp; W$131 &amp; "*"
    )
)
</f>
        <v>0</v>
      </c>
      <c r="X161" s="381">
        <f>(
    SUMIFS(
        '(B) - Detecciones - Ataques'!$CQ$3:$CQ$137,
        '(B) - Detecciones - Ataques'!$GR$3:$GR$137, "✔",
        '(B) - Detecciones - Ataques'!$B$3:$B$137, X$131
    ) +
    SUMIFS(
        '(B) - Detecciones - Ataques'!$CQ$3:$CQ$137,
        '(B) - Detecciones - Ataques'!$GR$3:$GR$137, "✔",
        '(B) - Detecciones - Ataques'!$C$3:$C$137, "*" &amp; X$131 &amp; "*"
    )
) / (
    COUNTIFS(
        '(B) - Detecciones - Ataques'!$GR$3:$GR$137, "✔",
        '(B) - Detecciones - Ataques'!$B$3:$B$137, X$131
    ) +
    COUNTIFS(
        '(B) - Detecciones - Ataques'!$GR$3:$GR$137, "✔",
        '(B) - Detecciones - Ataques'!$C$3:$C$137, "*" &amp; X$131 &amp; "*"
    )
)
</f>
        <v>0</v>
      </c>
      <c r="Y161" s="381">
        <f>(
    SUMIFS(
        '(B) - Detecciones - Ataques'!$CQ$3:$CQ$137,
        '(B) - Detecciones - Ataques'!$GR$3:$GR$137, "✔",
        '(B) - Detecciones - Ataques'!$B$3:$B$137, Y$131
    ) +
    SUMIFS(
        '(B) - Detecciones - Ataques'!$CQ$3:$CQ$137,
        '(B) - Detecciones - Ataques'!$GR$3:$GR$137, "✔",
        '(B) - Detecciones - Ataques'!$C$3:$C$137, "*" &amp; Y$131 &amp; "*"
    )
) / (
    COUNTIFS(
        '(B) - Detecciones - Ataques'!$GR$3:$GR$137, "✔",
        '(B) - Detecciones - Ataques'!$B$3:$B$137, Y$131
    ) +
    COUNTIFS(
        '(B) - Detecciones - Ataques'!$GR$3:$GR$137, "✔",
        '(B) - Detecciones - Ataques'!$C$3:$C$137, "*" &amp; Y$131 &amp; "*"
    )
)
</f>
        <v>0.1163150711</v>
      </c>
      <c r="Z161" s="381">
        <f>(
    SUMIFS(
        '(B) - Detecciones - Ataques'!$CQ$3:$CQ$137,
        '(B) - Detecciones - Ataques'!$GR$3:$GR$137, "✔",
        '(B) - Detecciones - Ataques'!$B$3:$B$137, Z$131
    ) +
    SUMIFS(
        '(B) - Detecciones - Ataques'!$CQ$3:$CQ$137,
        '(B) - Detecciones - Ataques'!$GR$3:$GR$137, "✔",
        '(B) - Detecciones - Ataques'!$C$3:$C$137, "*" &amp; Z$131 &amp; "*"
    )
) / (
    COUNTIFS(
        '(B) - Detecciones - Ataques'!$GR$3:$GR$137, "✔",
        '(B) - Detecciones - Ataques'!$B$3:$B$137, Z$131
    ) +
    COUNTIFS(
        '(B) - Detecciones - Ataques'!$GR$3:$GR$137, "✔",
        '(B) - Detecciones - Ataques'!$C$3:$C$137, "*" &amp; Z$131 &amp; "*"
    )
)
</f>
        <v>0.3</v>
      </c>
      <c r="AA161" s="381">
        <f>(
    SUMIFS(
        '(B) - Detecciones - Ataques'!$CQ$3:$CQ$137,
        '(B) - Detecciones - Ataques'!$GR$3:$GR$137, "✔",
        '(B) - Detecciones - Ataques'!$B$3:$B$137, AA$131
    ) +
    SUMIFS(
        '(B) - Detecciones - Ataques'!$CQ$3:$CQ$137,
        '(B) - Detecciones - Ataques'!$GR$3:$GR$137, "✔",
        '(B) - Detecciones - Ataques'!$C$3:$C$137, "*" &amp; AA$131 &amp; "*"
    )
) / (
    COUNTIFS(
        '(B) - Detecciones - Ataques'!$GR$3:$GR$137, "✔",
        '(B) - Detecciones - Ataques'!$B$3:$B$137, AA$131
    ) +
    COUNTIFS(
        '(B) - Detecciones - Ataques'!$GR$3:$GR$137, "✔",
        '(B) - Detecciones - Ataques'!$C$3:$C$137, "*" &amp; AA$131 &amp; "*"
    )
)
</f>
        <v>0.2857142857</v>
      </c>
      <c r="AB161" s="381">
        <f>(
    SUMIFS(
        '(B) - Detecciones - Ataques'!$CQ$3:$CQ$137,
        '(B) - Detecciones - Ataques'!$GR$3:$GR$137, "✔",
        '(B) - Detecciones - Ataques'!$B$3:$B$137, AB$131
    ) +
    SUMIFS(
        '(B) - Detecciones - Ataques'!$CQ$3:$CQ$137,
        '(B) - Detecciones - Ataques'!$GR$3:$GR$137, "✔",
        '(B) - Detecciones - Ataques'!$C$3:$C$137, "*" &amp; AB$131 &amp; "*"
    )
) / (
    COUNTIFS(
        '(B) - Detecciones - Ataques'!$GR$3:$GR$137, "✔",
        '(B) - Detecciones - Ataques'!$B$3:$B$137, AB$131
    ) +
    COUNTIFS(
        '(B) - Detecciones - Ataques'!$GR$3:$GR$137, "✔",
        '(B) - Detecciones - Ataques'!$C$3:$C$137, "*" &amp; AB$131 &amp; "*"
    )
)
</f>
        <v>0.2</v>
      </c>
      <c r="AC161" s="381">
        <f>(
    SUMIFS(
        '(B) - Detecciones - Ataques'!$CQ$3:$CQ$137,
        '(B) - Detecciones - Ataques'!$GR$3:$GR$137, "✔",
        '(B) - Detecciones - Ataques'!$B$3:$B$137, AC$131
    ) +
    SUMIFS(
        '(B) - Detecciones - Ataques'!$CQ$3:$CQ$137,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1" s="381">
        <f>(
    SUMIFS(
        '(B) - Detecciones - Ataques'!$CQ$3:$CQ$137,
        '(B) - Detecciones - Ataques'!$GR$3:$GR$137, "✔",
        '(B) - Detecciones - Ataques'!$B$3:$B$137, AD$131
    ) +
    SUMIFS(
        '(B) - Detecciones - Ataques'!$CQ$3:$CQ$137,
        '(B) - Detecciones - Ataques'!$GR$3:$GR$137, "✔",
        '(B) - Detecciones - Ataques'!$C$3:$C$137, "*" &amp; AD$131 &amp; "*"
    )
) / (
    COUNTIFS(
        '(B) - Detecciones - Ataques'!$GR$3:$GR$137, "✔",
        '(B) - Detecciones - Ataques'!$B$3:$B$137, AD$131
    ) +
    COUNTIFS(
        '(B) - Detecciones - Ataques'!$GR$3:$GR$137, "✔",
        '(B) - Detecciones - Ataques'!$C$3:$C$137, "*" &amp; AD$131 &amp; "*"
    )
)
</f>
        <v>0</v>
      </c>
      <c r="AE161" s="382">
        <f>(
    SUMIFS(
        '(B) - Detecciones - Ataques'!$CQ$3:$CQ$137,
        '(B) - Detecciones - Ataques'!$GR$3:$GR$137, "✔",
        '(B) - Detecciones - Ataques'!$B$3:$B$137, AE$131
    ) +
    SUMIFS(
        '(B) - Detecciones - Ataques'!$CQ$3:$CQ$137,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1" s="268"/>
      <c r="AG161" s="307" t="s">
        <v>2241</v>
      </c>
      <c r="AH161" s="395">
        <f>AVERAGEIFS('(B) - Detecciones - Ataques'!$CQ$3:$CQ$137,'(B) - Detecciones - Ataques'!$GR$3:$GR$137, "✔",'(B) - Detecciones - Ataques'!$E$3:$E$137, AH$131)
</f>
        <v>0.005582524272</v>
      </c>
      <c r="AI161" s="395">
        <f>AVERAGEIFS('(B) - Detecciones - Ataques'!$CQ$3:$CQ$137,'(B) - Detecciones - Ataques'!$GR$3:$GR$137, "✔",'(B) - Detecciones - Ataques'!$E$3:$E$137, AI$131)
</f>
        <v>1</v>
      </c>
      <c r="AJ161" s="395">
        <f>AVERAGEIFS('(B) - Detecciones - Ataques'!$CQ$3:$CQ$137,'(B) - Detecciones - Ataques'!$GR$3:$GR$137, "✔",'(B) - Detecciones - Ataques'!$E$3:$E$137, AJ$131)
</f>
        <v>0</v>
      </c>
      <c r="AK161" s="395">
        <f>AVERAGEIFS('(B) - Detecciones - Ataques'!$CQ$3:$CQ$137,'(B) - Detecciones - Ataques'!$GR$3:$GR$137, "✔",'(B) - Detecciones - Ataques'!$E$3:$E$137, AK$131)
</f>
        <v>0</v>
      </c>
      <c r="AL161" s="406" t="s">
        <v>12</v>
      </c>
      <c r="AM161" s="406" t="s">
        <v>12</v>
      </c>
      <c r="AN161" s="406" t="s">
        <v>12</v>
      </c>
      <c r="AO161" s="406" t="s">
        <v>12</v>
      </c>
      <c r="AP161" s="395">
        <f>AVERAGEIFS('(B) - Detecciones - Ataques'!$CQ$3:$CQ$137,'(B) - Detecciones - Ataques'!$GR$3:$GR$137, "✔",'(B) - Detecciones - Ataques'!$E$3:$E$137, AP$131)
</f>
        <v>0.5877192982</v>
      </c>
      <c r="AQ161" s="395">
        <f>AVERAGEIFS('(B) - Detecciones - Ataques'!$CQ$3:$CQ$137,'(B) - Detecciones - Ataques'!$GR$3:$GR$137, "✔",'(B) - Detecciones - Ataques'!$E$3:$E$137, AQ$131)
</f>
        <v>0.5</v>
      </c>
      <c r="AR161" s="406" t="s">
        <v>12</v>
      </c>
      <c r="AS161" s="395">
        <f>AVERAGEIFS('(B) - Detecciones - Ataques'!$CQ$3:$CQ$137,'(B) - Detecciones - Ataques'!$GR$3:$GR$137, "✔",'(B) - Detecciones - Ataques'!$E$3:$E$137, AS$131)
</f>
        <v>0</v>
      </c>
      <c r="AT161" s="395">
        <f>AVERAGEIFS('(B) - Detecciones - Ataques'!$CQ$3:$CQ$137,'(B) - Detecciones - Ataques'!$GR$3:$GR$137, "✔",'(B) - Detecciones - Ataques'!$E$3:$E$137, AT$131)
</f>
        <v>1</v>
      </c>
      <c r="AU161" s="395">
        <f>AVERAGEIFS('(B) - Detecciones - Ataques'!$CQ$3:$CQ$137,'(B) - Detecciones - Ataques'!$GR$3:$GR$137, "✔",'(B) - Detecciones - Ataques'!$E$3:$E$137, AU$131)
</f>
        <v>0</v>
      </c>
      <c r="AV161" s="406" t="s">
        <v>12</v>
      </c>
      <c r="AW161" s="395">
        <f>AVERAGEIFS('(B) - Detecciones - Ataques'!$CQ$3:$CQ$137,'(B) - Detecciones - Ataques'!$GR$3:$GR$137, "✔",'(B) - Detecciones - Ataques'!$E$3:$E$137, AW$131)
</f>
        <v>1</v>
      </c>
      <c r="AX161" s="407" t="s">
        <v>12</v>
      </c>
      <c r="AY161" s="395">
        <f>AVERAGEIFS('(B) - Detecciones - Ataques'!$CQ$3:$CQ$137,'(B) - Detecciones - Ataques'!$GR$3:$GR$137, "✔",'(B) - Detecciones - Ataques'!$E$3:$E$137, AY$131)
</f>
        <v>0.5</v>
      </c>
      <c r="AZ161" s="395">
        <f>AVERAGEIFS('(B) - Detecciones - Ataques'!$CQ$3:$CQ$137,'(B) - Detecciones - Ataques'!$GR$3:$GR$137, "✔",'(B) - Detecciones - Ataques'!$E$3:$E$137, AZ$131)
</f>
        <v>0</v>
      </c>
      <c r="BA161" s="407" t="s">
        <v>12</v>
      </c>
      <c r="BB161" s="395">
        <f>AVERAGEIFS('(B) - Detecciones - Ataques'!$CQ$3:$CQ$137,'(B) - Detecciones - Ataques'!$GR$3:$GR$137, "✔",'(B) - Detecciones - Ataques'!$E$3:$E$137, BB$131)
</f>
        <v>0</v>
      </c>
      <c r="BC161" s="406" t="s">
        <v>12</v>
      </c>
      <c r="BD161" s="395">
        <f>AVERAGEIFS('(B) - Detecciones - Ataques'!$CQ$3:$CQ$137,'(B) - Detecciones - Ataques'!$GR$3:$GR$137, "✔",'(B) - Detecciones - Ataques'!$E$3:$E$137, BD$131)
</f>
        <v>0</v>
      </c>
      <c r="BE161" s="395">
        <f>AVERAGEIFS('(B) - Detecciones - Ataques'!$CQ$3:$CQ$137,'(B) - Detecciones - Ataques'!$GR$3:$GR$137, "✔",'(B) - Detecciones - Ataques'!$E$3:$E$137, BE$131)
</f>
        <v>0</v>
      </c>
      <c r="BF161" s="395">
        <f>AVERAGEIFS('(B) - Detecciones - Ataques'!$CQ$3:$CQ$137,'(B) - Detecciones - Ataques'!$GR$3:$GR$137, "✔",'(B) - Detecciones - Ataques'!$E$3:$E$137, BF$131)
</f>
        <v>0</v>
      </c>
      <c r="BG161" s="395">
        <f>AVERAGEIFS('(B) - Detecciones - Ataques'!$CQ$3:$CQ$137,'(B) - Detecciones - Ataques'!$GR$3:$GR$137, "✔",'(B) - Detecciones - Ataques'!$E$3:$E$137, BG$131)
</f>
        <v>0</v>
      </c>
      <c r="BH161" s="406" t="s">
        <v>12</v>
      </c>
      <c r="BI161" s="406" t="s">
        <v>12</v>
      </c>
      <c r="BJ161" s="406" t="s">
        <v>12</v>
      </c>
      <c r="BK161" s="395">
        <f>AVERAGEIFS('(B) - Detecciones - Ataques'!$CQ$3:$CQ$137,'(B) - Detecciones - Ataques'!$GR$3:$GR$137, "✔",'(B) - Detecciones - Ataques'!$E$3:$E$137, BK$131)
</f>
        <v>1</v>
      </c>
      <c r="BL161" s="395">
        <f>AVERAGEIFS('(B) - Detecciones - Ataques'!$CQ$3:$CQ$137,'(B) - Detecciones - Ataques'!$GR$3:$GR$137, "✔",'(B) - Detecciones - Ataques'!$E$3:$E$137, BL$131)
</f>
        <v>0.1206820728</v>
      </c>
      <c r="BM161" s="395">
        <f>AVERAGEIFS('(B) - Detecciones - Ataques'!$CQ$3:$CQ$137,'(B) - Detecciones - Ataques'!$GR$3:$GR$137, "✔",'(B) - Detecciones - Ataques'!$E$3:$E$137, BM$131)
</f>
        <v>0.0003957027546</v>
      </c>
      <c r="BN161" s="406" t="s">
        <v>12</v>
      </c>
      <c r="BO161" s="406" t="s">
        <v>12</v>
      </c>
      <c r="BP161" s="395">
        <f>AVERAGEIFS('(B) - Detecciones - Ataques'!$CQ$3:$CQ$137,'(B) - Detecciones - Ataques'!$GR$3:$GR$137, "✔",'(B) - Detecciones - Ataques'!$E$3:$E$137, BP$131)
</f>
        <v>0</v>
      </c>
      <c r="BQ161" s="406" t="s">
        <v>12</v>
      </c>
      <c r="BR161" s="395">
        <f>AVERAGEIFS('(B) - Detecciones - Ataques'!$CQ$3:$CQ$137,'(B) - Detecciones - Ataques'!$GR$3:$GR$137, "✔",'(B) - Detecciones - Ataques'!$E$3:$E$137, BR$131)
</f>
        <v>1</v>
      </c>
      <c r="BS161" s="406" t="s">
        <v>12</v>
      </c>
      <c r="BT161" s="406" t="s">
        <v>12</v>
      </c>
      <c r="BU161" s="395">
        <f>AVERAGEIFS('(B) - Detecciones - Ataques'!$CQ$3:$CQ$137,'(B) - Detecciones - Ataques'!$GR$3:$GR$137, "✔",'(B) - Detecciones - Ataques'!$E$3:$E$137, BU$131)
</f>
        <v>0</v>
      </c>
      <c r="BV161" s="395">
        <f>AVERAGEIFS('(B) - Detecciones - Ataques'!$CQ$3:$CQ$137,'(B) - Detecciones - Ataques'!$GR$3:$GR$137, "✔",'(B) - Detecciones - Ataques'!$E$3:$E$137, BV$131)
</f>
        <v>0</v>
      </c>
      <c r="BW161" s="406" t="s">
        <v>12</v>
      </c>
      <c r="BX161" s="395">
        <f>AVERAGEIFS('(B) - Detecciones - Ataques'!$CQ$3:$CQ$137,'(B) - Detecciones - Ataques'!$GR$3:$GR$137, "✔",'(B) - Detecciones - Ataques'!$E$3:$E$137, BX$131)
</f>
        <v>0</v>
      </c>
      <c r="BY161" s="395">
        <f>AVERAGEIFS('(B) - Detecciones - Ataques'!$CQ$3:$CQ$137,'(B) - Detecciones - Ataques'!$GR$3:$GR$137, "✔",'(B) - Detecciones - Ataques'!$E$3:$E$137, BY$131)
</f>
        <v>0</v>
      </c>
      <c r="BZ161" s="407" t="s">
        <v>12</v>
      </c>
      <c r="CA161" s="406" t="s">
        <v>12</v>
      </c>
      <c r="CB161" s="407" t="s">
        <v>12</v>
      </c>
      <c r="CC161" s="406" t="s">
        <v>12</v>
      </c>
      <c r="CD161" s="406" t="s">
        <v>12</v>
      </c>
      <c r="CE161" s="395">
        <f>AVERAGEIFS('(B) - Detecciones - Ataques'!$CQ$3:$CQ$137,'(B) - Detecciones - Ataques'!$GR$3:$GR$137, "✔",'(B) - Detecciones - Ataques'!$E$3:$E$137, CE$131)
</f>
        <v>1</v>
      </c>
      <c r="CF161" s="406" t="s">
        <v>12</v>
      </c>
      <c r="CG161" s="395">
        <f>AVERAGEIFS('(B) - Detecciones - Ataques'!$CQ$3:$CQ$137,'(B) - Detecciones - Ataques'!$GR$3:$GR$137, "✔",'(B) - Detecciones - Ataques'!$E$3:$E$137, CG$131)
</f>
        <v>0</v>
      </c>
      <c r="CH161" s="395">
        <f>AVERAGEIFS('(B) - Detecciones - Ataques'!$CQ$3:$CQ$137,'(B) - Detecciones - Ataques'!$GR$3:$GR$137, "✔",'(B) - Detecciones - Ataques'!$E$3:$E$137, CH$131)
</f>
        <v>0</v>
      </c>
      <c r="CI161" s="406" t="s">
        <v>12</v>
      </c>
      <c r="CJ161" s="395">
        <f>AVERAGEIFS('(B) - Detecciones - Ataques'!$CQ$3:$CQ$137,'(B) - Detecciones - Ataques'!$GR$3:$GR$137, "✔",'(B) - Detecciones - Ataques'!$E$3:$E$137, CJ$131)
</f>
        <v>1</v>
      </c>
      <c r="CK161" s="406" t="s">
        <v>12</v>
      </c>
      <c r="CL161" s="395">
        <f>AVERAGEIFS('(B) - Detecciones - Ataques'!$CQ$3:$CQ$137,'(B) - Detecciones - Ataques'!$GR$3:$GR$137, "✔",'(B) - Detecciones - Ataques'!$E$3:$E$137, CL$131)
</f>
        <v>0</v>
      </c>
      <c r="CM161" s="395">
        <f>AVERAGEIFS('(B) - Detecciones - Ataques'!$CQ$3:$CQ$137,'(B) - Detecciones - Ataques'!$GR$3:$GR$137, "✔",'(B) - Detecciones - Ataques'!$E$3:$E$137, CM$131)
</f>
        <v>0</v>
      </c>
      <c r="CN161" s="395">
        <f>AVERAGEIFS('(B) - Detecciones - Ataques'!$CQ$3:$CQ$137,'(B) - Detecciones - Ataques'!$GR$3:$GR$137, "✔",'(B) - Detecciones - Ataques'!$E$3:$E$137, CN$131)
</f>
        <v>0.25</v>
      </c>
      <c r="CO161" s="395">
        <f>AVERAGEIFS('(B) - Detecciones - Ataques'!$CQ$3:$CQ$137,'(B) - Detecciones - Ataques'!$GR$3:$GR$137, "✔",'(B) - Detecciones - Ataques'!$E$3:$E$137, CO$131)
</f>
        <v>0.5</v>
      </c>
      <c r="CP161" s="395">
        <f>AVERAGEIFS('(B) - Detecciones - Ataques'!$CQ$3:$CQ$137,'(B) - Detecciones - Ataques'!$GR$3:$GR$137, "✔",'(B) - Detecciones - Ataques'!$E$3:$E$137, CP$131)
</f>
        <v>0</v>
      </c>
      <c r="CQ161" s="406" t="s">
        <v>12</v>
      </c>
      <c r="CR161" s="406" t="s">
        <v>12</v>
      </c>
      <c r="CS161" s="395">
        <f>AVERAGEIFS('(B) - Detecciones - Ataques'!$CQ$3:$CQ$137,'(B) - Detecciones - Ataques'!$GR$3:$GR$137, "✔",'(B) - Detecciones - Ataques'!$E$3:$E$137, CS$131)
</f>
        <v>0.005988023952</v>
      </c>
      <c r="CT161" s="406" t="s">
        <v>12</v>
      </c>
      <c r="CU161" s="395">
        <f>AVERAGEIFS('(B) - Detecciones - Ataques'!$CQ$3:$CQ$137,'(B) - Detecciones - Ataques'!$GR$3:$GR$137, "✔",'(B) - Detecciones - Ataques'!$E$3:$E$137, CU$131)
</f>
        <v>0</v>
      </c>
      <c r="CV161" s="406" t="s">
        <v>12</v>
      </c>
      <c r="CW161" s="395">
        <f>AVERAGEIFS('(B) - Detecciones - Ataques'!$CQ$3:$CQ$137,'(B) - Detecciones - Ataques'!$GR$3:$GR$137, "✔",'(B) - Detecciones - Ataques'!$E$3:$E$137, CW$131)
</f>
        <v>0</v>
      </c>
      <c r="CX161" s="395">
        <f>AVERAGEIFS('(B) - Detecciones - Ataques'!$CQ$3:$CQ$137,'(B) - Detecciones - Ataques'!$GR$3:$GR$137, "✔",'(B) - Detecciones - Ataques'!$E$3:$E$137, CX$131)
</f>
        <v>0</v>
      </c>
      <c r="CY161" s="406" t="s">
        <v>12</v>
      </c>
      <c r="CZ161" s="406" t="s">
        <v>12</v>
      </c>
      <c r="DA161" s="406" t="s">
        <v>12</v>
      </c>
      <c r="DB161" s="406" t="s">
        <v>12</v>
      </c>
      <c r="DC161" s="406" t="s">
        <v>12</v>
      </c>
      <c r="DD161" s="406" t="s">
        <v>12</v>
      </c>
      <c r="DE161" s="406" t="s">
        <v>12</v>
      </c>
      <c r="DF161" s="406" t="s">
        <v>12</v>
      </c>
      <c r="DG161" s="395">
        <f>AVERAGEIFS('(B) - Detecciones - Ataques'!$CQ$3:$CQ$137,'(B) - Detecciones - Ataques'!$GR$3:$GR$137, "✔",'(B) - Detecciones - Ataques'!$E$3:$E$137, DG$131)
</f>
        <v>1</v>
      </c>
      <c r="DH161" s="406" t="s">
        <v>12</v>
      </c>
      <c r="DI161" s="396">
        <f>AVERAGEIFS('(B) - Detecciones - Ataques'!$CQ$3:$CQ$137,'(B) - Detecciones - Ataques'!$GR$3:$GR$137, "✔",'(B) - Detecciones - Ataques'!$E$3:$E$137, DI$131)
</f>
        <v>1</v>
      </c>
      <c r="DJ161" s="268"/>
    </row>
    <row r="162">
      <c r="J162" s="269"/>
      <c r="K162" s="390"/>
      <c r="L162" s="390"/>
      <c r="M162" s="390"/>
      <c r="N162" s="390"/>
      <c r="O162" s="270"/>
      <c r="Q162" s="268"/>
      <c r="R162" s="307" t="s">
        <v>2242</v>
      </c>
      <c r="S162" s="381">
        <f>(
    SUMIFS(
        '(B) - Detecciones - Ataques'!$DZ$3:$DZ$137,
        '(B) - Detecciones - Ataques'!$GR$3:$GR$137, "✔",
        '(B) - Detecciones - Ataques'!$B$3:$B$137, S$131
    ) +
    SUMIFS(
        '(B) - Detecciones - Ataques'!$DZ$3:$DZ$137,
        '(B) - Detecciones - Ataques'!$GR$3:$GR$137, "✔",
        '(B) - Detecciones - Ataques'!$C$3:$C$137, "*" &amp; S$131 &amp; "*"
    )
) / (
    COUNTIFS(
        '(B) - Detecciones - Ataques'!$GR$3:$GR$137, "✔",
        '(B) - Detecciones - Ataques'!$B$3:$B$137, S$131
    ) +
    COUNTIFS(
        '(B) - Detecciones - Ataques'!$GR$3:$GR$137, "✔",
        '(B) - Detecciones - Ataques'!$C$3:$C$137, "*" &amp; S$131 &amp; "*"
    )
)
</f>
        <v>0.1685275081</v>
      </c>
      <c r="T162" s="381">
        <f>(
    SUMIFS(
        '(B) - Detecciones - Ataques'!$DZ$3:$DZ$137,
        '(B) - Detecciones - Ataques'!$GR$3:$GR$137, "✔",
        '(B) - Detecciones - Ataques'!$B$3:$B$137, T$131
    ) +
    SUMIFS(
        '(B) - Detecciones - Ataques'!$DZ$3:$DZ$137,
        '(B) - Detecciones - Ataques'!$GR$3:$GR$137, "✔",
        '(B) - Detecciones - Ataques'!$C$3:$C$137, "*" &amp; T$131 &amp; "*"
    )
) / (
    COUNTIFS(
        '(B) - Detecciones - Ataques'!$GR$3:$GR$137, "✔",
        '(B) - Detecciones - Ataques'!$B$3:$B$137, T$131
    ) +
    COUNTIFS(
        '(B) - Detecciones - Ataques'!$GR$3:$GR$137, "✔",
        '(B) - Detecciones - Ataques'!$C$3:$C$137, "*" &amp; T$131 &amp; "*"
    )
)
</f>
        <v>0</v>
      </c>
      <c r="U162" s="381">
        <f>(
    SUMIFS(
        '(B) - Detecciones - Ataques'!$DZ$3:$DZ$137,
        '(B) - Detecciones - Ataques'!$GR$3:$GR$137, "✔",
        '(B) - Detecciones - Ataques'!$B$3:$B$137, U$131
    ) +
    SUMIFS(
        '(B) - Detecciones - Ataques'!$DZ$3:$DZ$137,
        '(B) - Detecciones - Ataques'!$GR$3:$GR$137, "✔",
        '(B) - Detecciones - Ataques'!$C$3:$C$137, "*" &amp; U$131 &amp; "*"
    )
) / (
    COUNTIFS(
        '(B) - Detecciones - Ataques'!$GR$3:$GR$137, "✔",
        '(B) - Detecciones - Ataques'!$B$3:$B$137, U$131
    ) +
    COUNTIFS(
        '(B) - Detecciones - Ataques'!$GR$3:$GR$137, "✔",
        '(B) - Detecciones - Ataques'!$C$3:$C$137, "*" &amp; U$131 &amp; "*"
    )
)
</f>
        <v>0.4736842105</v>
      </c>
      <c r="V162" s="381">
        <f>(
    SUMIFS(
        '(B) - Detecciones - Ataques'!$DZ$3:$DZ$137,
        '(B) - Detecciones - Ataques'!$GR$3:$GR$137, "✔",
        '(B) - Detecciones - Ataques'!$B$3:$B$137, V$131
    ) +
    SUMIFS(
        '(B) - Detecciones - Ataques'!$DZ$3:$DZ$137,
        '(B) - Detecciones - Ataques'!$GR$3:$GR$137, "✔",
        '(B) - Detecciones - Ataques'!$C$3:$C$137, "*" &amp; V$131 &amp; "*"
    )
) / (
    COUNTIFS(
        '(B) - Detecciones - Ataques'!$GR$3:$GR$137, "✔",
        '(B) - Detecciones - Ataques'!$B$3:$B$137, V$131
    ) +
    COUNTIFS(
        '(B) - Detecciones - Ataques'!$GR$3:$GR$137, "✔",
        '(B) - Detecciones - Ataques'!$C$3:$C$137, "*" &amp; V$131 &amp; "*"
    )
)
</f>
        <v>0.5</v>
      </c>
      <c r="W162" s="381">
        <f>(
    SUMIFS(
        '(B) - Detecciones - Ataques'!$DZ$3:$DZ$137,
        '(B) - Detecciones - Ataques'!$GR$3:$GR$137, "✔",
        '(B) - Detecciones - Ataques'!$B$3:$B$137, W$131
    ) +
    SUMIFS(
        '(B) - Detecciones - Ataques'!$DZ$3:$DZ$137,
        '(B) - Detecciones - Ataques'!$GR$3:$GR$137, "✔",
        '(B) - Detecciones - Ataques'!$C$3:$C$137, "*" &amp; W$131 &amp; "*"
    )
) / (
    COUNTIFS(
        '(B) - Detecciones - Ataques'!$GR$3:$GR$137, "✔",
        '(B) - Detecciones - Ataques'!$B$3:$B$137, W$131
    ) +
    COUNTIFS(
        '(B) - Detecciones - Ataques'!$GR$3:$GR$137, "✔",
        '(B) - Detecciones - Ataques'!$C$3:$C$137, "*" &amp; W$131 &amp; "*"
    )
)
</f>
        <v>0.5699369734</v>
      </c>
      <c r="X162" s="381">
        <f>(
    SUMIFS(
        '(B) - Detecciones - Ataques'!$DZ$3:$DZ$137,
        '(B) - Detecciones - Ataques'!$GR$3:$GR$137, "✔",
        '(B) - Detecciones - Ataques'!$B$3:$B$137, X$131
    ) +
    SUMIFS(
        '(B) - Detecciones - Ataques'!$DZ$3:$DZ$137,
        '(B) - Detecciones - Ataques'!$GR$3:$GR$137, "✔",
        '(B) - Detecciones - Ataques'!$C$3:$C$137, "*" &amp; X$131 &amp; "*"
    )
) / (
    COUNTIFS(
        '(B) - Detecciones - Ataques'!$GR$3:$GR$137, "✔",
        '(B) - Detecciones - Ataques'!$B$3:$B$137, X$131
    ) +
    COUNTIFS(
        '(B) - Detecciones - Ataques'!$GR$3:$GR$137, "✔",
        '(B) - Detecciones - Ataques'!$C$3:$C$137, "*" &amp; X$131 &amp; "*"
    )
)
</f>
        <v>0.3333333333</v>
      </c>
      <c r="Y162" s="381">
        <f>(
    SUMIFS(
        '(B) - Detecciones - Ataques'!$DZ$3:$DZ$137,
        '(B) - Detecciones - Ataques'!$GR$3:$GR$137, "✔",
        '(B) - Detecciones - Ataques'!$B$3:$B$137, Y$131
    ) +
    SUMIFS(
        '(B) - Detecciones - Ataques'!$DZ$3:$DZ$137,
        '(B) - Detecciones - Ataques'!$GR$3:$GR$137, "✔",
        '(B) - Detecciones - Ataques'!$C$3:$C$137, "*" &amp; Y$131 &amp; "*"
    )
) / (
    COUNTIFS(
        '(B) - Detecciones - Ataques'!$GR$3:$GR$137, "✔",
        '(B) - Detecciones - Ataques'!$B$3:$B$137, Y$131
    ) +
    COUNTIFS(
        '(B) - Detecciones - Ataques'!$GR$3:$GR$137, "✔",
        '(B) - Detecciones - Ataques'!$C$3:$C$137, "*" &amp; Y$131 &amp; "*"
    )
)
</f>
        <v>0.1697255781</v>
      </c>
      <c r="Z162" s="381">
        <f>(
    SUMIFS(
        '(B) - Detecciones - Ataques'!$DZ$3:$DZ$137,
        '(B) - Detecciones - Ataques'!$GR$3:$GR$137, "✔",
        '(B) - Detecciones - Ataques'!$B$3:$B$137, Z$131
    ) +
    SUMIFS(
        '(B) - Detecciones - Ataques'!$DZ$3:$DZ$137,
        '(B) - Detecciones - Ataques'!$GR$3:$GR$137, "✔",
        '(B) - Detecciones - Ataques'!$C$3:$C$137, "*" &amp; Z$131 &amp; "*"
    )
) / (
    COUNTIFS(
        '(B) - Detecciones - Ataques'!$GR$3:$GR$137, "✔",
        '(B) - Detecciones - Ataques'!$B$3:$B$137, Z$131
    ) +
    COUNTIFS(
        '(B) - Detecciones - Ataques'!$GR$3:$GR$137, "✔",
        '(B) - Detecciones - Ataques'!$C$3:$C$137, "*" &amp; Z$131 &amp; "*"
    )
)
</f>
        <v>0.6125</v>
      </c>
      <c r="AA162" s="381">
        <f>(
    SUMIFS(
        '(B) - Detecciones - Ataques'!$DZ$3:$DZ$137,
        '(B) - Detecciones - Ataques'!$GR$3:$GR$137, "✔",
        '(B) - Detecciones - Ataques'!$B$3:$B$137, AA$131
    ) +
    SUMIFS(
        '(B) - Detecciones - Ataques'!$DZ$3:$DZ$137,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62" s="381">
        <f>(
    SUMIFS(
        '(B) - Detecciones - Ataques'!$DZ$3:$DZ$137,
        '(B) - Detecciones - Ataques'!$GR$3:$GR$137, "✔",
        '(B) - Detecciones - Ataques'!$B$3:$B$137, AB$131
    ) +
    SUMIFS(
        '(B) - Detecciones - Ataques'!$DZ$3:$DZ$137,
        '(B) - Detecciones - Ataques'!$GR$3:$GR$137, "✔",
        '(B) - Detecciones - Ataques'!$C$3:$C$137, "*" &amp; AB$131 &amp; "*"
    )
) / (
    COUNTIFS(
        '(B) - Detecciones - Ataques'!$GR$3:$GR$137, "✔",
        '(B) - Detecciones - Ataques'!$B$3:$B$137, AB$131
    ) +
    COUNTIFS(
        '(B) - Detecciones - Ataques'!$GR$3:$GR$137, "✔",
        '(B) - Detecciones - Ataques'!$C$3:$C$137, "*" &amp; AB$131 &amp; "*"
    )
)
</f>
        <v>0.5</v>
      </c>
      <c r="AC162" s="381">
        <f>(
    SUMIFS(
        '(B) - Detecciones - Ataques'!$DZ$3:$DZ$137,
        '(B) - Detecciones - Ataques'!$GR$3:$GR$137, "✔",
        '(B) - Detecciones - Ataques'!$B$3:$B$137, AC$131
    ) +
    SUMIFS(
        '(B) - Detecciones - Ataques'!$DZ$3:$DZ$137,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2" s="381">
        <f>(
    SUMIFS(
        '(B) - Detecciones - Ataques'!$DZ$3:$DZ$137,
        '(B) - Detecciones - Ataques'!$GR$3:$GR$137, "✔",
        '(B) - Detecciones - Ataques'!$B$3:$B$137, AD$131
    ) +
    SUMIFS(
        '(B) - Detecciones - Ataques'!$DZ$3:$DZ$137,
        '(B) - Detecciones - Ataques'!$GR$3:$GR$137, "✔",
        '(B) - Detecciones - Ataques'!$C$3:$C$137, "*" &amp; AD$131 &amp; "*"
    )
) / (
    COUNTIFS(
        '(B) - Detecciones - Ataques'!$GR$3:$GR$137, "✔",
        '(B) - Detecciones - Ataques'!$B$3:$B$137, AD$131
    ) +
    COUNTIFS(
        '(B) - Detecciones - Ataques'!$GR$3:$GR$137, "✔",
        '(B) - Detecciones - Ataques'!$C$3:$C$137, "*" &amp; AD$131 &amp; "*"
    )
)
</f>
        <v>0</v>
      </c>
      <c r="AE162" s="382">
        <f>(
    SUMIFS(
        '(B) - Detecciones - Ataques'!$DZ$3:$DZ$137,
        '(B) - Detecciones - Ataques'!$GR$3:$GR$137, "✔",
        '(B) - Detecciones - Ataques'!$B$3:$B$137, AE$131
    ) +
    SUMIFS(
        '(B) - Detecciones - Ataques'!$DZ$3:$DZ$137,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2" s="268"/>
      <c r="AG162" s="307" t="s">
        <v>2242</v>
      </c>
      <c r="AH162" s="395">
        <f>AVERAGEIFS('(B) - Detecciones - Ataques'!$DZ$3:$DZ$137,'(B) - Detecciones - Ataques'!$GR$3:$GR$137, "✔",'(B) - Detecciones - Ataques'!$E$3:$E$137, AH$131)
</f>
        <v>0.005582524272</v>
      </c>
      <c r="AI162" s="395">
        <f>AVERAGEIFS('(B) - Detecciones - Ataques'!$DZ$3:$DZ$137,'(B) - Detecciones - Ataques'!$GR$3:$GR$137, "✔",'(B) - Detecciones - Ataques'!$E$3:$E$137, AI$131)
</f>
        <v>1</v>
      </c>
      <c r="AJ162" s="395">
        <f>AVERAGEIFS('(B) - Detecciones - Ataques'!$DZ$3:$DZ$137,'(B) - Detecciones - Ataques'!$GR$3:$GR$137, "✔",'(B) - Detecciones - Ataques'!$E$3:$E$137, AJ$131)
</f>
        <v>0</v>
      </c>
      <c r="AK162" s="395">
        <f>AVERAGEIFS('(B) - Detecciones - Ataques'!$DZ$3:$DZ$137,'(B) - Detecciones - Ataques'!$GR$3:$GR$137, "✔",'(B) - Detecciones - Ataques'!$E$3:$E$137, AK$131)
</f>
        <v>0</v>
      </c>
      <c r="AL162" s="406" t="s">
        <v>12</v>
      </c>
      <c r="AM162" s="406" t="s">
        <v>12</v>
      </c>
      <c r="AN162" s="406" t="s">
        <v>12</v>
      </c>
      <c r="AO162" s="406" t="s">
        <v>12</v>
      </c>
      <c r="AP162" s="395">
        <f>AVERAGEIFS('(B) - Detecciones - Ataques'!$DZ$3:$DZ$137,'(B) - Detecciones - Ataques'!$GR$3:$GR$137, "✔",'(B) - Detecciones - Ataques'!$E$3:$E$137, AP$131)
</f>
        <v>0.5964912281</v>
      </c>
      <c r="AQ162" s="395">
        <f>AVERAGEIFS('(B) - Detecciones - Ataques'!$DZ$3:$DZ$137,'(B) - Detecciones - Ataques'!$GR$3:$GR$137, "✔",'(B) - Detecciones - Ataques'!$E$3:$E$137, AQ$131)
</f>
        <v>0.5</v>
      </c>
      <c r="AR162" s="406" t="s">
        <v>12</v>
      </c>
      <c r="AS162" s="395">
        <f>AVERAGEIFS('(B) - Detecciones - Ataques'!$DZ$3:$DZ$137,'(B) - Detecciones - Ataques'!$GR$3:$GR$137, "✔",'(B) - Detecciones - Ataques'!$E$3:$E$137, AS$131)
</f>
        <v>0</v>
      </c>
      <c r="AT162" s="395">
        <f>AVERAGEIFS('(B) - Detecciones - Ataques'!$DZ$3:$DZ$137,'(B) - Detecciones - Ataques'!$GR$3:$GR$137, "✔",'(B) - Detecciones - Ataques'!$E$3:$E$137, AT$131)
</f>
        <v>1</v>
      </c>
      <c r="AU162" s="395">
        <f>AVERAGEIFS('(B) - Detecciones - Ataques'!$DZ$3:$DZ$137,'(B) - Detecciones - Ataques'!$GR$3:$GR$137, "✔",'(B) - Detecciones - Ataques'!$E$3:$E$137, AU$131)
</f>
        <v>0</v>
      </c>
      <c r="AV162" s="406" t="s">
        <v>12</v>
      </c>
      <c r="AW162" s="395">
        <f>AVERAGEIFS('(B) - Detecciones - Ataques'!$DZ$3:$DZ$137,'(B) - Detecciones - Ataques'!$GR$3:$GR$137, "✔",'(B) - Detecciones - Ataques'!$E$3:$E$137, AW$131)
</f>
        <v>1</v>
      </c>
      <c r="AX162" s="407" t="s">
        <v>12</v>
      </c>
      <c r="AY162" s="395">
        <f>AVERAGEIFS('(B) - Detecciones - Ataques'!$DZ$3:$DZ$137,'(B) - Detecciones - Ataques'!$GR$3:$GR$137, "✔",'(B) - Detecciones - Ataques'!$E$3:$E$137, AY$131)
</f>
        <v>0.5</v>
      </c>
      <c r="AZ162" s="395">
        <f>AVERAGEIFS('(B) - Detecciones - Ataques'!$DZ$3:$DZ$137,'(B) - Detecciones - Ataques'!$GR$3:$GR$137, "✔",'(B) - Detecciones - Ataques'!$E$3:$E$137, AZ$131)
</f>
        <v>0</v>
      </c>
      <c r="BA162" s="407" t="s">
        <v>12</v>
      </c>
      <c r="BB162" s="395">
        <f>AVERAGEIFS('(B) - Detecciones - Ataques'!$DZ$3:$DZ$137,'(B) - Detecciones - Ataques'!$GR$3:$GR$137, "✔",'(B) - Detecciones - Ataques'!$E$3:$E$137, BB$131)
</f>
        <v>0.6631862713</v>
      </c>
      <c r="BC162" s="406" t="s">
        <v>12</v>
      </c>
      <c r="BD162" s="395">
        <f>AVERAGEIFS('(B) - Detecciones - Ataques'!$DZ$3:$DZ$137,'(B) - Detecciones - Ataques'!$GR$3:$GR$137, "✔",'(B) - Detecciones - Ataques'!$E$3:$E$137, BD$131)
</f>
        <v>1</v>
      </c>
      <c r="BE162" s="395">
        <f>AVERAGEIFS('(B) - Detecciones - Ataques'!$DZ$3:$DZ$137,'(B) - Detecciones - Ataques'!$GR$3:$GR$137, "✔",'(B) - Detecciones - Ataques'!$E$3:$E$137, BE$131)
</f>
        <v>0</v>
      </c>
      <c r="BF162" s="395">
        <f>AVERAGEIFS('(B) - Detecciones - Ataques'!$DZ$3:$DZ$137,'(B) - Detecciones - Ataques'!$GR$3:$GR$137, "✔",'(B) - Detecciones - Ataques'!$E$3:$E$137, BF$131)
</f>
        <v>1</v>
      </c>
      <c r="BG162" s="395">
        <f>AVERAGEIFS('(B) - Detecciones - Ataques'!$DZ$3:$DZ$137,'(B) - Detecciones - Ataques'!$GR$3:$GR$137, "✔",'(B) - Detecciones - Ataques'!$E$3:$E$137, BG$131)
</f>
        <v>0</v>
      </c>
      <c r="BH162" s="406" t="s">
        <v>12</v>
      </c>
      <c r="BI162" s="406" t="s">
        <v>12</v>
      </c>
      <c r="BJ162" s="406" t="s">
        <v>12</v>
      </c>
      <c r="BK162" s="395">
        <f>AVERAGEIFS('(B) - Detecciones - Ataques'!$DZ$3:$DZ$137,'(B) - Detecciones - Ataques'!$GR$3:$GR$137, "✔",'(B) - Detecciones - Ataques'!$E$3:$E$137, BK$131)
</f>
        <v>1</v>
      </c>
      <c r="BL162" s="395">
        <f>AVERAGEIFS('(B) - Detecciones - Ataques'!$DZ$3:$DZ$137,'(B) - Detecciones - Ataques'!$GR$3:$GR$137, "✔",'(B) - Detecciones - Ataques'!$E$3:$E$137, BL$131)
</f>
        <v>0.2221620361</v>
      </c>
      <c r="BM162" s="395">
        <f>AVERAGEIFS('(B) - Detecciones - Ataques'!$DZ$3:$DZ$137,'(B) - Detecciones - Ataques'!$GR$3:$GR$137, "✔",'(B) - Detecciones - Ataques'!$E$3:$E$137, BM$131)
</f>
        <v>0.0003957027546</v>
      </c>
      <c r="BN162" s="406" t="s">
        <v>12</v>
      </c>
      <c r="BO162" s="406" t="s">
        <v>12</v>
      </c>
      <c r="BP162" s="395">
        <f>AVERAGEIFS('(B) - Detecciones - Ataques'!$DZ$3:$DZ$137,'(B) - Detecciones - Ataques'!$GR$3:$GR$137, "✔",'(B) - Detecciones - Ataques'!$E$3:$E$137, BP$131)
</f>
        <v>1</v>
      </c>
      <c r="BQ162" s="406" t="s">
        <v>12</v>
      </c>
      <c r="BR162" s="395">
        <f>AVERAGEIFS('(B) - Detecciones - Ataques'!$DZ$3:$DZ$137,'(B) - Detecciones - Ataques'!$GR$3:$GR$137, "✔",'(B) - Detecciones - Ataques'!$E$3:$E$137, BR$131)
</f>
        <v>1</v>
      </c>
      <c r="BS162" s="406" t="s">
        <v>12</v>
      </c>
      <c r="BT162" s="406" t="s">
        <v>12</v>
      </c>
      <c r="BU162" s="395">
        <f>AVERAGEIFS('(B) - Detecciones - Ataques'!$DZ$3:$DZ$137,'(B) - Detecciones - Ataques'!$GR$3:$GR$137, "✔",'(B) - Detecciones - Ataques'!$E$3:$E$137, BU$131)
</f>
        <v>0</v>
      </c>
      <c r="BV162" s="395">
        <f>AVERAGEIFS('(B) - Detecciones - Ataques'!$DZ$3:$DZ$137,'(B) - Detecciones - Ataques'!$GR$3:$GR$137, "✔",'(B) - Detecciones - Ataques'!$E$3:$E$137, BV$131)
</f>
        <v>0</v>
      </c>
      <c r="BW162" s="406" t="s">
        <v>12</v>
      </c>
      <c r="BX162" s="395">
        <f>AVERAGEIFS('(B) - Detecciones - Ataques'!$DZ$3:$DZ$137,'(B) - Detecciones - Ataques'!$GR$3:$GR$137, "✔",'(B) - Detecciones - Ataques'!$E$3:$E$137, BX$131)
</f>
        <v>0.125</v>
      </c>
      <c r="BY162" s="395">
        <f>AVERAGEIFS('(B) - Detecciones - Ataques'!$DZ$3:$DZ$137,'(B) - Detecciones - Ataques'!$GR$3:$GR$137, "✔",'(B) - Detecciones - Ataques'!$E$3:$E$137, BY$131)
</f>
        <v>1</v>
      </c>
      <c r="BZ162" s="407" t="s">
        <v>12</v>
      </c>
      <c r="CA162" s="406" t="s">
        <v>12</v>
      </c>
      <c r="CB162" s="407" t="s">
        <v>12</v>
      </c>
      <c r="CC162" s="406" t="s">
        <v>12</v>
      </c>
      <c r="CD162" s="406" t="s">
        <v>12</v>
      </c>
      <c r="CE162" s="395">
        <f>AVERAGEIFS('(B) - Detecciones - Ataques'!$DZ$3:$DZ$137,'(B) - Detecciones - Ataques'!$GR$3:$GR$137, "✔",'(B) - Detecciones - Ataques'!$E$3:$E$137, CE$131)
</f>
        <v>1</v>
      </c>
      <c r="CF162" s="406" t="s">
        <v>12</v>
      </c>
      <c r="CG162" s="395">
        <f>AVERAGEIFS('(B) - Detecciones - Ataques'!$DZ$3:$DZ$137,'(B) - Detecciones - Ataques'!$GR$3:$GR$137, "✔",'(B) - Detecciones - Ataques'!$E$3:$E$137, CG$131)
</f>
        <v>1</v>
      </c>
      <c r="CH162" s="395">
        <f>AVERAGEIFS('(B) - Detecciones - Ataques'!$DZ$3:$DZ$137,'(B) - Detecciones - Ataques'!$GR$3:$GR$137, "✔",'(B) - Detecciones - Ataques'!$E$3:$E$137, CH$131)
</f>
        <v>1</v>
      </c>
      <c r="CI162" s="406" t="s">
        <v>12</v>
      </c>
      <c r="CJ162" s="395">
        <f>AVERAGEIFS('(B) - Detecciones - Ataques'!$DZ$3:$DZ$137,'(B) - Detecciones - Ataques'!$GR$3:$GR$137, "✔",'(B) - Detecciones - Ataques'!$E$3:$E$137, CJ$131)
</f>
        <v>1</v>
      </c>
      <c r="CK162" s="406" t="s">
        <v>12</v>
      </c>
      <c r="CL162" s="395">
        <f>AVERAGEIFS('(B) - Detecciones - Ataques'!$DZ$3:$DZ$137,'(B) - Detecciones - Ataques'!$GR$3:$GR$137, "✔",'(B) - Detecciones - Ataques'!$E$3:$E$137, CL$131)
</f>
        <v>0</v>
      </c>
      <c r="CM162" s="395">
        <f>AVERAGEIFS('(B) - Detecciones - Ataques'!$DZ$3:$DZ$137,'(B) - Detecciones - Ataques'!$GR$3:$GR$137, "✔",'(B) - Detecciones - Ataques'!$E$3:$E$137, CM$131)
</f>
        <v>0</v>
      </c>
      <c r="CN162" s="395">
        <f>AVERAGEIFS('(B) - Detecciones - Ataques'!$DZ$3:$DZ$137,'(B) - Detecciones - Ataques'!$GR$3:$GR$137, "✔",'(B) - Detecciones - Ataques'!$E$3:$E$137, CN$131)
</f>
        <v>1</v>
      </c>
      <c r="CO162" s="395">
        <f>AVERAGEIFS('(B) - Detecciones - Ataques'!$DZ$3:$DZ$137,'(B) - Detecciones - Ataques'!$GR$3:$GR$137, "✔",'(B) - Detecciones - Ataques'!$E$3:$E$137, CO$131)
</f>
        <v>0.5</v>
      </c>
      <c r="CP162" s="395">
        <f>AVERAGEIFS('(B) - Detecciones - Ataques'!$DZ$3:$DZ$137,'(B) - Detecciones - Ataques'!$GR$3:$GR$137, "✔",'(B) - Detecciones - Ataques'!$E$3:$E$137, CP$131)
</f>
        <v>0</v>
      </c>
      <c r="CQ162" s="406" t="s">
        <v>12</v>
      </c>
      <c r="CR162" s="406" t="s">
        <v>12</v>
      </c>
      <c r="CS162" s="395">
        <f>AVERAGEIFS('(B) - Detecciones - Ataques'!$DZ$3:$DZ$137,'(B) - Detecciones - Ataques'!$GR$3:$GR$137, "✔",'(B) - Detecciones - Ataques'!$E$3:$E$137, CS$131)
</f>
        <v>0.005988023952</v>
      </c>
      <c r="CT162" s="406" t="s">
        <v>12</v>
      </c>
      <c r="CU162" s="395">
        <f>AVERAGEIFS('(B) - Detecciones - Ataques'!$DZ$3:$DZ$137,'(B) - Detecciones - Ataques'!$GR$3:$GR$137, "✔",'(B) - Detecciones - Ataques'!$E$3:$E$137, CU$131)
</f>
        <v>0</v>
      </c>
      <c r="CV162" s="406" t="s">
        <v>12</v>
      </c>
      <c r="CW162" s="395">
        <f>AVERAGEIFS('(B) - Detecciones - Ataques'!$DZ$3:$DZ$137,'(B) - Detecciones - Ataques'!$GR$3:$GR$137, "✔",'(B) - Detecciones - Ataques'!$E$3:$E$137, CW$131)
</f>
        <v>0</v>
      </c>
      <c r="CX162" s="395">
        <f>AVERAGEIFS('(B) - Detecciones - Ataques'!$DZ$3:$DZ$137,'(B) - Detecciones - Ataques'!$GR$3:$GR$137, "✔",'(B) - Detecciones - Ataques'!$E$3:$E$137, CX$131)
</f>
        <v>0</v>
      </c>
      <c r="CY162" s="406" t="s">
        <v>12</v>
      </c>
      <c r="CZ162" s="406" t="s">
        <v>12</v>
      </c>
      <c r="DA162" s="406" t="s">
        <v>12</v>
      </c>
      <c r="DB162" s="406" t="s">
        <v>12</v>
      </c>
      <c r="DC162" s="406" t="s">
        <v>12</v>
      </c>
      <c r="DD162" s="406" t="s">
        <v>12</v>
      </c>
      <c r="DE162" s="406" t="s">
        <v>12</v>
      </c>
      <c r="DF162" s="406" t="s">
        <v>12</v>
      </c>
      <c r="DG162" s="395">
        <f>AVERAGEIFS('(B) - Detecciones - Ataques'!$DZ$3:$DZ$137,'(B) - Detecciones - Ataques'!$GR$3:$GR$137, "✔",'(B) - Detecciones - Ataques'!$E$3:$E$137, DG$131)
</f>
        <v>1</v>
      </c>
      <c r="DH162" s="406" t="s">
        <v>12</v>
      </c>
      <c r="DI162" s="396">
        <f>AVERAGEIFS('(B) - Detecciones - Ataques'!$DZ$3:$DZ$137,'(B) - Detecciones - Ataques'!$GR$3:$GR$137, "✔",'(B) - Detecciones - Ataques'!$E$3:$E$137, DI$131)
</f>
        <v>1</v>
      </c>
      <c r="DJ162" s="268"/>
    </row>
    <row r="163">
      <c r="J163" s="269"/>
      <c r="K163" s="390"/>
      <c r="L163" s="390"/>
      <c r="M163" s="390"/>
      <c r="N163" s="390"/>
      <c r="O163" s="270"/>
      <c r="Q163" s="268"/>
      <c r="R163" s="307" t="s">
        <v>2243</v>
      </c>
      <c r="S163" s="381">
        <f>(
    SUMIFS(
        '(B) - Detecciones - Ataques'!$FI$3:$FI$137,
        '(B) - Detecciones - Ataques'!$GR$3:$GR$137, "✔",
        '(B) - Detecciones - Ataques'!$B$3:$B$137, S$131
    ) +
    SUMIFS(
        '(B) - Detecciones - Ataques'!$FI$3:$FI$137,
        '(B) - Detecciones - Ataques'!$GR$3:$GR$137, "✔",
        '(B) - Detecciones - Ataques'!$C$3:$C$137, "*" &amp; S$131 &amp; "*"
    )
) / (
    COUNTIFS(
        '(B) - Detecciones - Ataques'!$GR$3:$GR$137, "✔",
        '(B) - Detecciones - Ataques'!$B$3:$B$137, S$131
    ) +
    COUNTIFS(
        '(B) - Detecciones - Ataques'!$GR$3:$GR$137, "✔",
        '(B) - Detecciones - Ataques'!$C$3:$C$137, "*" &amp; S$131 &amp; "*"
    )
)
</f>
        <v>0.3351941748</v>
      </c>
      <c r="T163" s="381">
        <f>(
    SUMIFS(
        '(B) - Detecciones - Ataques'!$FI$3:$FI$137,
        '(B) - Detecciones - Ataques'!$GR$3:$GR$137, "✔",
        '(B) - Detecciones - Ataques'!$B$3:$B$137, T$131
    ) +
    SUMIFS(
        '(B) - Detecciones - Ataques'!$FI$3:$FI$137,
        '(B) - Detecciones - Ataques'!$GR$3:$GR$137, "✔",
        '(B) - Detecciones - Ataques'!$C$3:$C$137, "*" &amp; T$131 &amp; "*"
    )
) / (
    COUNTIFS(
        '(B) - Detecciones - Ataques'!$GR$3:$GR$137, "✔",
        '(B) - Detecciones - Ataques'!$B$3:$B$137, T$131
    ) +
    COUNTIFS(
        '(B) - Detecciones - Ataques'!$GR$3:$GR$137, "✔",
        '(B) - Detecciones - Ataques'!$C$3:$C$137, "*" &amp; T$131 &amp; "*"
    )
)
</f>
        <v>0</v>
      </c>
      <c r="U163" s="381">
        <f>(
    SUMIFS(
        '(B) - Detecciones - Ataques'!$FI$3:$FI$137,
        '(B) - Detecciones - Ataques'!$GR$3:$GR$137, "✔",
        '(B) - Detecciones - Ataques'!$B$3:$B$137, U$131
    ) +
    SUMIFS(
        '(B) - Detecciones - Ataques'!$FI$3:$FI$137,
        '(B) - Detecciones - Ataques'!$GR$3:$GR$137, "✔",
        '(B) - Detecciones - Ataques'!$C$3:$C$137, "*" &amp; U$131 &amp; "*"
    )
) / (
    COUNTIFS(
        '(B) - Detecciones - Ataques'!$GR$3:$GR$137, "✔",
        '(B) - Detecciones - Ataques'!$B$3:$B$137, U$131
    ) +
    COUNTIFS(
        '(B) - Detecciones - Ataques'!$GR$3:$GR$137, "✔",
        '(B) - Detecciones - Ataques'!$C$3:$C$137, "*" &amp; U$131 &amp; "*"
    )
)
</f>
        <v>0.6052631579</v>
      </c>
      <c r="V163" s="381">
        <f>(
    SUMIFS(
        '(B) - Detecciones - Ataques'!$FI$3:$FI$137,
        '(B) - Detecciones - Ataques'!$GR$3:$GR$137, "✔",
        '(B) - Detecciones - Ataques'!$B$3:$B$137, V$131
    ) +
    SUMIFS(
        '(B) - Detecciones - Ataques'!$FI$3:$FI$137,
        '(B) - Detecciones - Ataques'!$GR$3:$GR$137, "✔",
        '(B) - Detecciones - Ataques'!$C$3:$C$137, "*" &amp; V$131 &amp; "*"
    )
) / (
    COUNTIFS(
        '(B) - Detecciones - Ataques'!$GR$3:$GR$137, "✔",
        '(B) - Detecciones - Ataques'!$B$3:$B$137, V$131
    ) +
    COUNTIFS(
        '(B) - Detecciones - Ataques'!$GR$3:$GR$137, "✔",
        '(B) - Detecciones - Ataques'!$C$3:$C$137, "*" &amp; V$131 &amp; "*"
    )
)
</f>
        <v>0.5</v>
      </c>
      <c r="W163" s="381">
        <f>(
    SUMIFS(
        '(B) - Detecciones - Ataques'!$FI$3:$FI$137,
        '(B) - Detecciones - Ataques'!$GR$3:$GR$137, "✔",
        '(B) - Detecciones - Ataques'!$B$3:$B$137, W$131
    ) +
    SUMIFS(
        '(B) - Detecciones - Ataques'!$FI$3:$FI$137,
        '(B) - Detecciones - Ataques'!$GR$3:$GR$137, "✔",
        '(B) - Detecciones - Ataques'!$C$3:$C$137, "*" &amp; W$131 &amp; "*"
    )
) / (
    COUNTIFS(
        '(B) - Detecciones - Ataques'!$GR$3:$GR$137, "✔",
        '(B) - Detecciones - Ataques'!$B$3:$B$137, W$131
    ) +
    COUNTIFS(
        '(B) - Detecciones - Ataques'!$GR$3:$GR$137, "✔",
        '(B) - Detecciones - Ataques'!$C$3:$C$137, "*" &amp; W$131 &amp; "*"
    )
)
</f>
        <v>0.5699369734</v>
      </c>
      <c r="X163" s="381">
        <f>(
    SUMIFS(
        '(B) - Detecciones - Ataques'!$FI$3:$FI$137,
        '(B) - Detecciones - Ataques'!$GR$3:$GR$137, "✔",
        '(B) - Detecciones - Ataques'!$B$3:$B$137, X$131
    ) +
    SUMIFS(
        '(B) - Detecciones - Ataques'!$FI$3:$FI$137,
        '(B) - Detecciones - Ataques'!$GR$3:$GR$137, "✔",
        '(B) - Detecciones - Ataques'!$C$3:$C$137, "*" &amp; X$131 &amp; "*"
    )
) / (
    COUNTIFS(
        '(B) - Detecciones - Ataques'!$GR$3:$GR$137, "✔",
        '(B) - Detecciones - Ataques'!$B$3:$B$137, X$131
    ) +
    COUNTIFS(
        '(B) - Detecciones - Ataques'!$GR$3:$GR$137, "✔",
        '(B) - Detecciones - Ataques'!$C$3:$C$137, "*" &amp; X$131 &amp; "*"
    )
)
</f>
        <v>0.3333333333</v>
      </c>
      <c r="Y163" s="381">
        <f>(
    SUMIFS(
        '(B) - Detecciones - Ataques'!$FI$3:$FI$137,
        '(B) - Detecciones - Ataques'!$GR$3:$GR$137, "✔",
        '(B) - Detecciones - Ataques'!$B$3:$B$137, Y$131
    ) +
    SUMIFS(
        '(B) - Detecciones - Ataques'!$FI$3:$FI$137,
        '(B) - Detecciones - Ataques'!$GR$3:$GR$137, "✔",
        '(B) - Detecciones - Ataques'!$C$3:$C$137, "*" &amp; Y$131 &amp; "*"
    )
) / (
    COUNTIFS(
        '(B) - Detecciones - Ataques'!$GR$3:$GR$137, "✔",
        '(B) - Detecciones - Ataques'!$B$3:$B$137, Y$131
    ) +
    COUNTIFS(
        '(B) - Detecciones - Ataques'!$GR$3:$GR$137, "✔",
        '(B) - Detecciones - Ataques'!$C$3:$C$137, "*" &amp; Y$131 &amp; "*"
    )
)
</f>
        <v>0.1698069723</v>
      </c>
      <c r="Z163" s="381">
        <f>(
    SUMIFS(
        '(B) - Detecciones - Ataques'!$FI$3:$FI$137,
        '(B) - Detecciones - Ataques'!$GR$3:$GR$137, "✔",
        '(B) - Detecciones - Ataques'!$B$3:$B$137, Z$131
    ) +
    SUMIFS(
        '(B) - Detecciones - Ataques'!$FI$3:$FI$137,
        '(B) - Detecciones - Ataques'!$GR$3:$GR$137, "✔",
        '(B) - Detecciones - Ataques'!$C$3:$C$137, "*" &amp; Z$131 &amp; "*"
    )
) / (
    COUNTIFS(
        '(B) - Detecciones - Ataques'!$GR$3:$GR$137, "✔",
        '(B) - Detecciones - Ataques'!$B$3:$B$137, Z$131
    ) +
    COUNTIFS(
        '(B) - Detecciones - Ataques'!$GR$3:$GR$137, "✔",
        '(B) - Detecciones - Ataques'!$C$3:$C$137, "*" &amp; Z$131 &amp; "*"
    )
)
</f>
        <v>0.8</v>
      </c>
      <c r="AA163" s="381">
        <f>(
    SUMIFS(
        '(B) - Detecciones - Ataques'!$FI$3:$FI$137,
        '(B) - Detecciones - Ataques'!$GR$3:$GR$137, "✔",
        '(B) - Detecciones - Ataques'!$B$3:$B$137, AA$131
    ) +
    SUMIFS(
        '(B) - Detecciones - Ataques'!$FI$3:$FI$137,
        '(B) - Detecciones - Ataques'!$GR$3:$GR$137, "✔",
        '(B) - Detecciones - Ataques'!$C$3:$C$137, "*" &amp; AA$131 &amp; "*"
    )
) / (
    COUNTIFS(
        '(B) - Detecciones - Ataques'!$GR$3:$GR$137, "✔",
        '(B) - Detecciones - Ataques'!$B$3:$B$137, AA$131
    ) +
    COUNTIFS(
        '(B) - Detecciones - Ataques'!$GR$3:$GR$137, "✔",
        '(B) - Detecciones - Ataques'!$C$3:$C$137, "*" &amp; AA$131 &amp; "*"
    )
)
</f>
        <v>0.5714285714</v>
      </c>
      <c r="AB163" s="381">
        <f>(
    SUMIFS(
        '(B) - Detecciones - Ataques'!$FI$3:$FI$137,
        '(B) - Detecciones - Ataques'!$GR$3:$GR$137, "✔",
        '(B) - Detecciones - Ataques'!$B$3:$B$137, AB$131
    ) +
    SUMIFS(
        '(B) - Detecciones - Ataques'!$FI$3:$FI$137,
        '(B) - Detecciones - Ataques'!$GR$3:$GR$137, "✔",
        '(B) - Detecciones - Ataques'!$C$3:$C$137, "*" &amp; AB$131 &amp; "*"
    )
) / (
    COUNTIFS(
        '(B) - Detecciones - Ataques'!$GR$3:$GR$137, "✔",
        '(B) - Detecciones - Ataques'!$B$3:$B$137, AB$131
    ) +
    COUNTIFS(
        '(B) - Detecciones - Ataques'!$GR$3:$GR$137, "✔",
        '(B) - Detecciones - Ataques'!$C$3:$C$137, "*" &amp; AB$131 &amp; "*"
    )
)
</f>
        <v>0.6</v>
      </c>
      <c r="AC163" s="381">
        <f>(
    SUMIFS(
        '(B) - Detecciones - Ataques'!$FI$3:$FI$137,
        '(B) - Detecciones - Ataques'!$GR$3:$GR$137, "✔",
        '(B) - Detecciones - Ataques'!$B$3:$B$137, AC$131
    ) +
    SUMIFS(
        '(B) - Detecciones - Ataques'!$FI$3:$FI$137,
        '(B) - Detecciones - Ataques'!$GR$3:$GR$137, "✔",
        '(B) - Detecciones - Ataques'!$C$3:$C$137, "*" &amp; AC$131 &amp; "*"
    )
) / (
    COUNTIFS(
        '(B) - Detecciones - Ataques'!$GR$3:$GR$137, "✔",
        '(B) - Detecciones - Ataques'!$B$3:$B$137, AC$131
    ) +
    COUNTIFS(
        '(B) - Detecciones - Ataques'!$GR$3:$GR$137, "✔",
        '(B) - Detecciones - Ataques'!$C$3:$C$137, "*" &amp; AC$131 &amp; "*"
    )
)
</f>
        <v>0.00119760479</v>
      </c>
      <c r="AD163" s="381">
        <f>(
    SUMIFS(
        '(B) - Detecciones - Ataques'!$FI$3:$FI$137,
        '(B) - Detecciones - Ataques'!$GR$3:$GR$137, "✔",
        '(B) - Detecciones - Ataques'!$B$3:$B$137, AD$131
    ) +
    SUMIFS(
        '(B) - Detecciones - Ataques'!$FI$3:$FI$137,
        '(B) - Detecciones - Ataques'!$GR$3:$GR$137, "✔",
        '(B) - Detecciones - Ataques'!$C$3:$C$137, "*" &amp; AD$131 &amp; "*"
    )
) / (
    COUNTIFS(
        '(B) - Detecciones - Ataques'!$GR$3:$GR$137, "✔",
        '(B) - Detecciones - Ataques'!$B$3:$B$137, AD$131
    ) +
    COUNTIFS(
        '(B) - Detecciones - Ataques'!$GR$3:$GR$137, "✔",
        '(B) - Detecciones - Ataques'!$C$3:$C$137, "*" &amp; AD$131 &amp; "*"
    )
)
</f>
        <v>0.5</v>
      </c>
      <c r="AE163" s="382">
        <f>(
    SUMIFS(
        '(B) - Detecciones - Ataques'!$FI$3:$FI$137,
        '(B) - Detecciones - Ataques'!$GR$3:$GR$137, "✔",
        '(B) - Detecciones - Ataques'!$B$3:$B$137, AE$131
    ) +
    SUMIFS(
        '(B) - Detecciones - Ataques'!$FI$3:$FI$137,
        '(B) - Detecciones - Ataques'!$GR$3:$GR$137, "✔",
        '(B) - Detecciones - Ataques'!$C$3:$C$137, "*" &amp; AE$131 &amp; "*"
    )
) / (
    COUNTIFS(
        '(B) - Detecciones - Ataques'!$GR$3:$GR$137, "✔",
        '(B) - Detecciones - Ataques'!$B$3:$B$137, AE$131
    ) +
    COUNTIFS(
        '(B) - Detecciones - Ataques'!$GR$3:$GR$137, "✔",
        '(B) - Detecciones - Ataques'!$C$3:$C$137, "*" &amp; AE$131 &amp; "*"
    )
)
</f>
        <v>0.6666666667</v>
      </c>
      <c r="AF163" s="268"/>
      <c r="AG163" s="307" t="s">
        <v>2243</v>
      </c>
      <c r="AH163" s="395">
        <f>AVERAGEIFS('(B) - Detecciones - Ataques'!$FI$3:$FI$137,'(B) - Detecciones - Ataques'!$GR$3:$GR$137, "✔",'(B) - Detecciones - Ataques'!$E$3:$E$137, AH$131)
</f>
        <v>0.005582524272</v>
      </c>
      <c r="AI163" s="395">
        <f>AVERAGEIFS('(B) - Detecciones - Ataques'!$FI$3:$FI$137,'(B) - Detecciones - Ataques'!$GR$3:$GR$137, "✔",'(B) - Detecciones - Ataques'!$E$3:$E$137, AI$131)
</f>
        <v>1</v>
      </c>
      <c r="AJ163" s="395">
        <f>AVERAGEIFS('(B) - Detecciones - Ataques'!$FI$3:$FI$137,'(B) - Detecciones - Ataques'!$GR$3:$GR$137, "✔",'(B) - Detecciones - Ataques'!$E$3:$E$137, AJ$131)
</f>
        <v>1</v>
      </c>
      <c r="AK163" s="395">
        <f>AVERAGEIFS('(B) - Detecciones - Ataques'!$FI$3:$FI$137,'(B) - Detecciones - Ataques'!$GR$3:$GR$137, "✔",'(B) - Detecciones - Ataques'!$E$3:$E$137, AK$131)
</f>
        <v>0</v>
      </c>
      <c r="AL163" s="406" t="s">
        <v>12</v>
      </c>
      <c r="AM163" s="406" t="s">
        <v>12</v>
      </c>
      <c r="AN163" s="406" t="s">
        <v>12</v>
      </c>
      <c r="AO163" s="406" t="s">
        <v>12</v>
      </c>
      <c r="AP163" s="395">
        <f>AVERAGEIFS('(B) - Detecciones - Ataques'!$FI$3:$FI$137,'(B) - Detecciones - Ataques'!$GR$3:$GR$137, "✔",'(B) - Detecciones - Ataques'!$E$3:$E$137, AP$131)
</f>
        <v>0.6140350877</v>
      </c>
      <c r="AQ163" s="395">
        <f>AVERAGEIFS('(B) - Detecciones - Ataques'!$FI$3:$FI$137,'(B) - Detecciones - Ataques'!$GR$3:$GR$137, "✔",'(B) - Detecciones - Ataques'!$E$3:$E$137, AQ$131)
</f>
        <v>0.5</v>
      </c>
      <c r="AR163" s="406" t="s">
        <v>12</v>
      </c>
      <c r="AS163" s="395">
        <f>AVERAGEIFS('(B) - Detecciones - Ataques'!$FI$3:$FI$137,'(B) - Detecciones - Ataques'!$GR$3:$GR$137, "✔",'(B) - Detecciones - Ataques'!$E$3:$E$137, AS$131)
</f>
        <v>0</v>
      </c>
      <c r="AT163" s="395">
        <f>AVERAGEIFS('(B) - Detecciones - Ataques'!$FI$3:$FI$137,'(B) - Detecciones - Ataques'!$GR$3:$GR$137, "✔",'(B) - Detecciones - Ataques'!$E$3:$E$137, AT$131)
</f>
        <v>1</v>
      </c>
      <c r="AU163" s="395">
        <f>AVERAGEIFS('(B) - Detecciones - Ataques'!$FI$3:$FI$137,'(B) - Detecciones - Ataques'!$GR$3:$GR$137, "✔",'(B) - Detecciones - Ataques'!$E$3:$E$137, AU$131)
</f>
        <v>1</v>
      </c>
      <c r="AV163" s="406" t="s">
        <v>12</v>
      </c>
      <c r="AW163" s="395">
        <f>AVERAGEIFS('(B) - Detecciones - Ataques'!$FI$3:$FI$137,'(B) - Detecciones - Ataques'!$GR$3:$GR$137, "✔",'(B) - Detecciones - Ataques'!$E$3:$E$137, AW$131)
</f>
        <v>1</v>
      </c>
      <c r="AX163" s="407" t="s">
        <v>12</v>
      </c>
      <c r="AY163" s="395">
        <f>AVERAGEIFS('(B) - Detecciones - Ataques'!$FI$3:$FI$137,'(B) - Detecciones - Ataques'!$GR$3:$GR$137, "✔",'(B) - Detecciones - Ataques'!$E$3:$E$137, AY$131)
</f>
        <v>0.5</v>
      </c>
      <c r="AZ163" s="395">
        <f>AVERAGEIFS('(B) - Detecciones - Ataques'!$FI$3:$FI$137,'(B) - Detecciones - Ataques'!$GR$3:$GR$137, "✔",'(B) - Detecciones - Ataques'!$E$3:$E$137, AZ$131)
</f>
        <v>0</v>
      </c>
      <c r="BA163" s="407" t="s">
        <v>12</v>
      </c>
      <c r="BB163" s="395">
        <f>AVERAGEIFS('(B) - Detecciones - Ataques'!$FI$3:$FI$137,'(B) - Detecciones - Ataques'!$GR$3:$GR$137, "✔",'(B) - Detecciones - Ataques'!$E$3:$E$137, BB$131)
</f>
        <v>0.6631862713</v>
      </c>
      <c r="BC163" s="406" t="s">
        <v>12</v>
      </c>
      <c r="BD163" s="395">
        <f>AVERAGEIFS('(B) - Detecciones - Ataques'!$FI$3:$FI$137,'(B) - Detecciones - Ataques'!$GR$3:$GR$137, "✔",'(B) - Detecciones - Ataques'!$E$3:$E$137, BD$131)
</f>
        <v>1</v>
      </c>
      <c r="BE163" s="395">
        <f>AVERAGEIFS('(B) - Detecciones - Ataques'!$FI$3:$FI$137,'(B) - Detecciones - Ataques'!$GR$3:$GR$137, "✔",'(B) - Detecciones - Ataques'!$E$3:$E$137, BE$131)
</f>
        <v>0</v>
      </c>
      <c r="BF163" s="395">
        <f>AVERAGEIFS('(B) - Detecciones - Ataques'!$FI$3:$FI$137,'(B) - Detecciones - Ataques'!$GR$3:$GR$137, "✔",'(B) - Detecciones - Ataques'!$E$3:$E$137, BF$131)
</f>
        <v>1</v>
      </c>
      <c r="BG163" s="395">
        <f>AVERAGEIFS('(B) - Detecciones - Ataques'!$FI$3:$FI$137,'(B) - Detecciones - Ataques'!$GR$3:$GR$137, "✔",'(B) - Detecciones - Ataques'!$E$3:$E$137, BG$131)
</f>
        <v>0</v>
      </c>
      <c r="BH163" s="406" t="s">
        <v>12</v>
      </c>
      <c r="BI163" s="406" t="s">
        <v>12</v>
      </c>
      <c r="BJ163" s="406" t="s">
        <v>12</v>
      </c>
      <c r="BK163" s="395">
        <f>AVERAGEIFS('(B) - Detecciones - Ataques'!$FI$3:$FI$137,'(B) - Detecciones - Ataques'!$GR$3:$GR$137, "✔",'(B) - Detecciones - Ataques'!$E$3:$E$137, BK$131)
</f>
        <v>1</v>
      </c>
      <c r="BL163" s="395">
        <f>AVERAGEIFS('(B) - Detecciones - Ataques'!$FI$3:$FI$137,'(B) - Detecciones - Ataques'!$GR$3:$GR$137, "✔",'(B) - Detecciones - Ataques'!$E$3:$E$137, BL$131)
</f>
        <v>0.2221620361</v>
      </c>
      <c r="BM163" s="395">
        <f>AVERAGEIFS('(B) - Detecciones - Ataques'!$FI$3:$FI$137,'(B) - Detecciones - Ataques'!$GR$3:$GR$137, "✔",'(B) - Detecciones - Ataques'!$E$3:$E$137, BM$131)
</f>
        <v>0.0005890141793</v>
      </c>
      <c r="BN163" s="406" t="s">
        <v>12</v>
      </c>
      <c r="BO163" s="406" t="s">
        <v>12</v>
      </c>
      <c r="BP163" s="395">
        <f>AVERAGEIFS('(B) - Detecciones - Ataques'!$FI$3:$FI$137,'(B) - Detecciones - Ataques'!$GR$3:$GR$137, "✔",'(B) - Detecciones - Ataques'!$E$3:$E$137, BP$131)
</f>
        <v>1</v>
      </c>
      <c r="BQ163" s="406" t="s">
        <v>12</v>
      </c>
      <c r="BR163" s="395">
        <f>AVERAGEIFS('(B) - Detecciones - Ataques'!$FI$3:$FI$137,'(B) - Detecciones - Ataques'!$GR$3:$GR$137, "✔",'(B) - Detecciones - Ataques'!$E$3:$E$137, BR$131)
</f>
        <v>1</v>
      </c>
      <c r="BS163" s="406" t="s">
        <v>12</v>
      </c>
      <c r="BT163" s="406" t="s">
        <v>12</v>
      </c>
      <c r="BU163" s="395">
        <f>AVERAGEIFS('(B) - Detecciones - Ataques'!$FI$3:$FI$137,'(B) - Detecciones - Ataques'!$GR$3:$GR$137, "✔",'(B) - Detecciones - Ataques'!$E$3:$E$137, BU$131)
</f>
        <v>0</v>
      </c>
      <c r="BV163" s="395">
        <f>AVERAGEIFS('(B) - Detecciones - Ataques'!$FI$3:$FI$137,'(B) - Detecciones - Ataques'!$GR$3:$GR$137, "✔",'(B) - Detecciones - Ataques'!$E$3:$E$137, BV$131)
</f>
        <v>1</v>
      </c>
      <c r="BW163" s="406" t="s">
        <v>12</v>
      </c>
      <c r="BX163" s="395">
        <f>AVERAGEIFS('(B) - Detecciones - Ataques'!$FI$3:$FI$137,'(B) - Detecciones - Ataques'!$GR$3:$GR$137, "✔",'(B) - Detecciones - Ataques'!$E$3:$E$137, BX$131)
</f>
        <v>1</v>
      </c>
      <c r="BY163" s="395">
        <f>AVERAGEIFS('(B) - Detecciones - Ataques'!$FI$3:$FI$137,'(B) - Detecciones - Ataques'!$GR$3:$GR$137, "✔",'(B) - Detecciones - Ataques'!$E$3:$E$137, BY$131)
</f>
        <v>1</v>
      </c>
      <c r="BZ163" s="407" t="s">
        <v>12</v>
      </c>
      <c r="CA163" s="406" t="s">
        <v>12</v>
      </c>
      <c r="CB163" s="407" t="s">
        <v>12</v>
      </c>
      <c r="CC163" s="406" t="s">
        <v>12</v>
      </c>
      <c r="CD163" s="406" t="s">
        <v>12</v>
      </c>
      <c r="CE163" s="395">
        <f>AVERAGEIFS('(B) - Detecciones - Ataques'!$FI$3:$FI$137,'(B) - Detecciones - Ataques'!$GR$3:$GR$137, "✔",'(B) - Detecciones - Ataques'!$E$3:$E$137, CE$131)
</f>
        <v>1</v>
      </c>
      <c r="CF163" s="406" t="s">
        <v>12</v>
      </c>
      <c r="CG163" s="395">
        <f>AVERAGEIFS('(B) - Detecciones - Ataques'!$FI$3:$FI$137,'(B) - Detecciones - Ataques'!$GR$3:$GR$137, "✔",'(B) - Detecciones - Ataques'!$E$3:$E$137, CG$131)
</f>
        <v>1</v>
      </c>
      <c r="CH163" s="395">
        <f>AVERAGEIFS('(B) - Detecciones - Ataques'!$FI$3:$FI$137,'(B) - Detecciones - Ataques'!$GR$3:$GR$137, "✔",'(B) - Detecciones - Ataques'!$E$3:$E$137, CH$131)
</f>
        <v>1</v>
      </c>
      <c r="CI163" s="406" t="s">
        <v>12</v>
      </c>
      <c r="CJ163" s="395">
        <f>AVERAGEIFS('(B) - Detecciones - Ataques'!$FI$3:$FI$137,'(B) - Detecciones - Ataques'!$GR$3:$GR$137, "✔",'(B) - Detecciones - Ataques'!$E$3:$E$137, CJ$131)
</f>
        <v>1</v>
      </c>
      <c r="CK163" s="406" t="s">
        <v>12</v>
      </c>
      <c r="CL163" s="395">
        <f>AVERAGEIFS('(B) - Detecciones - Ataques'!$FI$3:$FI$137,'(B) - Detecciones - Ataques'!$GR$3:$GR$137, "✔",'(B) - Detecciones - Ataques'!$E$3:$E$137, CL$131)
</f>
        <v>0</v>
      </c>
      <c r="CM163" s="395">
        <f>AVERAGEIFS('(B) - Detecciones - Ataques'!$FI$3:$FI$137,'(B) - Detecciones - Ataques'!$GR$3:$GR$137, "✔",'(B) - Detecciones - Ataques'!$E$3:$E$137, CM$131)
</f>
        <v>0</v>
      </c>
      <c r="CN163" s="395">
        <f>AVERAGEIFS('(B) - Detecciones - Ataques'!$FI$3:$FI$137,'(B) - Detecciones - Ataques'!$GR$3:$GR$137, "✔",'(B) - Detecciones - Ataques'!$E$3:$E$137, CN$131)
</f>
        <v>1</v>
      </c>
      <c r="CO163" s="395">
        <f>AVERAGEIFS('(B) - Detecciones - Ataques'!$FI$3:$FI$137,'(B) - Detecciones - Ataques'!$GR$3:$GR$137, "✔",'(B) - Detecciones - Ataques'!$E$3:$E$137, CO$131)
</f>
        <v>1</v>
      </c>
      <c r="CP163" s="395">
        <f>AVERAGEIFS('(B) - Detecciones - Ataques'!$FI$3:$FI$137,'(B) - Detecciones - Ataques'!$GR$3:$GR$137, "✔",'(B) - Detecciones - Ataques'!$E$3:$E$137, CP$131)
</f>
        <v>0</v>
      </c>
      <c r="CQ163" s="406" t="s">
        <v>12</v>
      </c>
      <c r="CR163" s="406" t="s">
        <v>12</v>
      </c>
      <c r="CS163" s="395">
        <f>AVERAGEIFS('(B) - Detecciones - Ataques'!$FI$3:$FI$137,'(B) - Detecciones - Ataques'!$GR$3:$GR$137, "✔",'(B) - Detecciones - Ataques'!$E$3:$E$137, CS$131)
</f>
        <v>0.005988023952</v>
      </c>
      <c r="CT163" s="406" t="s">
        <v>12</v>
      </c>
      <c r="CU163" s="395">
        <f>AVERAGEIFS('(B) - Detecciones - Ataques'!$FI$3:$FI$137,'(B) - Detecciones - Ataques'!$GR$3:$GR$137, "✔",'(B) - Detecciones - Ataques'!$E$3:$E$137, CU$131)
</f>
        <v>0</v>
      </c>
      <c r="CV163" s="406" t="s">
        <v>12</v>
      </c>
      <c r="CW163" s="395">
        <f>AVERAGEIFS('(B) - Detecciones - Ataques'!$FI$3:$FI$137,'(B) - Detecciones - Ataques'!$GR$3:$GR$137, "✔",'(B) - Detecciones - Ataques'!$E$3:$E$137, CW$131)
</f>
        <v>0</v>
      </c>
      <c r="CX163" s="395">
        <f>AVERAGEIFS('(B) - Detecciones - Ataques'!$FI$3:$FI$137,'(B) - Detecciones - Ataques'!$GR$3:$GR$137, "✔",'(B) - Detecciones - Ataques'!$E$3:$E$137, CX$131)
</f>
        <v>0.5</v>
      </c>
      <c r="CY163" s="406" t="s">
        <v>12</v>
      </c>
      <c r="CZ163" s="406" t="s">
        <v>12</v>
      </c>
      <c r="DA163" s="406" t="s">
        <v>12</v>
      </c>
      <c r="DB163" s="406" t="s">
        <v>12</v>
      </c>
      <c r="DC163" s="406" t="s">
        <v>12</v>
      </c>
      <c r="DD163" s="406" t="s">
        <v>12</v>
      </c>
      <c r="DE163" s="406" t="s">
        <v>12</v>
      </c>
      <c r="DF163" s="406" t="s">
        <v>12</v>
      </c>
      <c r="DG163" s="395">
        <f>AVERAGEIFS('(B) - Detecciones - Ataques'!$FI$3:$FI$137,'(B) - Detecciones - Ataques'!$GR$3:$GR$137, "✔",'(B) - Detecciones - Ataques'!$E$3:$E$137, DG$131)
</f>
        <v>1</v>
      </c>
      <c r="DH163" s="406" t="s">
        <v>12</v>
      </c>
      <c r="DI163" s="396">
        <f>AVERAGEIFS('(B) - Detecciones - Ataques'!$FI$3:$FI$137,'(B) - Detecciones - Ataques'!$GR$3:$GR$137, "✔",'(B) - Detecciones - Ataques'!$E$3:$E$137, DI$131)
</f>
        <v>1</v>
      </c>
      <c r="DJ163" s="268"/>
    </row>
    <row r="164">
      <c r="J164" s="269"/>
      <c r="K164" s="390"/>
      <c r="L164" s="390"/>
      <c r="M164" s="390"/>
      <c r="N164" s="390"/>
      <c r="O164" s="270"/>
      <c r="Q164" s="268"/>
      <c r="R164" s="307" t="s">
        <v>2244</v>
      </c>
      <c r="S164" s="381">
        <f>(
    SUMIFS(
        '(B) - Detecciones - Ataques'!$BG$3:$BG$137,
        '(B) - Detecciones - Ataques'!$GR$3:$GR$137, "✔",
        '(B) - Detecciones - Ataques'!$B$3:$B$137, S$131
    ) +
    SUMIFS(
        '(B) - Detecciones - Ataques'!$BG$3:$BG$137,
        '(B) - Detecciones - Ataques'!$GR$3:$GR$137, "✔",
        '(B) - Detecciones - Ataques'!$C$3:$C$137, "*" &amp; S$131 &amp; "*"
    )
) / (
    COUNTIFS(
        '(B) - Detecciones - Ataques'!$GR$3:$GR$137, "✔",
        '(B) - Detecciones - Ataques'!$B$3:$B$137, S$131
    ) +
    COUNTIFS(
        '(B) - Detecciones - Ataques'!$GR$3:$GR$137, "✔",
        '(B) - Detecciones - Ataques'!$C$3:$C$137, "*" &amp; S$131 &amp; "*"
    )
)
</f>
        <v>0.2108960334</v>
      </c>
      <c r="T164" s="381">
        <f>(
    SUMIFS(
        '(B) - Detecciones - Ataques'!$BG$3:$BG$137,
        '(B) - Detecciones - Ataques'!$GR$3:$GR$137, "✔",
        '(B) - Detecciones - Ataques'!$B$3:$B$137, T$131
    ) +
    SUMIFS(
        '(B) - Detecciones - Ataques'!$BG$3:$BG$137,
        '(B) - Detecciones - Ataques'!$GR$3:$GR$137, "✔",
        '(B) - Detecciones - Ataques'!$C$3:$C$137, "*" &amp; T$131 &amp; "*"
    )
) / (
    COUNTIFS(
        '(B) - Detecciones - Ataques'!$GR$3:$GR$137, "✔",
        '(B) - Detecciones - Ataques'!$B$3:$B$137, T$131
    ) +
    COUNTIFS(
        '(B) - Detecciones - Ataques'!$GR$3:$GR$137, "✔",
        '(B) - Detecciones - Ataques'!$C$3:$C$137, "*" &amp; T$131 &amp; "*"
    )
)
</f>
        <v>0.01424340292</v>
      </c>
      <c r="U164" s="381">
        <f>(
    SUMIFS(
        '(B) - Detecciones - Ataques'!$BG$3:$BG$137,
        '(B) - Detecciones - Ataques'!$GR$3:$GR$137, "✔",
        '(B) - Detecciones - Ataques'!$B$3:$B$137, U$131
    ) +
    SUMIFS(
        '(B) - Detecciones - Ataques'!$BG$3:$BG$137,
        '(B) - Detecciones - Ataques'!$GR$3:$GR$137, "✔",
        '(B) - Detecciones - Ataques'!$C$3:$C$137, "*" &amp; U$131 &amp; "*"
    )
) / (
    COUNTIFS(
        '(B) - Detecciones - Ataques'!$GR$3:$GR$137, "✔",
        '(B) - Detecciones - Ataques'!$B$3:$B$137, U$131
    ) +
    COUNTIFS(
        '(B) - Detecciones - Ataques'!$GR$3:$GR$137, "✔",
        '(B) - Detecciones - Ataques'!$C$3:$C$137, "*" &amp; U$131 &amp; "*"
    )
)
</f>
        <v>0.9216008772</v>
      </c>
      <c r="V164" s="381">
        <f>(
    SUMIFS(
        '(B) - Detecciones - Ataques'!$BG$3:$BG$137,
        '(B) - Detecciones - Ataques'!$GR$3:$GR$137, "✔",
        '(B) - Detecciones - Ataques'!$B$3:$B$137, V$131
    ) +
    SUMIFS(
        '(B) - Detecciones - Ataques'!$BG$3:$BG$137,
        '(B) - Detecciones - Ataques'!$GR$3:$GR$137, "✔",
        '(B) - Detecciones - Ataques'!$C$3:$C$137, "*" &amp; V$131 &amp; "*"
    )
) / (
    COUNTIFS(
        '(B) - Detecciones - Ataques'!$GR$3:$GR$137, "✔",
        '(B) - Detecciones - Ataques'!$B$3:$B$137, V$131
    ) +
    COUNTIFS(
        '(B) - Detecciones - Ataques'!$GR$3:$GR$137, "✔",
        '(B) - Detecciones - Ataques'!$C$3:$C$137, "*" &amp; V$131 &amp; "*"
    )
)
</f>
        <v>0.125</v>
      </c>
      <c r="W164" s="381">
        <f>(
    SUMIFS(
        '(B) - Detecciones - Ataques'!$BG$3:$BG$137,
        '(B) - Detecciones - Ataques'!$GR$3:$GR$137, "✔",
        '(B) - Detecciones - Ataques'!$B$3:$B$137, W$131
    ) +
    SUMIFS(
        '(B) - Detecciones - Ataques'!$BG$3:$BG$137,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64" s="381">
        <f>(
    SUMIFS(
        '(B) - Detecciones - Ataques'!$BG$3:$BG$137,
        '(B) - Detecciones - Ataques'!$GR$3:$GR$137, "✔",
        '(B) - Detecciones - Ataques'!$B$3:$B$137, X$131
    ) +
    SUMIFS(
        '(B) - Detecciones - Ataques'!$BG$3:$BG$137,
        '(B) - Detecciones - Ataques'!$GR$3:$GR$137, "✔",
        '(B) - Detecciones - Ataques'!$C$3:$C$137, "*" &amp; X$131 &amp; "*"
    )
) / (
    COUNTIFS(
        '(B) - Detecciones - Ataques'!$GR$3:$GR$137, "✔",
        '(B) - Detecciones - Ataques'!$B$3:$B$137, X$131
    ) +
    COUNTIFS(
        '(B) - Detecciones - Ataques'!$GR$3:$GR$137, "✔",
        '(B) - Detecciones - Ataques'!$C$3:$C$137, "*" &amp; X$131 &amp; "*"
    )
)
</f>
        <v>264</v>
      </c>
      <c r="Y164" s="381">
        <f>(
    SUMIFS(
        '(B) - Detecciones - Ataques'!$BG$3:$BG$137,
        '(B) - Detecciones - Ataques'!$GR$3:$GR$137, "✔",
        '(B) - Detecciones - Ataques'!$B$3:$B$137, Y$131
    ) +
    SUMIFS(
        '(B) - Detecciones - Ataques'!$BG$3:$BG$137,
        '(B) - Detecciones - Ataques'!$GR$3:$GR$137, "✔",
        '(B) - Detecciones - Ataques'!$C$3:$C$137, "*" &amp; Y$131 &amp; "*"
    )
) / (
    COUNTIFS(
        '(B) - Detecciones - Ataques'!$GR$3:$GR$137, "✔",
        '(B) - Detecciones - Ataques'!$B$3:$B$137, Y$131
    ) +
    COUNTIFS(
        '(B) - Detecciones - Ataques'!$GR$3:$GR$137, "✔",
        '(B) - Detecciones - Ataques'!$C$3:$C$137, "*" &amp; Y$131 &amp; "*"
    )
)
</f>
        <v>62.70190774</v>
      </c>
      <c r="Z164" s="381">
        <f>(
    SUMIFS(
        '(B) - Detecciones - Ataques'!$BG$3:$BG$137,
        '(B) - Detecciones - Ataques'!$GR$3:$GR$137, "✔",
        '(B) - Detecciones - Ataques'!$B$3:$B$137, Z$131
    ) +
    SUMIFS(
        '(B) - Detecciones - Ataques'!$BG$3:$BG$137,
        '(B) - Detecciones - Ataques'!$GR$3:$GR$137, "✔",
        '(B) - Detecciones - Ataques'!$C$3:$C$137, "*" &amp; Z$131 &amp; "*"
    )
) / (
    COUNTIFS(
        '(B) - Detecciones - Ataques'!$GR$3:$GR$137, "✔",
        '(B) - Detecciones - Ataques'!$B$3:$B$137, Z$131
    ) +
    COUNTIFS(
        '(B) - Detecciones - Ataques'!$GR$3:$GR$137, "✔",
        '(B) - Detecciones - Ataques'!$C$3:$C$137, "*" &amp; Z$131 &amp; "*"
    )
)
</f>
        <v>0.2287601626</v>
      </c>
      <c r="AA164" s="381">
        <f>(
    SUMIFS(
        '(B) - Detecciones - Ataques'!$BG$3:$BG$137,
        '(B) - Detecciones - Ataques'!$GR$3:$GR$137, "✔",
        '(B) - Detecciones - Ataques'!$B$3:$B$137, AA$131
    ) +
    SUMIFS(
        '(B) - Detecciones - Ataques'!$BG$3:$BG$137,
        '(B) - Detecciones - Ataques'!$GR$3:$GR$137, "✔",
        '(B) - Detecciones - Ataques'!$C$3:$C$137, "*" &amp; AA$131 &amp; "*"
    )
) / (
    COUNTIFS(
        '(B) - Detecciones - Ataques'!$GR$3:$GR$137, "✔",
        '(B) - Detecciones - Ataques'!$B$3:$B$137, AA$131
    ) +
    COUNTIFS(
        '(B) - Detecciones - Ataques'!$GR$3:$GR$137, "✔",
        '(B) - Detecciones - Ataques'!$C$3:$C$137, "*" &amp; AA$131 &amp; "*"
    )
)
</f>
        <v>1.785714286</v>
      </c>
      <c r="AB164" s="381">
        <f>(
    SUMIFS(
        '(B) - Detecciones - Ataques'!$BG$3:$BG$137,
        '(B) - Detecciones - Ataques'!$GR$3:$GR$137, "✔",
        '(B) - Detecciones - Ataques'!$B$3:$B$137, AB$131
    ) +
    SUMIFS(
        '(B) - Detecciones - Ataques'!$BG$3:$BG$137,
        '(B) - Detecciones - Ataques'!$GR$3:$GR$137, "✔",
        '(B) - Detecciones - Ataques'!$C$3:$C$137, "*" &amp; AB$131 &amp; "*"
    )
) / (
    COUNTIFS(
        '(B) - Detecciones - Ataques'!$GR$3:$GR$137, "✔",
        '(B) - Detecciones - Ataques'!$B$3:$B$137, AB$131
    ) +
    COUNTIFS(
        '(B) - Detecciones - Ataques'!$GR$3:$GR$137, "✔",
        '(B) - Detecciones - Ataques'!$C$3:$C$137, "*" &amp; AB$131 &amp; "*"
    )
)
</f>
        <v>2.4</v>
      </c>
      <c r="AC164" s="381">
        <f>(
    SUMIFS(
        '(B) - Detecciones - Ataques'!$BG$3:$BG$137,
        '(B) - Detecciones - Ataques'!$GR$3:$GR$137, "✔",
        '(B) - Detecciones - Ataques'!$B$3:$B$137, AC$131
    ) +
    SUMIFS(
        '(B) - Detecciones - Ataques'!$BG$3:$BG$137,
        '(B) - Detecciones - Ataques'!$GR$3:$GR$137, "✔",
        '(B) - Detecciones - Ataques'!$C$3:$C$137, "*" &amp; AC$131 &amp; "*"
    )
) / (
    COUNTIFS(
        '(B) - Detecciones - Ataques'!$GR$3:$GR$137, "✔",
        '(B) - Detecciones - Ataques'!$B$3:$B$137, AC$131
    ) +
    COUNTIFS(
        '(B) - Detecciones - Ataques'!$GR$3:$GR$137, "✔",
        '(B) - Detecciones - Ataques'!$C$3:$C$137, "*" &amp; AC$131 &amp; "*"
    )
)
</f>
        <v>0.05639657327</v>
      </c>
      <c r="AD164" s="381">
        <f>(
    SUMIFS(
        '(B) - Detecciones - Ataques'!$BG$3:$BG$137,
        '(B) - Detecciones - Ataques'!$GR$3:$GR$137, "✔",
        '(B) - Detecciones - Ataques'!$B$3:$B$137, AD$131
    ) +
    SUMIFS(
        '(B) - Detecciones - Ataques'!$BG$3:$BG$137,
        '(B) - Detecciones - Ataques'!$GR$3:$GR$137, "✔",
        '(B) - Detecciones - Ataques'!$C$3:$C$137, "*" &amp; AD$131 &amp; "*"
    )
) / (
    COUNTIFS(
        '(B) - Detecciones - Ataques'!$GR$3:$GR$137, "✔",
        '(B) - Detecciones - Ataques'!$B$3:$B$137, AD$131
    ) +
    COUNTIFS(
        '(B) - Detecciones - Ataques'!$GR$3:$GR$137, "✔",
        '(B) - Detecciones - Ataques'!$C$3:$C$137, "*" &amp; AD$131 &amp; "*"
    )
)
</f>
        <v>1.5</v>
      </c>
      <c r="AE164" s="382">
        <f>(
    SUMIFS(
        '(B) - Detecciones - Ataques'!$BG$3:$BG$137,
        '(B) - Detecciones - Ataques'!$GR$3:$GR$137, "✔",
        '(B) - Detecciones - Ataques'!$B$3:$B$137, AE$131
    ) +
    SUMIFS(
        '(B) - Detecciones - Ataques'!$BG$3:$BG$137,
        '(B) - Detecciones - Ataques'!$GR$3:$GR$137, "✔",
        '(B) - Detecciones - Ataques'!$C$3:$C$137, "*" &amp; AE$131 &amp; "*"
    )
) / (
    COUNTIFS(
        '(B) - Detecciones - Ataques'!$GR$3:$GR$137, "✔",
        '(B) - Detecciones - Ataques'!$B$3:$B$137, AE$131
    ) +
    COUNTIFS(
        '(B) - Detecciones - Ataques'!$GR$3:$GR$137, "✔",
        '(B) - Detecciones - Ataques'!$C$3:$C$137, "*" &amp; AE$131 &amp; "*"
    )
)
</f>
        <v>0.04363636364</v>
      </c>
      <c r="AF164" s="268"/>
      <c r="AG164" s="307" t="s">
        <v>2244</v>
      </c>
      <c r="AH164" s="395">
        <f>AVERAGEIFS('(B) - Detecciones - Ataques'!$BG$3:$BG$137,'(B) - Detecciones - Ataques'!$GR$3:$GR$137, "✔",'(B) - Detecciones - Ataques'!$E$3:$E$137, AH$131)
</f>
        <v>0.005125400148</v>
      </c>
      <c r="AI164" s="395">
        <f>AVERAGEIFS('(B) - Detecciones - Ataques'!$BG$3:$BG$137,'(B) - Detecciones - Ataques'!$GR$3:$GR$137, "✔",'(B) - Detecciones - Ataques'!$E$3:$E$137, AI$131)
</f>
        <v>1</v>
      </c>
      <c r="AJ164" s="395">
        <f>AVERAGEIFS('(B) - Detecciones - Ataques'!$BG$3:$BG$137,'(B) - Detecciones - Ataques'!$GR$3:$GR$137, "✔",'(B) - Detecciones - Ataques'!$E$3:$E$137, AJ$131)
</f>
        <v>0.25</v>
      </c>
      <c r="AK164" s="395">
        <f>AVERAGEIFS('(B) - Detecciones - Ataques'!$BG$3:$BG$137,'(B) - Detecciones - Ataques'!$GR$3:$GR$137, "✔",'(B) - Detecciones - Ataques'!$E$3:$E$137, AK$131)
</f>
        <v>0</v>
      </c>
      <c r="AL164" s="406" t="s">
        <v>12</v>
      </c>
      <c r="AM164" s="406" t="s">
        <v>12</v>
      </c>
      <c r="AN164" s="406" t="s">
        <v>12</v>
      </c>
      <c r="AO164" s="406" t="s">
        <v>12</v>
      </c>
      <c r="AP164" s="395">
        <f>AVERAGEIFS('(B) - Detecciones - Ataques'!$BG$3:$BG$137,'(B) - Detecciones - Ataques'!$GR$3:$GR$137, "✔",'(B) - Detecciones - Ataques'!$E$3:$E$137, AP$131)
</f>
        <v>0.01315789474</v>
      </c>
      <c r="AQ164" s="395">
        <f>AVERAGEIFS('(B) - Detecciones - Ataques'!$BG$3:$BG$137,'(B) - Detecciones - Ataques'!$GR$3:$GR$137, "✔",'(B) - Detecciones - Ataques'!$E$3:$E$137, AQ$131)
</f>
        <v>0.6666666667</v>
      </c>
      <c r="AR164" s="406" t="s">
        <v>12</v>
      </c>
      <c r="AS164" s="395">
        <f>AVERAGEIFS('(B) - Detecciones - Ataques'!$BG$3:$BG$137,'(B) - Detecciones - Ataques'!$GR$3:$GR$137, "✔",'(B) - Detecciones - Ataques'!$E$3:$E$137, AS$131)
</f>
        <v>3</v>
      </c>
      <c r="AT164" s="395">
        <f>AVERAGEIFS('(B) - Detecciones - Ataques'!$BG$3:$BG$137,'(B) - Detecciones - Ataques'!$GR$3:$GR$137, "✔",'(B) - Detecciones - Ataques'!$E$3:$E$137, AT$131)
</f>
        <v>2</v>
      </c>
      <c r="AU164" s="395">
        <f>AVERAGEIFS('(B) - Detecciones - Ataques'!$BG$3:$BG$137,'(B) - Detecciones - Ataques'!$GR$3:$GR$137, "✔",'(B) - Detecciones - Ataques'!$E$3:$E$137, AU$131)
</f>
        <v>1</v>
      </c>
      <c r="AV164" s="406" t="s">
        <v>12</v>
      </c>
      <c r="AW164" s="395">
        <f>AVERAGEIFS('(B) - Detecciones - Ataques'!$BG$3:$BG$137,'(B) - Detecciones - Ataques'!$GR$3:$GR$137, "✔",'(B) - Detecciones - Ataques'!$E$3:$E$137, AW$131)
</f>
        <v>0.5</v>
      </c>
      <c r="AX164" s="407" t="s">
        <v>12</v>
      </c>
      <c r="AY164" s="395">
        <f>AVERAGEIFS('(B) - Detecciones - Ataques'!$BG$3:$BG$137,'(B) - Detecciones - Ataques'!$GR$3:$GR$137, "✔",'(B) - Detecciones - Ataques'!$E$3:$E$137, AY$131)
</f>
        <v>0</v>
      </c>
      <c r="AZ164" s="395">
        <f>AVERAGEIFS('(B) - Detecciones - Ataques'!$BG$3:$BG$137,'(B) - Detecciones - Ataques'!$GR$3:$GR$137, "✔",'(B) - Detecciones - Ataques'!$E$3:$E$137, AZ$131)
</f>
        <v>0</v>
      </c>
      <c r="BA164" s="407" t="s">
        <v>12</v>
      </c>
      <c r="BB164" s="395">
        <f>AVERAGEIFS('(B) - Detecciones - Ataques'!$BG$3:$BG$137,'(B) - Detecciones - Ataques'!$GR$3:$GR$137, "✔",'(B) - Detecciones - Ataques'!$E$3:$E$137, BB$131)
</f>
        <v>0.000003599167872</v>
      </c>
      <c r="BC164" s="406" t="s">
        <v>12</v>
      </c>
      <c r="BD164" s="395">
        <f>AVERAGEIFS('(B) - Detecciones - Ataques'!$BG$3:$BG$137,'(B) - Detecciones - Ataques'!$GR$3:$GR$137, "✔",'(B) - Detecciones - Ataques'!$E$3:$E$137, BD$131)
</f>
        <v>0</v>
      </c>
      <c r="BE164" s="395">
        <f>AVERAGEIFS('(B) - Detecciones - Ataques'!$BG$3:$BG$137,'(B) - Detecciones - Ataques'!$GR$3:$GR$137, "✔",'(B) - Detecciones - Ataques'!$E$3:$E$137, BE$131)
</f>
        <v>0</v>
      </c>
      <c r="BF164" s="395">
        <f>AVERAGEIFS('(B) - Detecciones - Ataques'!$BG$3:$BG$137,'(B) - Detecciones - Ataques'!$GR$3:$GR$137, "✔",'(B) - Detecciones - Ataques'!$E$3:$E$137, BF$131)
</f>
        <v>0</v>
      </c>
      <c r="BG164" s="395">
        <f>AVERAGEIFS('(B) - Detecciones - Ataques'!$BG$3:$BG$137,'(B) - Detecciones - Ataques'!$GR$3:$GR$137, "✔",'(B) - Detecciones - Ataques'!$E$3:$E$137, BG$131)
</f>
        <v>792</v>
      </c>
      <c r="BH164" s="406" t="s">
        <v>12</v>
      </c>
      <c r="BI164" s="406" t="s">
        <v>12</v>
      </c>
      <c r="BJ164" s="406" t="s">
        <v>12</v>
      </c>
      <c r="BK164" s="395">
        <f>AVERAGEIFS('(B) - Detecciones - Ataques'!$BG$3:$BG$137,'(B) - Detecciones - Ataques'!$GR$3:$GR$137, "✔",'(B) - Detecciones - Ataques'!$E$3:$E$137, BK$131)
</f>
        <v>0</v>
      </c>
      <c r="BL164" s="395">
        <f>AVERAGEIFS('(B) - Detecciones - Ataques'!$BG$3:$BG$137,'(B) - Detecciones - Ataques'!$GR$3:$GR$137, "✔",'(B) - Detecciones - Ataques'!$E$3:$E$137, BL$131)
</f>
        <v>16.22068207</v>
      </c>
      <c r="BM164" s="395">
        <f>AVERAGEIFS('(B) - Detecciones - Ataques'!$BG$3:$BG$137,'(B) - Detecciones - Ataques'!$GR$3:$GR$137, "✔",'(B) - Detecciones - Ataques'!$E$3:$E$137, BM$131)
</f>
        <v>128.6411783</v>
      </c>
      <c r="BN164" s="406" t="s">
        <v>12</v>
      </c>
      <c r="BO164" s="406" t="s">
        <v>12</v>
      </c>
      <c r="BP164" s="395">
        <f>AVERAGEIFS('(B) - Detecciones - Ataques'!$BG$3:$BG$137,'(B) - Detecciones - Ataques'!$GR$3:$GR$137, "✔",'(B) - Detecciones - Ataques'!$E$3:$E$137, BP$131)
</f>
        <v>0</v>
      </c>
      <c r="BQ164" s="406" t="s">
        <v>12</v>
      </c>
      <c r="BR164" s="395">
        <f>AVERAGEIFS('(B) - Detecciones - Ataques'!$BG$3:$BG$137,'(B) - Detecciones - Ataques'!$GR$3:$GR$137, "✔",'(B) - Detecciones - Ataques'!$E$3:$E$137, BR$131)
</f>
        <v>0</v>
      </c>
      <c r="BS164" s="406" t="s">
        <v>12</v>
      </c>
      <c r="BT164" s="406" t="s">
        <v>12</v>
      </c>
      <c r="BU164" s="395">
        <f>AVERAGEIFS('(B) - Detecciones - Ataques'!$BG$3:$BG$137,'(B) - Detecciones - Ataques'!$GR$3:$GR$137, "✔",'(B) - Detecciones - Ataques'!$E$3:$E$137, BU$131)
</f>
        <v>0</v>
      </c>
      <c r="BV164" s="395">
        <f>AVERAGEIFS('(B) - Detecciones - Ataques'!$BG$3:$BG$137,'(B) - Detecciones - Ataques'!$GR$3:$GR$137, "✔",'(B) - Detecciones - Ataques'!$E$3:$E$137, BV$131)
</f>
        <v>0</v>
      </c>
      <c r="BW164" s="406" t="s">
        <v>12</v>
      </c>
      <c r="BX164" s="395">
        <f>AVERAGEIFS('(B) - Detecciones - Ataques'!$BG$3:$BG$137,'(B) - Detecciones - Ataques'!$GR$3:$GR$137, "✔",'(B) - Detecciones - Ataques'!$E$3:$E$137, BX$131)
</f>
        <v>0.125</v>
      </c>
      <c r="BY164" s="395">
        <f>AVERAGEIFS('(B) - Detecciones - Ataques'!$BG$3:$BG$137,'(B) - Detecciones - Ataques'!$GR$3:$GR$137, "✔",'(B) - Detecciones - Ataques'!$E$3:$E$137, BY$131)
</f>
        <v>0.162601626</v>
      </c>
      <c r="BZ164" s="407" t="s">
        <v>12</v>
      </c>
      <c r="CA164" s="406" t="s">
        <v>12</v>
      </c>
      <c r="CB164" s="407" t="s">
        <v>12</v>
      </c>
      <c r="CC164" s="406" t="s">
        <v>12</v>
      </c>
      <c r="CD164" s="406" t="s">
        <v>12</v>
      </c>
      <c r="CE164" s="395">
        <f>AVERAGEIFS('(B) - Detecciones - Ataques'!$BG$3:$BG$137,'(B) - Detecciones - Ataques'!$GR$3:$GR$137, "✔",'(B) - Detecciones - Ataques'!$E$3:$E$137, CE$131)
</f>
        <v>0</v>
      </c>
      <c r="CF164" s="406" t="s">
        <v>12</v>
      </c>
      <c r="CG164" s="395">
        <f>AVERAGEIFS('(B) - Detecciones - Ataques'!$BG$3:$BG$137,'(B) - Detecciones - Ataques'!$GR$3:$GR$137, "✔",'(B) - Detecciones - Ataques'!$E$3:$E$137, CG$131)
</f>
        <v>1</v>
      </c>
      <c r="CH164" s="395">
        <f>AVERAGEIFS('(B) - Detecciones - Ataques'!$BG$3:$BG$137,'(B) - Detecciones - Ataques'!$GR$3:$GR$137, "✔",'(B) - Detecciones - Ataques'!$E$3:$E$137, CH$131)
</f>
        <v>0</v>
      </c>
      <c r="CI164" s="406" t="s">
        <v>12</v>
      </c>
      <c r="CJ164" s="395">
        <f>AVERAGEIFS('(B) - Detecciones - Ataques'!$BG$3:$BG$137,'(B) - Detecciones - Ataques'!$GR$3:$GR$137, "✔",'(B) - Detecciones - Ataques'!$E$3:$E$137, CJ$131)
</f>
        <v>8</v>
      </c>
      <c r="CK164" s="406" t="s">
        <v>12</v>
      </c>
      <c r="CL164" s="395">
        <f>AVERAGEIFS('(B) - Detecciones - Ataques'!$BG$3:$BG$137,'(B) - Detecciones - Ataques'!$GR$3:$GR$137, "✔",'(B) - Detecciones - Ataques'!$E$3:$E$137, CL$131)
</f>
        <v>1.5</v>
      </c>
      <c r="CM164" s="395">
        <f>AVERAGEIFS('(B) - Detecciones - Ataques'!$BG$3:$BG$137,'(B) - Detecciones - Ataques'!$GR$3:$GR$137, "✔",'(B) - Detecciones - Ataques'!$E$3:$E$137, CM$131)
</f>
        <v>0</v>
      </c>
      <c r="CN164" s="395">
        <f>AVERAGEIFS('(B) - Detecciones - Ataques'!$BG$3:$BG$137,'(B) - Detecciones - Ataques'!$GR$3:$GR$137, "✔",'(B) - Detecciones - Ataques'!$E$3:$E$137, CN$131)
</f>
        <v>0.25</v>
      </c>
      <c r="CO164" s="395">
        <f>AVERAGEIFS('(B) - Detecciones - Ataques'!$BG$3:$BG$137,'(B) - Detecciones - Ataques'!$GR$3:$GR$137, "✔",'(B) - Detecciones - Ataques'!$E$3:$E$137, CO$131)
</f>
        <v>11.5</v>
      </c>
      <c r="CP164" s="395">
        <f>AVERAGEIFS('(B) - Detecciones - Ataques'!$BG$3:$BG$137,'(B) - Detecciones - Ataques'!$GR$3:$GR$137, "✔",'(B) - Detecciones - Ataques'!$E$3:$E$137, CP$131)
</f>
        <v>0</v>
      </c>
      <c r="CQ164" s="406" t="s">
        <v>12</v>
      </c>
      <c r="CR164" s="395">
        <f>AVERAGEIFS('(B) - Detecciones - Ataques'!$BG$3:$BG$137,'(B) - Detecciones - Ataques'!$GR$3:$GR$137, "✔",'(B) - Detecciones - Ataques'!$E$3:$E$137, CR$131)
</f>
        <v>0.1399934292</v>
      </c>
      <c r="CS164" s="395">
        <f>AVERAGEIFS('(B) - Detecciones - Ataques'!$BG$3:$BG$137,'(B) - Detecciones - Ataques'!$GR$3:$GR$137, "✔",'(B) - Detecciones - Ataques'!$E$3:$E$137, CS$131)
</f>
        <v>0.001996007984</v>
      </c>
      <c r="CT164" s="406" t="s">
        <v>12</v>
      </c>
      <c r="CU164" s="395">
        <f>AVERAGEIFS('(B) - Detecciones - Ataques'!$BG$3:$BG$137,'(B) - Detecciones - Ataques'!$GR$3:$GR$137, "✔",'(B) - Detecciones - Ataques'!$E$3:$E$137, CU$131)
</f>
        <v>0</v>
      </c>
      <c r="CV164" s="406" t="s">
        <v>12</v>
      </c>
      <c r="CW164" s="395">
        <f>AVERAGEIFS('(B) - Detecciones - Ataques'!$BG$3:$BG$137,'(B) - Detecciones - Ataques'!$GR$3:$GR$137, "✔",'(B) - Detecciones - Ataques'!$E$3:$E$137, CW$131)
</f>
        <v>0</v>
      </c>
      <c r="CX164" s="395">
        <f>AVERAGEIFS('(B) - Detecciones - Ataques'!$BG$3:$BG$137,'(B) - Detecciones - Ataques'!$GR$3:$GR$137, "✔",'(B) - Detecciones - Ataques'!$E$3:$E$137, CX$131)
</f>
        <v>1.5</v>
      </c>
      <c r="CY164" s="406" t="s">
        <v>12</v>
      </c>
      <c r="CZ164" s="406" t="s">
        <v>12</v>
      </c>
      <c r="DA164" s="406" t="s">
        <v>12</v>
      </c>
      <c r="DB164" s="406" t="s">
        <v>12</v>
      </c>
      <c r="DC164" s="406" t="s">
        <v>12</v>
      </c>
      <c r="DD164" s="406" t="s">
        <v>12</v>
      </c>
      <c r="DE164" s="406" t="s">
        <v>12</v>
      </c>
      <c r="DF164" s="406" t="s">
        <v>12</v>
      </c>
      <c r="DG164" s="395">
        <f>AVERAGEIFS('(B) - Detecciones - Ataques'!$BG$3:$BG$137,'(B) - Detecciones - Ataques'!$GR$3:$GR$137, "✔",'(B) - Detecciones - Ataques'!$E$3:$E$137, DG$131)
</f>
        <v>0.04</v>
      </c>
      <c r="DH164" s="406" t="s">
        <v>12</v>
      </c>
      <c r="DI164" s="396">
        <f>AVERAGEIFS('(B) - Detecciones - Ataques'!$BG$3:$BG$137,'(B) - Detecciones - Ataques'!$GR$3:$GR$137, "✔",'(B) - Detecciones - Ataques'!$E$3:$E$137, DI$131)
</f>
        <v>0.09090909091</v>
      </c>
      <c r="DJ164" s="268"/>
    </row>
    <row r="165">
      <c r="J165" s="269"/>
      <c r="K165" s="390"/>
      <c r="L165" s="390"/>
      <c r="M165" s="390"/>
      <c r="N165" s="390"/>
      <c r="O165" s="270"/>
      <c r="Q165" s="268"/>
      <c r="R165" s="307" t="s">
        <v>2245</v>
      </c>
      <c r="S165" s="381">
        <f>(
    SUMIFS(
        '(B) - Detecciones - Ataques'!$CP$3:$CP$137,
        '(B) - Detecciones - Ataques'!$GR$3:$GR$137, "✔",
        '(B) - Detecciones - Ataques'!$B$3:$B$137, S$131
    ) +
    SUMIFS(
        '(B) - Detecciones - Ataques'!$CP$3:$CP$137,
        '(B) - Detecciones - Ataques'!$GR$3:$GR$137, "✔",
        '(B) - Detecciones - Ataques'!$C$3:$C$137, "*" &amp; S$131 &amp; "*"
    )
) / (
    COUNTIFS(
        '(B) - Detecciones - Ataques'!$GR$3:$GR$137, "✔",
        '(B) - Detecciones - Ataques'!$B$3:$B$137, S$131
    ) +
    COUNTIFS(
        '(B) - Detecciones - Ataques'!$GR$3:$GR$137, "✔",
        '(B) - Detecciones - Ataques'!$C$3:$C$137, "*" &amp; S$131 &amp; "*"
    )
)
</f>
        <v>0.5851941748</v>
      </c>
      <c r="T165" s="381">
        <f>(
    SUMIFS(
        '(B) - Detecciones - Ataques'!$CP$3:$CP$137,
        '(B) - Detecciones - Ataques'!$GR$3:$GR$137, "✔",
        '(B) - Detecciones - Ataques'!$B$3:$B$137, T$131
    ) +
    SUMIFS(
        '(B) - Detecciones - Ataques'!$CP$3:$CP$137,
        '(B) - Detecciones - Ataques'!$GR$3:$GR$137, "✔",
        '(B) - Detecciones - Ataques'!$C$3:$C$137, "*" &amp; T$131 &amp; "*"
    )
) / (
    COUNTIFS(
        '(B) - Detecciones - Ataques'!$GR$3:$GR$137, "✔",
        '(B) - Detecciones - Ataques'!$B$3:$B$137, T$131
    ) +
    COUNTIFS(
        '(B) - Detecciones - Ataques'!$GR$3:$GR$137, "✔",
        '(B) - Detecciones - Ataques'!$C$3:$C$137, "*" &amp; T$131 &amp; "*"
    )
)
</f>
        <v>0</v>
      </c>
      <c r="U165" s="381">
        <f>(
    SUMIFS(
        '(B) - Detecciones - Ataques'!$CP$3:$CP$137,
        '(B) - Detecciones - Ataques'!$GR$3:$GR$137, "✔",
        '(B) - Detecciones - Ataques'!$B$3:$B$137, U$131
    ) +
    SUMIFS(
        '(B) - Detecciones - Ataques'!$CP$3:$CP$137,
        '(B) - Detecciones - Ataques'!$GR$3:$GR$137, "✔",
        '(B) - Detecciones - Ataques'!$C$3:$C$137, "*" &amp; U$131 &amp; "*"
    )
) / (
    COUNTIFS(
        '(B) - Detecciones - Ataques'!$GR$3:$GR$137, "✔",
        '(B) - Detecciones - Ataques'!$B$3:$B$137, U$131
    ) +
    COUNTIFS(
        '(B) - Detecciones - Ataques'!$GR$3:$GR$137, "✔",
        '(B) - Detecciones - Ataques'!$C$3:$C$137, "*" &amp; U$131 &amp; "*"
    )
)
</f>
        <v>1.762061404</v>
      </c>
      <c r="V165" s="381">
        <f>(
    SUMIFS(
        '(B) - Detecciones - Ataques'!$CP$3:$CP$137,
        '(B) - Detecciones - Ataques'!$GR$3:$GR$137, "✔",
        '(B) - Detecciones - Ataques'!$B$3:$B$137, V$131
    ) +
    SUMIFS(
        '(B) - Detecciones - Ataques'!$CP$3:$CP$137,
        '(B) - Detecciones - Ataques'!$GR$3:$GR$137, "✔",
        '(B) - Detecciones - Ataques'!$C$3:$C$137, "*" &amp; V$131 &amp; "*"
    )
) / (
    COUNTIFS(
        '(B) - Detecciones - Ataques'!$GR$3:$GR$137, "✔",
        '(B) - Detecciones - Ataques'!$B$3:$B$137, V$131
    ) +
    COUNTIFS(
        '(B) - Detecciones - Ataques'!$GR$3:$GR$137, "✔",
        '(B) - Detecciones - Ataques'!$C$3:$C$137, "*" &amp; V$131 &amp; "*"
    )
)
</f>
        <v>4.46875</v>
      </c>
      <c r="W165" s="381">
        <f>(
    SUMIFS(
        '(B) - Detecciones - Ataques'!$CP$3:$CP$137,
        '(B) - Detecciones - Ataques'!$GR$3:$GR$137, "✔",
        '(B) - Detecciones - Ataques'!$B$3:$B$137, W$131
    ) +
    SUMIFS(
        '(B) - Detecciones - Ataques'!$CP$3:$CP$137,
        '(B) - Detecciones - Ataques'!$GR$3:$GR$137, "✔",
        '(B) - Detecciones - Ataques'!$C$3:$C$137, "*" &amp; W$131 &amp; "*"
    )
) / (
    COUNTIFS(
        '(B) - Detecciones - Ataques'!$GR$3:$GR$137, "✔",
        '(B) - Detecciones - Ataques'!$B$3:$B$137, W$131
    ) +
    COUNTIFS(
        '(B) - Detecciones - Ataques'!$GR$3:$GR$137, "✔",
        '(B) - Detecciones - Ataques'!$C$3:$C$137, "*" &amp; W$131 &amp; "*"
    )
)
</f>
        <v>0.000001542500517</v>
      </c>
      <c r="X165" s="381">
        <f>(
    SUMIFS(
        '(B) - Detecciones - Ataques'!$CP$3:$CP$137,
        '(B) - Detecciones - Ataques'!$GR$3:$GR$137, "✔",
        '(B) - Detecciones - Ataques'!$B$3:$B$137, X$131
    ) +
    SUMIFS(
        '(B) - Detecciones - Ataques'!$CP$3:$CP$137,
        '(B) - Detecciones - Ataques'!$GR$3:$GR$137, "✔",
        '(B) - Detecciones - Ataques'!$C$3:$C$137, "*" &amp; X$131 &amp; "*"
    )
) / (
    COUNTIFS(
        '(B) - Detecciones - Ataques'!$GR$3:$GR$137, "✔",
        '(B) - Detecciones - Ataques'!$B$3:$B$137, X$131
    ) +
    COUNTIFS(
        '(B) - Detecciones - Ataques'!$GR$3:$GR$137, "✔",
        '(B) - Detecciones - Ataques'!$C$3:$C$137, "*" &amp; X$131 &amp; "*"
    )
)
</f>
        <v>264</v>
      </c>
      <c r="Y165" s="381">
        <f>(
    SUMIFS(
        '(B) - Detecciones - Ataques'!$CP$3:$CP$137,
        '(B) - Detecciones - Ataques'!$GR$3:$GR$137, "✔",
        '(B) - Detecciones - Ataques'!$B$3:$B$137, Y$131
    ) +
    SUMIFS(
        '(B) - Detecciones - Ataques'!$CP$3:$CP$137,
        '(B) - Detecciones - Ataques'!$GR$3:$GR$137, "✔",
        '(B) - Detecciones - Ataques'!$C$3:$C$137, "*" &amp; Y$131 &amp; "*"
    )
) / (
    COUNTIFS(
        '(B) - Detecciones - Ataques'!$GR$3:$GR$137, "✔",
        '(B) - Detecciones - Ataques'!$B$3:$B$137, Y$131
    ) +
    COUNTIFS(
        '(B) - Detecciones - Ataques'!$GR$3:$GR$137, "✔",
        '(B) - Detecciones - Ataques'!$C$3:$C$137, "*" &amp; Y$131 &amp; "*"
    )
)
</f>
        <v>62.81233646</v>
      </c>
      <c r="Z165" s="381">
        <f>(
    SUMIFS(
        '(B) - Detecciones - Ataques'!$CP$3:$CP$137,
        '(B) - Detecciones - Ataques'!$GR$3:$GR$137, "✔",
        '(B) - Detecciones - Ataques'!$B$3:$B$137, Z$131
    ) +
    SUMIFS(
        '(B) - Detecciones - Ataques'!$CP$3:$CP$137,
        '(B) - Detecciones - Ataques'!$GR$3:$GR$137, "✔",
        '(B) - Detecciones - Ataques'!$C$3:$C$137, "*" &amp; Z$131 &amp; "*"
    )
) / (
    COUNTIFS(
        '(B) - Detecciones - Ataques'!$GR$3:$GR$137, "✔",
        '(B) - Detecciones - Ataques'!$B$3:$B$137, Z$131
    ) +
    COUNTIFS(
        '(B) - Detecciones - Ataques'!$GR$3:$GR$137, "✔",
        '(B) - Detecciones - Ataques'!$C$3:$C$137, "*" &amp; Z$131 &amp; "*"
    )
)
</f>
        <v>1.878760163</v>
      </c>
      <c r="AA165" s="381">
        <f>(
    SUMIFS(
        '(B) - Detecciones - Ataques'!$CP$3:$CP$137,
        '(B) - Detecciones - Ataques'!$GR$3:$GR$137, "✔",
        '(B) - Detecciones - Ataques'!$B$3:$B$137, AA$131
    ) +
    SUMIFS(
        '(B) - Detecciones - Ataques'!$CP$3:$CP$137,
        '(B) - Detecciones - Ataques'!$GR$3:$GR$137, "✔",
        '(B) - Detecciones - Ataques'!$C$3:$C$137, "*" &amp; AA$131 &amp; "*"
    )
) / (
    COUNTIFS(
        '(B) - Detecciones - Ataques'!$GR$3:$GR$137, "✔",
        '(B) - Detecciones - Ataques'!$B$3:$B$137, AA$131
    ) +
    COUNTIFS(
        '(B) - Detecciones - Ataques'!$GR$3:$GR$137, "✔",
        '(B) - Detecciones - Ataques'!$C$3:$C$137, "*" &amp; AA$131 &amp; "*"
    )
)
</f>
        <v>25.55357143</v>
      </c>
      <c r="AB165" s="381">
        <f>(
    SUMIFS(
        '(B) - Detecciones - Ataques'!$CP$3:$CP$137,
        '(B) - Detecciones - Ataques'!$GR$3:$GR$137, "✔",
        '(B) - Detecciones - Ataques'!$B$3:$B$137, AB$131
    ) +
    SUMIFS(
        '(B) - Detecciones - Ataques'!$CP$3:$CP$137,
        '(B) - Detecciones - Ataques'!$GR$3:$GR$137, "✔",
        '(B) - Detecciones - Ataques'!$C$3:$C$137, "*" &amp; AB$131 &amp; "*"
    )
) / (
    COUNTIFS(
        '(B) - Detecciones - Ataques'!$GR$3:$GR$137, "✔",
        '(B) - Detecciones - Ataques'!$B$3:$B$137, AB$131
    ) +
    COUNTIFS(
        '(B) - Detecciones - Ataques'!$GR$3:$GR$137, "✔",
        '(B) - Detecciones - Ataques'!$C$3:$C$137, "*" &amp; AB$131 &amp; "*"
    )
)
</f>
        <v>5.4</v>
      </c>
      <c r="AC165" s="381">
        <f>(
    SUMIFS(
        '(B) - Detecciones - Ataques'!$CP$3:$CP$137,
        '(B) - Detecciones - Ataques'!$GR$3:$GR$137, "✔",
        '(B) - Detecciones - Ataques'!$B$3:$B$137, AC$131
    ) +
    SUMIFS(
        '(B) - Detecciones - Ataques'!$CP$3:$CP$137,
        '(B) - Detecciones - Ataques'!$GR$3:$GR$137, "✔",
        '(B) - Detecciones - Ataques'!$C$3:$C$137, "*" &amp; AC$131 &amp; "*"
    )
) / (
    COUNTIFS(
        '(B) - Detecciones - Ataques'!$GR$3:$GR$137, "✔",
        '(B) - Detecciones - Ataques'!$B$3:$B$137, AC$131
    ) +
    COUNTIFS(
        '(B) - Detecciones - Ataques'!$GR$3:$GR$137, "✔",
        '(B) - Detecciones - Ataques'!$C$3:$C$137, "*" &amp; AC$131 &amp; "*"
    )
)
</f>
        <v>1.100798403</v>
      </c>
      <c r="AD165" s="381">
        <f>(
    SUMIFS(
        '(B) - Detecciones - Ataques'!$CP$3:$CP$137,
        '(B) - Detecciones - Ataques'!$GR$3:$GR$137, "✔",
        '(B) - Detecciones - Ataques'!$B$3:$B$137, AD$131
    ) +
    SUMIFS(
        '(B) - Detecciones - Ataques'!$CP$3:$CP$137,
        '(B) - Detecciones - Ataques'!$GR$3:$GR$137, "✔",
        '(B) - Detecciones - Ataques'!$C$3:$C$137, "*" &amp; AD$131 &amp; "*"
    )
) / (
    COUNTIFS(
        '(B) - Detecciones - Ataques'!$GR$3:$GR$137, "✔",
        '(B) - Detecciones - Ataques'!$B$3:$B$137, AD$131
    ) +
    COUNTIFS(
        '(B) - Detecciones - Ataques'!$GR$3:$GR$137, "✔",
        '(B) - Detecciones - Ataques'!$C$3:$C$137, "*" &amp; AD$131 &amp; "*"
    )
)
</f>
        <v>1.5</v>
      </c>
      <c r="AE165" s="382">
        <f>(
    SUMIFS(
        '(B) - Detecciones - Ataques'!$CP$3:$CP$137,
        '(B) - Detecciones - Ataques'!$GR$3:$GR$137, "✔",
        '(B) - Detecciones - Ataques'!$B$3:$B$137, AE$131
    ) +
    SUMIFS(
        '(B) - Detecciones - Ataques'!$CP$3:$CP$137,
        '(B) - Detecciones - Ataques'!$GR$3:$GR$137, "✔",
        '(B) - Detecciones - Ataques'!$C$3:$C$137, "*" &amp; AE$131 &amp; "*"
    )
) / (
    COUNTIFS(
        '(B) - Detecciones - Ataques'!$GR$3:$GR$137, "✔",
        '(B) - Detecciones - Ataques'!$B$3:$B$137, AE$131
    ) +
    COUNTIFS(
        '(B) - Detecciones - Ataques'!$GR$3:$GR$137, "✔",
        '(B) - Detecciones - Ataques'!$C$3:$C$137, "*" &amp; AE$131 &amp; "*"
    )
)
</f>
        <v>5.472323232</v>
      </c>
      <c r="AF165" s="268"/>
      <c r="AG165" s="307" t="s">
        <v>2245</v>
      </c>
      <c r="AH165" s="395">
        <f>AVERAGEIFS('(B) - Detecciones - Ataques'!$CP$3:$CP$137,'(B) - Detecciones - Ataques'!$GR$3:$GR$137, "✔",'(B) - Detecciones - Ataques'!$E$3:$E$137, AH$131)
</f>
        <v>0.005582524272</v>
      </c>
      <c r="AI165" s="395">
        <f>AVERAGEIFS('(B) - Detecciones - Ataques'!$CP$3:$CP$137,'(B) - Detecciones - Ataques'!$GR$3:$GR$137, "✔",'(B) - Detecciones - Ataques'!$E$3:$E$137, AI$131)
</f>
        <v>1</v>
      </c>
      <c r="AJ165" s="395">
        <f>AVERAGEIFS('(B) - Detecciones - Ataques'!$CP$3:$CP$137,'(B) - Detecciones - Ataques'!$GR$3:$GR$137, "✔",'(B) - Detecciones - Ataques'!$E$3:$E$137, AJ$131)
</f>
        <v>2.5</v>
      </c>
      <c r="AK165" s="395">
        <f>AVERAGEIFS('(B) - Detecciones - Ataques'!$CP$3:$CP$137,'(B) - Detecciones - Ataques'!$GR$3:$GR$137, "✔",'(B) - Detecciones - Ataques'!$E$3:$E$137, AK$131)
</f>
        <v>0</v>
      </c>
      <c r="AL165" s="406" t="s">
        <v>12</v>
      </c>
      <c r="AM165" s="406" t="s">
        <v>12</v>
      </c>
      <c r="AN165" s="406" t="s">
        <v>12</v>
      </c>
      <c r="AO165" s="406" t="s">
        <v>12</v>
      </c>
      <c r="AP165" s="395">
        <f>AVERAGEIFS('(B) - Detecciones - Ataques'!$CP$3:$CP$137,'(B) - Detecciones - Ataques'!$GR$3:$GR$137, "✔",'(B) - Detecciones - Ataques'!$E$3:$E$137, AP$131)
</f>
        <v>1.087719298</v>
      </c>
      <c r="AQ165" s="395">
        <f>AVERAGEIFS('(B) - Detecciones - Ataques'!$CP$3:$CP$137,'(B) - Detecciones - Ataques'!$GR$3:$GR$137, "✔",'(B) - Detecciones - Ataques'!$E$3:$E$137, AQ$131)
</f>
        <v>1.166666667</v>
      </c>
      <c r="AR165" s="406" t="s">
        <v>12</v>
      </c>
      <c r="AS165" s="395">
        <f>AVERAGEIFS('(B) - Detecciones - Ataques'!$CP$3:$CP$137,'(B) - Detecciones - Ataques'!$GR$3:$GR$137, "✔",'(B) - Detecciones - Ataques'!$E$3:$E$137, AS$131)
</f>
        <v>3</v>
      </c>
      <c r="AT165" s="395">
        <f>AVERAGEIFS('(B) - Detecciones - Ataques'!$CP$3:$CP$137,'(B) - Detecciones - Ataques'!$GR$3:$GR$137, "✔",'(B) - Detecciones - Ataques'!$E$3:$E$137, AT$131)
</f>
        <v>3.5</v>
      </c>
      <c r="AU165" s="395">
        <f>AVERAGEIFS('(B) - Detecciones - Ataques'!$CP$3:$CP$137,'(B) - Detecciones - Ataques'!$GR$3:$GR$137, "✔",'(B) - Detecciones - Ataques'!$E$3:$E$137, AU$131)
</f>
        <v>2</v>
      </c>
      <c r="AV165" s="406" t="s">
        <v>12</v>
      </c>
      <c r="AW165" s="395">
        <f>AVERAGEIFS('(B) - Detecciones - Ataques'!$CP$3:$CP$137,'(B) - Detecciones - Ataques'!$GR$3:$GR$137, "✔",'(B) - Detecciones - Ataques'!$E$3:$E$137, AW$131)
</f>
        <v>2.875</v>
      </c>
      <c r="AX165" s="407" t="s">
        <v>12</v>
      </c>
      <c r="AY165" s="395">
        <f>AVERAGEIFS('(B) - Detecciones - Ataques'!$CP$3:$CP$137,'(B) - Detecciones - Ataques'!$GR$3:$GR$137, "✔",'(B) - Detecciones - Ataques'!$E$3:$E$137, AY$131)
</f>
        <v>0.5</v>
      </c>
      <c r="AZ165" s="395">
        <f>AVERAGEIFS('(B) - Detecciones - Ataques'!$CP$3:$CP$137,'(B) - Detecciones - Ataques'!$GR$3:$GR$137, "✔",'(B) - Detecciones - Ataques'!$E$3:$E$137, AZ$131)
</f>
        <v>14</v>
      </c>
      <c r="BA165" s="407" t="s">
        <v>12</v>
      </c>
      <c r="BB165" s="395">
        <f>AVERAGEIFS('(B) - Detecciones - Ataques'!$CP$3:$CP$137,'(B) - Detecciones - Ataques'!$GR$3:$GR$137, "✔",'(B) - Detecciones - Ataques'!$E$3:$E$137, BB$131)
</f>
        <v>0.000003599167872</v>
      </c>
      <c r="BC165" s="406" t="s">
        <v>12</v>
      </c>
      <c r="BD165" s="395">
        <f>AVERAGEIFS('(B) - Detecciones - Ataques'!$CP$3:$CP$137,'(B) - Detecciones - Ataques'!$GR$3:$GR$137, "✔",'(B) - Detecciones - Ataques'!$E$3:$E$137, BD$131)
</f>
        <v>0</v>
      </c>
      <c r="BE165" s="395">
        <f>AVERAGEIFS('(B) - Detecciones - Ataques'!$CP$3:$CP$137,'(B) - Detecciones - Ataques'!$GR$3:$GR$137, "✔",'(B) - Detecciones - Ataques'!$E$3:$E$137, BE$131)
</f>
        <v>0</v>
      </c>
      <c r="BF165" s="395">
        <f>AVERAGEIFS('(B) - Detecciones - Ataques'!$CP$3:$CP$137,'(B) - Detecciones - Ataques'!$GR$3:$GR$137, "✔",'(B) - Detecciones - Ataques'!$E$3:$E$137, BF$131)
</f>
        <v>0</v>
      </c>
      <c r="BG165" s="395">
        <f>AVERAGEIFS('(B) - Detecciones - Ataques'!$CP$3:$CP$137,'(B) - Detecciones - Ataques'!$GR$3:$GR$137, "✔",'(B) - Detecciones - Ataques'!$E$3:$E$137, BG$131)
</f>
        <v>792</v>
      </c>
      <c r="BH165" s="406" t="s">
        <v>12</v>
      </c>
      <c r="BI165" s="406" t="s">
        <v>12</v>
      </c>
      <c r="BJ165" s="406" t="s">
        <v>12</v>
      </c>
      <c r="BK165" s="395">
        <f>AVERAGEIFS('(B) - Detecciones - Ataques'!$CP$3:$CP$137,'(B) - Detecciones - Ataques'!$GR$3:$GR$137, "✔",'(B) - Detecciones - Ataques'!$E$3:$E$137, BK$131)
</f>
        <v>1</v>
      </c>
      <c r="BL165" s="395">
        <f>AVERAGEIFS('(B) - Detecciones - Ataques'!$CP$3:$CP$137,'(B) - Detecciones - Ataques'!$GR$3:$GR$137, "✔",'(B) - Detecciones - Ataques'!$E$3:$E$137, BL$131)
</f>
        <v>16.32985053</v>
      </c>
      <c r="BM165" s="395">
        <f>AVERAGEIFS('(B) - Detecciones - Ataques'!$CP$3:$CP$137,'(B) - Detecciones - Ataques'!$GR$3:$GR$137, "✔",'(B) - Detecciones - Ataques'!$E$3:$E$137, BM$131)
</f>
        <v>128.6419859</v>
      </c>
      <c r="BN165" s="406" t="s">
        <v>12</v>
      </c>
      <c r="BO165" s="406" t="s">
        <v>12</v>
      </c>
      <c r="BP165" s="395">
        <f>AVERAGEIFS('(B) - Detecciones - Ataques'!$CP$3:$CP$137,'(B) - Detecciones - Ataques'!$GR$3:$GR$137, "✔",'(B) - Detecciones - Ataques'!$E$3:$E$137, BP$131)
</f>
        <v>0</v>
      </c>
      <c r="BQ165" s="406" t="s">
        <v>12</v>
      </c>
      <c r="BR165" s="395">
        <f>AVERAGEIFS('(B) - Detecciones - Ataques'!$CP$3:$CP$137,'(B) - Detecciones - Ataques'!$GR$3:$GR$137, "✔",'(B) - Detecciones - Ataques'!$E$3:$E$137, BR$131)
</f>
        <v>6</v>
      </c>
      <c r="BS165" s="406" t="s">
        <v>12</v>
      </c>
      <c r="BT165" s="406" t="s">
        <v>12</v>
      </c>
      <c r="BU165" s="395">
        <f>AVERAGEIFS('(B) - Detecciones - Ataques'!$CP$3:$CP$137,'(B) - Detecciones - Ataques'!$GR$3:$GR$137, "✔",'(B) - Detecciones - Ataques'!$E$3:$E$137, BU$131)
</f>
        <v>0</v>
      </c>
      <c r="BV165" s="395">
        <f>AVERAGEIFS('(B) - Detecciones - Ataques'!$CP$3:$CP$137,'(B) - Detecciones - Ataques'!$GR$3:$GR$137, "✔",'(B) - Detecciones - Ataques'!$E$3:$E$137, BV$131)
</f>
        <v>4</v>
      </c>
      <c r="BW165" s="406" t="s">
        <v>12</v>
      </c>
      <c r="BX165" s="395">
        <f>AVERAGEIFS('(B) - Detecciones - Ataques'!$CP$3:$CP$137,'(B) - Detecciones - Ataques'!$GR$3:$GR$137, "✔",'(B) - Detecciones - Ataques'!$E$3:$E$137, BX$131)
</f>
        <v>0.125</v>
      </c>
      <c r="BY165" s="395">
        <f>AVERAGEIFS('(B) - Detecciones - Ataques'!$CP$3:$CP$137,'(B) - Detecciones - Ataques'!$GR$3:$GR$137, "✔",'(B) - Detecciones - Ataques'!$E$3:$E$137, BY$131)
</f>
        <v>0.162601626</v>
      </c>
      <c r="BZ165" s="407" t="s">
        <v>12</v>
      </c>
      <c r="CA165" s="406" t="s">
        <v>12</v>
      </c>
      <c r="CB165" s="407" t="s">
        <v>12</v>
      </c>
      <c r="CC165" s="406" t="s">
        <v>12</v>
      </c>
      <c r="CD165" s="406" t="s">
        <v>12</v>
      </c>
      <c r="CE165" s="395">
        <f>AVERAGEIFS('(B) - Detecciones - Ataques'!$CP$3:$CP$137,'(B) - Detecciones - Ataques'!$GR$3:$GR$137, "✔",'(B) - Detecciones - Ataques'!$E$3:$E$137, CE$131)
</f>
        <v>4</v>
      </c>
      <c r="CF165" s="406" t="s">
        <v>12</v>
      </c>
      <c r="CG165" s="395">
        <f>AVERAGEIFS('(B) - Detecciones - Ataques'!$CP$3:$CP$137,'(B) - Detecciones - Ataques'!$GR$3:$GR$137, "✔",'(B) - Detecciones - Ataques'!$E$3:$E$137, CG$131)
</f>
        <v>1</v>
      </c>
      <c r="CH165" s="395">
        <f>AVERAGEIFS('(B) - Detecciones - Ataques'!$CP$3:$CP$137,'(B) - Detecciones - Ataques'!$GR$3:$GR$137, "✔",'(B) - Detecciones - Ataques'!$E$3:$E$137, CH$131)
</f>
        <v>0</v>
      </c>
      <c r="CI165" s="406" t="s">
        <v>12</v>
      </c>
      <c r="CJ165" s="395">
        <f>AVERAGEIFS('(B) - Detecciones - Ataques'!$CP$3:$CP$137,'(B) - Detecciones - Ataques'!$GR$3:$GR$137, "✔",'(B) - Detecciones - Ataques'!$E$3:$E$137, CJ$131)
</f>
        <v>13</v>
      </c>
      <c r="CK165" s="406" t="s">
        <v>12</v>
      </c>
      <c r="CL165" s="395">
        <f>AVERAGEIFS('(B) - Detecciones - Ataques'!$CP$3:$CP$137,'(B) - Detecciones - Ataques'!$GR$3:$GR$137, "✔",'(B) - Detecciones - Ataques'!$E$3:$E$137, CL$131)
</f>
        <v>81</v>
      </c>
      <c r="CM165" s="395">
        <f>AVERAGEIFS('(B) - Detecciones - Ataques'!$CP$3:$CP$137,'(B) - Detecciones - Ataques'!$GR$3:$GR$137, "✔",'(B) - Detecciones - Ataques'!$E$3:$E$137, CM$131)
</f>
        <v>0</v>
      </c>
      <c r="CN165" s="395">
        <f>AVERAGEIFS('(B) - Detecciones - Ataques'!$CP$3:$CP$137,'(B) - Detecciones - Ataques'!$GR$3:$GR$137, "✔",'(B) - Detecciones - Ataques'!$E$3:$E$137, CN$131)
</f>
        <v>2</v>
      </c>
      <c r="CO165" s="395">
        <f>AVERAGEIFS('(B) - Detecciones - Ataques'!$CP$3:$CP$137,'(B) - Detecciones - Ataques'!$GR$3:$GR$137, "✔",'(B) - Detecciones - Ataques'!$E$3:$E$137, CO$131)
</f>
        <v>20</v>
      </c>
      <c r="CP165" s="395">
        <f>AVERAGEIFS('(B) - Detecciones - Ataques'!$CP$3:$CP$137,'(B) - Detecciones - Ataques'!$GR$3:$GR$137, "✔",'(B) - Detecciones - Ataques'!$E$3:$E$137, CP$131)
</f>
        <v>3</v>
      </c>
      <c r="CQ165" s="406" t="s">
        <v>12</v>
      </c>
      <c r="CR165" s="406" t="s">
        <v>12</v>
      </c>
      <c r="CS165" s="395">
        <f>AVERAGEIFS('(B) - Detecciones - Ataques'!$CP$3:$CP$137,'(B) - Detecciones - Ataques'!$GR$3:$GR$137, "✔",'(B) - Detecciones - Ataques'!$E$3:$E$137, CS$131)
</f>
        <v>0.003992015968</v>
      </c>
      <c r="CT165" s="406" t="s">
        <v>12</v>
      </c>
      <c r="CU165" s="395">
        <f>AVERAGEIFS('(B) - Detecciones - Ataques'!$CP$3:$CP$137,'(B) - Detecciones - Ataques'!$GR$3:$GR$137, "✔",'(B) - Detecciones - Ataques'!$E$3:$E$137, CU$131)
</f>
        <v>0</v>
      </c>
      <c r="CV165" s="406" t="s">
        <v>12</v>
      </c>
      <c r="CW165" s="395">
        <f>AVERAGEIFS('(B) - Detecciones - Ataques'!$CP$3:$CP$137,'(B) - Detecciones - Ataques'!$GR$3:$GR$137, "✔",'(B) - Detecciones - Ataques'!$E$3:$E$137, CW$131)
</f>
        <v>5.5</v>
      </c>
      <c r="CX165" s="395">
        <f>AVERAGEIFS('(B) - Detecciones - Ataques'!$CP$3:$CP$137,'(B) - Detecciones - Ataques'!$GR$3:$GR$137, "✔",'(B) - Detecciones - Ataques'!$E$3:$E$137, CX$131)
</f>
        <v>1.5</v>
      </c>
      <c r="CY165" s="406" t="s">
        <v>12</v>
      </c>
      <c r="CZ165" s="406" t="s">
        <v>12</v>
      </c>
      <c r="DA165" s="406" t="s">
        <v>12</v>
      </c>
      <c r="DB165" s="406" t="s">
        <v>12</v>
      </c>
      <c r="DC165" s="406" t="s">
        <v>12</v>
      </c>
      <c r="DD165" s="406" t="s">
        <v>12</v>
      </c>
      <c r="DE165" s="406" t="s">
        <v>12</v>
      </c>
      <c r="DF165" s="406" t="s">
        <v>12</v>
      </c>
      <c r="DG165" s="395">
        <f>AVERAGEIFS('(B) - Detecciones - Ataques'!$CP$3:$CP$137,'(B) - Detecciones - Ataques'!$GR$3:$GR$137, "✔",'(B) - Detecciones - Ataques'!$E$3:$E$137, DG$131)
</f>
        <v>1.053333333</v>
      </c>
      <c r="DH165" s="406" t="s">
        <v>12</v>
      </c>
      <c r="DI165" s="396">
        <f>AVERAGEIFS('(B) - Detecciones - Ataques'!$CP$3:$CP$137,'(B) - Detecciones - Ataques'!$GR$3:$GR$137, "✔",'(B) - Detecciones - Ataques'!$E$3:$E$137, DI$131)
</f>
        <v>1.363636364</v>
      </c>
      <c r="DJ165" s="268"/>
    </row>
    <row r="166">
      <c r="J166" s="269"/>
      <c r="K166" s="390"/>
      <c r="L166" s="390"/>
      <c r="M166" s="390"/>
      <c r="N166" s="390"/>
      <c r="O166" s="270"/>
      <c r="Q166" s="268"/>
      <c r="R166" s="307" t="s">
        <v>2246</v>
      </c>
      <c r="S166" s="381">
        <f>(
    SUMIFS(
        '(B) - Detecciones - Ataques'!$DY$3:$DY$137,
        '(B) - Detecciones - Ataques'!$GR$3:$GR$137, "✔",
        '(B) - Detecciones - Ataques'!$B$3:$B$137, S$131
    ) +
    SUMIFS(
        '(B) - Detecciones - Ataques'!$DY$3:$DY$137,
        '(B) - Detecciones - Ataques'!$GR$3:$GR$137, "✔",
        '(B) - Detecciones - Ataques'!$C$3:$C$137, "*" &amp; S$131 &amp; "*"
    )
) / (
    COUNTIFS(
        '(B) - Detecciones - Ataques'!$GR$3:$GR$137, "✔",
        '(B) - Detecciones - Ataques'!$B$3:$B$137, S$131
    ) +
    COUNTIFS(
        '(B) - Detecciones - Ataques'!$GR$3:$GR$137, "✔",
        '(B) - Detecciones - Ataques'!$C$3:$C$137, "*" &amp; S$131 &amp; "*"
    )
)
</f>
        <v>0.8353559871</v>
      </c>
      <c r="T166" s="381">
        <f>(
    SUMIFS(
        '(B) - Detecciones - Ataques'!$DY$3:$DY$137,
        '(B) - Detecciones - Ataques'!$GR$3:$GR$137, "✔",
        '(B) - Detecciones - Ataques'!$B$3:$B$137, T$131
    ) +
    SUMIFS(
        '(B) - Detecciones - Ataques'!$DY$3:$DY$137,
        '(B) - Detecciones - Ataques'!$GR$3:$GR$137, "✔",
        '(B) - Detecciones - Ataques'!$C$3:$C$137, "*" &amp; T$131 &amp; "*"
    )
) / (
    COUNTIFS(
        '(B) - Detecciones - Ataques'!$GR$3:$GR$137, "✔",
        '(B) - Detecciones - Ataques'!$B$3:$B$137, T$131
    ) +
    COUNTIFS(
        '(B) - Detecciones - Ataques'!$GR$3:$GR$137, "✔",
        '(B) - Detecciones - Ataques'!$C$3:$C$137, "*" &amp; T$131 &amp; "*"
    )
)
</f>
        <v>0</v>
      </c>
      <c r="U166" s="381">
        <f>(
    SUMIFS(
        '(B) - Detecciones - Ataques'!$DY$3:$DY$137,
        '(B) - Detecciones - Ataques'!$GR$3:$GR$137, "✔",
        '(B) - Detecciones - Ataques'!$B$3:$B$137, U$131
    ) +
    SUMIFS(
        '(B) - Detecciones - Ataques'!$DY$3:$DY$137,
        '(B) - Detecciones - Ataques'!$GR$3:$GR$137, "✔",
        '(B) - Detecciones - Ataques'!$C$3:$C$137, "*" &amp; U$131 &amp; "*"
    )
) / (
    COUNTIFS(
        '(B) - Detecciones - Ataques'!$GR$3:$GR$137, "✔",
        '(B) - Detecciones - Ataques'!$B$3:$B$137, U$131
    ) +
    COUNTIFS(
        '(B) - Detecciones - Ataques'!$GR$3:$GR$137, "✔",
        '(B) - Detecciones - Ataques'!$C$3:$C$137, "*" &amp; U$131 &amp; "*"
    )
)
</f>
        <v>13.54824561</v>
      </c>
      <c r="V166" s="381">
        <f>(
    SUMIFS(
        '(B) - Detecciones - Ataques'!$DY$3:$DY$137,
        '(B) - Detecciones - Ataques'!$GR$3:$GR$137, "✔",
        '(B) - Detecciones - Ataques'!$B$3:$B$137, V$131
    ) +
    SUMIFS(
        '(B) - Detecciones - Ataques'!$DY$3:$DY$137,
        '(B) - Detecciones - Ataques'!$GR$3:$GR$137, "✔",
        '(B) - Detecciones - Ataques'!$C$3:$C$137, "*" &amp; V$131 &amp; "*"
    )
) / (
    COUNTIFS(
        '(B) - Detecciones - Ataques'!$GR$3:$GR$137, "✔",
        '(B) - Detecciones - Ataques'!$B$3:$B$137, V$131
    ) +
    COUNTIFS(
        '(B) - Detecciones - Ataques'!$GR$3:$GR$137, "✔",
        '(B) - Detecciones - Ataques'!$C$3:$C$137, "*" &amp; V$131 &amp; "*"
    )
)
</f>
        <v>9.34375</v>
      </c>
      <c r="W166" s="381">
        <f>(
    SUMIFS(
        '(B) - Detecciones - Ataques'!$DY$3:$DY$137,
        '(B) - Detecciones - Ataques'!$GR$3:$GR$137, "✔",
        '(B) - Detecciones - Ataques'!$B$3:$B$137, W$131
    ) +
    SUMIFS(
        '(B) - Detecciones - Ataques'!$DY$3:$DY$137,
        '(B) - Detecciones - Ataques'!$GR$3:$GR$137, "✔",
        '(B) - Detecciones - Ataques'!$C$3:$C$137, "*" &amp; W$131 &amp; "*"
    )
) / (
    COUNTIFS(
        '(B) - Detecciones - Ataques'!$GR$3:$GR$137, "✔",
        '(B) - Detecciones - Ataques'!$B$3:$B$137, W$131
    ) +
    COUNTIFS(
        '(B) - Detecciones - Ataques'!$GR$3:$GR$137, "✔",
        '(B) - Detecciones - Ataques'!$C$3:$C$137, "*" &amp; W$131 &amp; "*"
    )
)
</f>
        <v>1.141367087</v>
      </c>
      <c r="X166" s="381">
        <f>(
    SUMIFS(
        '(B) - Detecciones - Ataques'!$DY$3:$DY$137,
        '(B) - Detecciones - Ataques'!$GR$3:$GR$137, "✔",
        '(B) - Detecciones - Ataques'!$B$3:$B$137, X$131
    ) +
    SUMIFS(
        '(B) - Detecciones - Ataques'!$DY$3:$DY$137,
        '(B) - Detecciones - Ataques'!$GR$3:$GR$137, "✔",
        '(B) - Detecciones - Ataques'!$C$3:$C$137, "*" &amp; X$131 &amp; "*"
    )
) / (
    COUNTIFS(
        '(B) - Detecciones - Ataques'!$GR$3:$GR$137, "✔",
        '(B) - Detecciones - Ataques'!$B$3:$B$137, X$131
    ) +
    COUNTIFS(
        '(B) - Detecciones - Ataques'!$GR$3:$GR$137, "✔",
        '(B) - Detecciones - Ataques'!$C$3:$C$137, "*" &amp; X$131 &amp; "*"
    )
)
</f>
        <v>264.75</v>
      </c>
      <c r="Y166" s="381">
        <f>(
    SUMIFS(
        '(B) - Detecciones - Ataques'!$DY$3:$DY$137,
        '(B) - Detecciones - Ataques'!$GR$3:$GR$137, "✔",
        '(B) - Detecciones - Ataques'!$B$3:$B$137, Y$131
    ) +
    SUMIFS(
        '(B) - Detecciones - Ataques'!$DY$3:$DY$137,
        '(B) - Detecciones - Ataques'!$GR$3:$GR$137, "✔",
        '(B) - Detecciones - Ataques'!$C$3:$C$137, "*" &amp; Y$131 &amp; "*"
    )
) / (
    COUNTIFS(
        '(B) - Detecciones - Ataques'!$GR$3:$GR$137, "✔",
        '(B) - Detecciones - Ataques'!$B$3:$B$137, Y$131
    ) +
    COUNTIFS(
        '(B) - Detecciones - Ataques'!$GR$3:$GR$137, "✔",
        '(B) - Detecciones - Ataques'!$C$3:$C$137, "*" &amp; Y$131 &amp; "*"
    )
)
</f>
        <v>63.16935375</v>
      </c>
      <c r="Z166" s="381">
        <f>(
    SUMIFS(
        '(B) - Detecciones - Ataques'!$DY$3:$DY$137,
        '(B) - Detecciones - Ataques'!$GR$3:$GR$137, "✔",
        '(B) - Detecciones - Ataques'!$B$3:$B$137, Z$131
    ) +
    SUMIFS(
        '(B) - Detecciones - Ataques'!$DY$3:$DY$137,
        '(B) - Detecciones - Ataques'!$GR$3:$GR$137, "✔",
        '(B) - Detecciones - Ataques'!$C$3:$C$137, "*" &amp; Z$131 &amp; "*"
    )
) / (
    COUNTIFS(
        '(B) - Detecciones - Ataques'!$GR$3:$GR$137, "✔",
        '(B) - Detecciones - Ataques'!$B$3:$B$137, Z$131
    ) +
    COUNTIFS(
        '(B) - Detecciones - Ataques'!$GR$3:$GR$137, "✔",
        '(B) - Detecciones - Ataques'!$C$3:$C$137, "*" &amp; Z$131 &amp; "*"
    )
)
</f>
        <v>3.204250359</v>
      </c>
      <c r="AA166" s="381">
        <f>(
    SUMIFS(
        '(B) - Detecciones - Ataques'!$DY$3:$DY$137,
        '(B) - Detecciones - Ataques'!$GR$3:$GR$137, "✔",
        '(B) - Detecciones - Ataques'!$B$3:$B$137, AA$131
    ) +
    SUMIFS(
        '(B) - Detecciones - Ataques'!$DY$3:$DY$137,
        '(B) - Detecciones - Ataques'!$GR$3:$GR$137, "✔",
        '(B) - Detecciones - Ataques'!$C$3:$C$137, "*" &amp; AA$131 &amp; "*"
    )
) / (
    COUNTIFS(
        '(B) - Detecciones - Ataques'!$GR$3:$GR$137, "✔",
        '(B) - Detecciones - Ataques'!$B$3:$B$137, AA$131
    ) +
    COUNTIFS(
        '(B) - Detecciones - Ataques'!$GR$3:$GR$137, "✔",
        '(B) - Detecciones - Ataques'!$C$3:$C$137, "*" &amp; AA$131 &amp; "*"
    )
)
</f>
        <v>33.33928571</v>
      </c>
      <c r="AB166" s="381">
        <f>(
    SUMIFS(
        '(B) - Detecciones - Ataques'!$DY$3:$DY$137,
        '(B) - Detecciones - Ataques'!$GR$3:$GR$137, "✔",
        '(B) - Detecciones - Ataques'!$B$3:$B$137, AB$131
    ) +
    SUMIFS(
        '(B) - Detecciones - Ataques'!$DY$3:$DY$137,
        '(B) - Detecciones - Ataques'!$GR$3:$GR$137, "✔",
        '(B) - Detecciones - Ataques'!$C$3:$C$137, "*" &amp; AB$131 &amp; "*"
    )
) / (
    COUNTIFS(
        '(B) - Detecciones - Ataques'!$GR$3:$GR$137, "✔",
        '(B) - Detecciones - Ataques'!$B$3:$B$137, AB$131
    ) +
    COUNTIFS(
        '(B) - Detecciones - Ataques'!$GR$3:$GR$137, "✔",
        '(B) - Detecciones - Ataques'!$C$3:$C$137, "*" &amp; AB$131 &amp; "*"
    )
)
</f>
        <v>6.65</v>
      </c>
      <c r="AC166" s="381">
        <f>(
    SUMIFS(
        '(B) - Detecciones - Ataques'!$DY$3:$DY$137,
        '(B) - Detecciones - Ataques'!$GR$3:$GR$137, "✔",
        '(B) - Detecciones - Ataques'!$B$3:$B$137, AC$131
    ) +
    SUMIFS(
        '(B) - Detecciones - Ataques'!$DY$3:$DY$137,
        '(B) - Detecciones - Ataques'!$GR$3:$GR$137, "✔",
        '(B) - Detecciones - Ataques'!$C$3:$C$137, "*" &amp; AC$131 &amp; "*"
    )
) / (
    COUNTIFS(
        '(B) - Detecciones - Ataques'!$GR$3:$GR$137, "✔",
        '(B) - Detecciones - Ataques'!$B$3:$B$137, AC$131
    ) +
    COUNTIFS(
        '(B) - Detecciones - Ataques'!$GR$3:$GR$137, "✔",
        '(B) - Detecciones - Ataques'!$C$3:$C$137, "*" &amp; AC$131 &amp; "*"
    )
)
</f>
        <v>2.000798403</v>
      </c>
      <c r="AD166" s="381">
        <f>(
    SUMIFS(
        '(B) - Detecciones - Ataques'!$DY$3:$DY$137,
        '(B) - Detecciones - Ataques'!$GR$3:$GR$137, "✔",
        '(B) - Detecciones - Ataques'!$B$3:$B$137, AD$131
    ) +
    SUMIFS(
        '(B) - Detecciones - Ataques'!$DY$3:$DY$137,
        '(B) - Detecciones - Ataques'!$GR$3:$GR$137, "✔",
        '(B) - Detecciones - Ataques'!$C$3:$C$137, "*" &amp; AD$131 &amp; "*"
    )
) / (
    COUNTIFS(
        '(B) - Detecciones - Ataques'!$GR$3:$GR$137, "✔",
        '(B) - Detecciones - Ataques'!$B$3:$B$137, AD$131
    ) +
    COUNTIFS(
        '(B) - Detecciones - Ataques'!$GR$3:$GR$137, "✔",
        '(B) - Detecciones - Ataques'!$C$3:$C$137, "*" &amp; AD$131 &amp; "*"
    )
)
</f>
        <v>2</v>
      </c>
      <c r="AE166" s="382">
        <f>(
    SUMIFS(
        '(B) - Detecciones - Ataques'!$DY$3:$DY$137,
        '(B) - Detecciones - Ataques'!$GR$3:$GR$137, "✔",
        '(B) - Detecciones - Ataques'!$B$3:$B$137, AE$131
    ) +
    SUMIFS(
        '(B) - Detecciones - Ataques'!$DY$3:$DY$137,
        '(B) - Detecciones - Ataques'!$GR$3:$GR$137, "✔",
        '(B) - Detecciones - Ataques'!$C$3:$C$137, "*" &amp; AE$131 &amp; "*"
    )
) / (
    COUNTIFS(
        '(B) - Detecciones - Ataques'!$GR$3:$GR$137, "✔",
        '(B) - Detecciones - Ataques'!$B$3:$B$137, AE$131
    ) +
    COUNTIFS(
        '(B) - Detecciones - Ataques'!$GR$3:$GR$137, "✔",
        '(B) - Detecciones - Ataques'!$C$3:$C$137, "*" &amp; AE$131 &amp; "*"
    )
)
</f>
        <v>9.597239057</v>
      </c>
      <c r="AF166" s="268"/>
      <c r="AG166" s="307" t="s">
        <v>2246</v>
      </c>
      <c r="AH166" s="395">
        <f>AVERAGEIFS('(B) - Detecciones - Ataques'!$DY$3:$DY$137,'(B) - Detecciones - Ataques'!$GR$3:$GR$137, "✔",'(B) - Detecciones - Ataques'!$E$3:$E$137, AH$131)
</f>
        <v>0.006067961165</v>
      </c>
      <c r="AI166" s="395">
        <f>AVERAGEIFS('(B) - Detecciones - Ataques'!$DY$3:$DY$137,'(B) - Detecciones - Ataques'!$GR$3:$GR$137, "✔",'(B) - Detecciones - Ataques'!$E$3:$E$137, AI$131)
</f>
        <v>1</v>
      </c>
      <c r="AJ166" s="395">
        <f>AVERAGEIFS('(B) - Detecciones - Ataques'!$DY$3:$DY$137,'(B) - Detecciones - Ataques'!$GR$3:$GR$137, "✔",'(B) - Detecciones - Ataques'!$E$3:$E$137, AJ$131)
</f>
        <v>4</v>
      </c>
      <c r="AK166" s="395">
        <f>AVERAGEIFS('(B) - Detecciones - Ataques'!$DY$3:$DY$137,'(B) - Detecciones - Ataques'!$GR$3:$GR$137, "✔",'(B) - Detecciones - Ataques'!$E$3:$E$137, AK$131)
</f>
        <v>0</v>
      </c>
      <c r="AL166" s="406" t="s">
        <v>12</v>
      </c>
      <c r="AM166" s="406" t="s">
        <v>12</v>
      </c>
      <c r="AN166" s="406" t="s">
        <v>12</v>
      </c>
      <c r="AO166" s="406" t="s">
        <v>12</v>
      </c>
      <c r="AP166" s="395">
        <f>AVERAGEIFS('(B) - Detecciones - Ataques'!$DY$3:$DY$137,'(B) - Detecciones - Ataques'!$GR$3:$GR$137, "✔",'(B) - Detecciones - Ataques'!$E$3:$E$137, AP$131)
</f>
        <v>3.684210526</v>
      </c>
      <c r="AQ166" s="395">
        <f>AVERAGEIFS('(B) - Detecciones - Ataques'!$DY$3:$DY$137,'(B) - Detecciones - Ataques'!$GR$3:$GR$137, "✔",'(B) - Detecciones - Ataques'!$E$3:$E$137, AQ$131)
</f>
        <v>42.66666667</v>
      </c>
      <c r="AR166" s="406" t="s">
        <v>12</v>
      </c>
      <c r="AS166" s="395">
        <f>AVERAGEIFS('(B) - Detecciones - Ataques'!$DY$3:$DY$137,'(B) - Detecciones - Ataques'!$GR$3:$GR$137, "✔",'(B) - Detecciones - Ataques'!$E$3:$E$137, AS$131)
</f>
        <v>4</v>
      </c>
      <c r="AT166" s="395">
        <f>AVERAGEIFS('(B) - Detecciones - Ataques'!$DY$3:$DY$137,'(B) - Detecciones - Ataques'!$GR$3:$GR$137, "✔",'(B) - Detecciones - Ataques'!$E$3:$E$137, AT$131)
</f>
        <v>6</v>
      </c>
      <c r="AU166" s="395">
        <f>AVERAGEIFS('(B) - Detecciones - Ataques'!$DY$3:$DY$137,'(B) - Detecciones - Ataques'!$GR$3:$GR$137, "✔",'(B) - Detecciones - Ataques'!$E$3:$E$137, AU$131)
</f>
        <v>2</v>
      </c>
      <c r="AV166" s="406" t="s">
        <v>12</v>
      </c>
      <c r="AW166" s="395">
        <f>AVERAGEIFS('(B) - Detecciones - Ataques'!$DY$3:$DY$137,'(B) - Detecciones - Ataques'!$GR$3:$GR$137, "✔",'(B) - Detecciones - Ataques'!$E$3:$E$137, AW$131)
</f>
        <v>3.375</v>
      </c>
      <c r="AX166" s="407" t="s">
        <v>12</v>
      </c>
      <c r="AY166" s="395">
        <f>AVERAGEIFS('(B) - Detecciones - Ataques'!$DY$3:$DY$137,'(B) - Detecciones - Ataques'!$GR$3:$GR$137, "✔",'(B) - Detecciones - Ataques'!$E$3:$E$137, AY$131)
</f>
        <v>4</v>
      </c>
      <c r="AZ166" s="395">
        <f>AVERAGEIFS('(B) - Detecciones - Ataques'!$DY$3:$DY$137,'(B) - Detecciones - Ataques'!$GR$3:$GR$137, "✔",'(B) - Detecciones - Ataques'!$E$3:$E$137, AZ$131)
</f>
        <v>26</v>
      </c>
      <c r="BA166" s="407" t="s">
        <v>12</v>
      </c>
      <c r="BB166" s="395">
        <f>AVERAGEIFS('(B) - Detecciones - Ataques'!$DY$3:$DY$137,'(B) - Detecciones - Ataques'!$GR$3:$GR$137, "✔",'(B) - Detecciones - Ataques'!$E$3:$E$137, BB$131)
</f>
        <v>0.6631898705</v>
      </c>
      <c r="BC166" s="406" t="s">
        <v>12</v>
      </c>
      <c r="BD166" s="395">
        <f>AVERAGEIFS('(B) - Detecciones - Ataques'!$DY$3:$DY$137,'(B) - Detecciones - Ataques'!$GR$3:$GR$137, "✔",'(B) - Detecciones - Ataques'!$E$3:$E$137, BD$131)
</f>
        <v>2</v>
      </c>
      <c r="BE166" s="395">
        <f>AVERAGEIFS('(B) - Detecciones - Ataques'!$DY$3:$DY$137,'(B) - Detecciones - Ataques'!$GR$3:$GR$137, "✔",'(B) - Detecciones - Ataques'!$E$3:$E$137, BE$131)
</f>
        <v>1.5</v>
      </c>
      <c r="BF166" s="395">
        <f>AVERAGEIFS('(B) - Detecciones - Ataques'!$DY$3:$DY$137,'(B) - Detecciones - Ataques'!$GR$3:$GR$137, "✔",'(B) - Detecciones - Ataques'!$E$3:$E$137, BF$131)
</f>
        <v>1</v>
      </c>
      <c r="BG166" s="395">
        <f>AVERAGEIFS('(B) - Detecciones - Ataques'!$DY$3:$DY$137,'(B) - Detecciones - Ataques'!$GR$3:$GR$137, "✔",'(B) - Detecciones - Ataques'!$E$3:$E$137, BG$131)
</f>
        <v>792</v>
      </c>
      <c r="BH166" s="406" t="s">
        <v>12</v>
      </c>
      <c r="BI166" s="406" t="s">
        <v>12</v>
      </c>
      <c r="BJ166" s="406" t="s">
        <v>12</v>
      </c>
      <c r="BK166" s="395">
        <f>AVERAGEIFS('(B) - Detecciones - Ataques'!$DY$3:$DY$137,'(B) - Detecciones - Ataques'!$GR$3:$GR$137, "✔",'(B) - Detecciones - Ataques'!$E$3:$E$137, BK$131)
</f>
        <v>2</v>
      </c>
      <c r="BL166" s="395">
        <f>AVERAGEIFS('(B) - Detecciones - Ataques'!$DY$3:$DY$137,'(B) - Detecciones - Ataques'!$GR$3:$GR$137, "✔",'(B) - Detecciones - Ataques'!$E$3:$E$137, BL$131)
</f>
        <v>16.70752098</v>
      </c>
      <c r="BM166" s="395">
        <f>AVERAGEIFS('(B) - Detecciones - Ataques'!$DY$3:$DY$137,'(B) - Detecciones - Ataques'!$GR$3:$GR$137, "✔",'(B) - Detecciones - Ataques'!$E$3:$E$137, BM$131)
</f>
        <v>128.8928139</v>
      </c>
      <c r="BN166" s="406" t="s">
        <v>12</v>
      </c>
      <c r="BO166" s="406" t="s">
        <v>12</v>
      </c>
      <c r="BP166" s="395">
        <f>AVERAGEIFS('(B) - Detecciones - Ataques'!$DY$3:$DY$137,'(B) - Detecciones - Ataques'!$GR$3:$GR$137, "✔",'(B) - Detecciones - Ataques'!$E$3:$E$137, BP$131)
</f>
        <v>1.004901961</v>
      </c>
      <c r="BQ166" s="406" t="s">
        <v>12</v>
      </c>
      <c r="BR166" s="395">
        <f>AVERAGEIFS('(B) - Detecciones - Ataques'!$DY$3:$DY$137,'(B) - Detecciones - Ataques'!$GR$3:$GR$137, "✔",'(B) - Detecciones - Ataques'!$E$3:$E$137, BR$131)
</f>
        <v>6.5</v>
      </c>
      <c r="BS166" s="406" t="s">
        <v>12</v>
      </c>
      <c r="BT166" s="406" t="s">
        <v>12</v>
      </c>
      <c r="BU166" s="395">
        <f>AVERAGEIFS('(B) - Detecciones - Ataques'!$DY$3:$DY$137,'(B) - Detecciones - Ataques'!$GR$3:$GR$137, "✔",'(B) - Detecciones - Ataques'!$E$3:$E$137, BU$131)
</f>
        <v>0</v>
      </c>
      <c r="BV166" s="395">
        <f>AVERAGEIFS('(B) - Detecciones - Ataques'!$DY$3:$DY$137,'(B) - Detecciones - Ataques'!$GR$3:$GR$137, "✔",'(B) - Detecciones - Ataques'!$E$3:$E$137, BV$131)
</f>
        <v>4</v>
      </c>
      <c r="BW166" s="406" t="s">
        <v>12</v>
      </c>
      <c r="BX166" s="395">
        <f>AVERAGEIFS('(B) - Detecciones - Ataques'!$DY$3:$DY$137,'(B) - Detecciones - Ataques'!$GR$3:$GR$137, "✔",'(B) - Detecciones - Ataques'!$E$3:$E$137, BX$131)
</f>
        <v>5.375</v>
      </c>
      <c r="BY166" s="395">
        <f>AVERAGEIFS('(B) - Detecciones - Ataques'!$DY$3:$DY$137,'(B) - Detecciones - Ataques'!$GR$3:$GR$137, "✔",'(B) - Detecciones - Ataques'!$E$3:$E$137, BY$131)
</f>
        <v>2.162601626</v>
      </c>
      <c r="BZ166" s="407" t="s">
        <v>12</v>
      </c>
      <c r="CA166" s="406" t="s">
        <v>12</v>
      </c>
      <c r="CB166" s="407" t="s">
        <v>12</v>
      </c>
      <c r="CC166" s="406" t="s">
        <v>12</v>
      </c>
      <c r="CD166" s="406" t="s">
        <v>12</v>
      </c>
      <c r="CE166" s="395">
        <f>AVERAGEIFS('(B) - Detecciones - Ataques'!$DY$3:$DY$137,'(B) - Detecciones - Ataques'!$GR$3:$GR$137, "✔",'(B) - Detecciones - Ataques'!$E$3:$E$137, CE$131)
</f>
        <v>5</v>
      </c>
      <c r="CF166" s="406" t="s">
        <v>12</v>
      </c>
      <c r="CG166" s="395">
        <f>AVERAGEIFS('(B) - Detecciones - Ataques'!$DY$3:$DY$137,'(B) - Detecciones - Ataques'!$GR$3:$GR$137, "✔",'(B) - Detecciones - Ataques'!$E$3:$E$137, CG$131)
</f>
        <v>6</v>
      </c>
      <c r="CH166" s="395">
        <f>AVERAGEIFS('(B) - Detecciones - Ataques'!$DY$3:$DY$137,'(B) - Detecciones - Ataques'!$GR$3:$GR$137, "✔",'(B) - Detecciones - Ataques'!$E$3:$E$137, CH$131)
</f>
        <v>34</v>
      </c>
      <c r="CI166" s="406" t="s">
        <v>12</v>
      </c>
      <c r="CJ166" s="395">
        <f>AVERAGEIFS('(B) - Detecciones - Ataques'!$DY$3:$DY$137,'(B) - Detecciones - Ataques'!$GR$3:$GR$137, "✔",'(B) - Detecciones - Ataques'!$E$3:$E$137, CJ$131)
</f>
        <v>19</v>
      </c>
      <c r="CK166" s="406" t="s">
        <v>12</v>
      </c>
      <c r="CL166" s="395">
        <f>AVERAGEIFS('(B) - Detecciones - Ataques'!$DY$3:$DY$137,'(B) - Detecciones - Ataques'!$GR$3:$GR$137, "✔",'(B) - Detecciones - Ataques'!$E$3:$E$137, CL$131)
</f>
        <v>85.5</v>
      </c>
      <c r="CM166" s="395">
        <f>AVERAGEIFS('(B) - Detecciones - Ataques'!$DY$3:$DY$137,'(B) - Detecciones - Ataques'!$GR$3:$GR$137, "✔",'(B) - Detecciones - Ataques'!$E$3:$E$137, CM$131)
</f>
        <v>0</v>
      </c>
      <c r="CN166" s="395">
        <f>AVERAGEIFS('(B) - Detecciones - Ataques'!$DY$3:$DY$137,'(B) - Detecciones - Ataques'!$GR$3:$GR$137, "✔",'(B) - Detecciones - Ataques'!$E$3:$E$137, CN$131)
</f>
        <v>3.625</v>
      </c>
      <c r="CO166" s="395">
        <f>AVERAGEIFS('(B) - Detecciones - Ataques'!$DY$3:$DY$137,'(B) - Detecciones - Ataques'!$GR$3:$GR$137, "✔",'(B) - Detecciones - Ataques'!$E$3:$E$137, CO$131)
</f>
        <v>23</v>
      </c>
      <c r="CP166" s="395">
        <f>AVERAGEIFS('(B) - Detecciones - Ataques'!$DY$3:$DY$137,'(B) - Detecciones - Ataques'!$GR$3:$GR$137, "✔",'(B) - Detecciones - Ataques'!$E$3:$E$137, CP$131)
</f>
        <v>3</v>
      </c>
      <c r="CQ166" s="406" t="s">
        <v>12</v>
      </c>
      <c r="CR166" s="406" t="s">
        <v>12</v>
      </c>
      <c r="CS166" s="395">
        <f>AVERAGEIFS('(B) - Detecciones - Ataques'!$DY$3:$DY$137,'(B) - Detecciones - Ataques'!$GR$3:$GR$137, "✔",'(B) - Detecciones - Ataques'!$E$3:$E$137, CS$131)
</f>
        <v>0.003992015968</v>
      </c>
      <c r="CT166" s="406" t="s">
        <v>12</v>
      </c>
      <c r="CU166" s="395">
        <f>AVERAGEIFS('(B) - Detecciones - Ataques'!$DY$3:$DY$137,'(B) - Detecciones - Ataques'!$GR$3:$GR$137, "✔",'(B) - Detecciones - Ataques'!$E$3:$E$137, CU$131)
</f>
        <v>1</v>
      </c>
      <c r="CV166" s="406" t="s">
        <v>12</v>
      </c>
      <c r="CW166" s="395">
        <f>AVERAGEIFS('(B) - Detecciones - Ataques'!$DY$3:$DY$137,'(B) - Detecciones - Ataques'!$GR$3:$GR$137, "✔",'(B) - Detecciones - Ataques'!$E$3:$E$137, CW$131)
</f>
        <v>9</v>
      </c>
      <c r="CX166" s="395">
        <f>AVERAGEIFS('(B) - Detecciones - Ataques'!$DY$3:$DY$137,'(B) - Detecciones - Ataques'!$GR$3:$GR$137, "✔",'(B) - Detecciones - Ataques'!$E$3:$E$137, CX$131)
</f>
        <v>2</v>
      </c>
      <c r="CY166" s="406" t="s">
        <v>12</v>
      </c>
      <c r="CZ166" s="406" t="s">
        <v>12</v>
      </c>
      <c r="DA166" s="406" t="s">
        <v>12</v>
      </c>
      <c r="DB166" s="406" t="s">
        <v>12</v>
      </c>
      <c r="DC166" s="406" t="s">
        <v>12</v>
      </c>
      <c r="DD166" s="406" t="s">
        <v>12</v>
      </c>
      <c r="DE166" s="406" t="s">
        <v>12</v>
      </c>
      <c r="DF166" s="406" t="s">
        <v>12</v>
      </c>
      <c r="DG166" s="395">
        <f>AVERAGEIFS('(B) - Detecciones - Ataques'!$DY$3:$DY$137,'(B) - Detecciones - Ataques'!$GR$3:$GR$137, "✔",'(B) - Detecciones - Ataques'!$E$3:$E$137, DG$131)
</f>
        <v>1.064444444</v>
      </c>
      <c r="DH166" s="406" t="s">
        <v>12</v>
      </c>
      <c r="DI166" s="396">
        <f>AVERAGEIFS('(B) - Detecciones - Ataques'!$DY$3:$DY$137,'(B) - Detecciones - Ataques'!$GR$3:$GR$137, "✔",'(B) - Detecciones - Ataques'!$E$3:$E$137, DI$131)
</f>
        <v>1.727272727</v>
      </c>
      <c r="DJ166" s="268"/>
    </row>
    <row r="167">
      <c r="J167" s="269"/>
      <c r="K167" s="390"/>
      <c r="L167" s="390"/>
      <c r="M167" s="390"/>
      <c r="N167" s="390"/>
      <c r="O167" s="270"/>
      <c r="Q167" s="268"/>
      <c r="R167" s="383" t="s">
        <v>2247</v>
      </c>
      <c r="S167" s="399">
        <f>(
    SUMIFS(
        '(B) - Detecciones - Ataques'!$FH$3:$FH$137,
        '(B) - Detecciones - Ataques'!$GR$3:$GR$137, "✔",
        '(B) - Detecciones - Ataques'!$B$3:$B$137, S$131
    ) +
    SUMIFS(
        '(B) - Detecciones - Ataques'!$FH$3:$FH$137,
        '(B) - Detecciones - Ataques'!$GR$3:$GR$137, "✔",
        '(B) - Detecciones - Ataques'!$C$3:$C$137, "*" &amp; S$131 &amp; "*"
    )
) / (
    COUNTIFS(
        '(B) - Detecciones - Ataques'!$GR$3:$GR$137, "✔",
        '(B) - Detecciones - Ataques'!$B$3:$B$137, S$131
    ) +
    COUNTIFS(
        '(B) - Detecciones - Ataques'!$GR$3:$GR$137, "✔",
        '(B) - Detecciones - Ataques'!$C$3:$C$137, "*" &amp; S$131 &amp; "*"
    )
)
</f>
        <v>1.319366965</v>
      </c>
      <c r="T167" s="399">
        <f>(
    SUMIFS(
        '(B) - Detecciones - Ataques'!$FH$3:$FH$137,
        '(B) - Detecciones - Ataques'!$GR$3:$GR$137, "✔",
        '(B) - Detecciones - Ataques'!$B$3:$B$137, T$131
    ) +
    SUMIFS(
        '(B) - Detecciones - Ataques'!$FH$3:$FH$137,
        '(B) - Detecciones - Ataques'!$GR$3:$GR$137, "✔",
        '(B) - Detecciones - Ataques'!$C$3:$C$137, "*" &amp; T$131 &amp; "*"
    )
) / (
    COUNTIFS(
        '(B) - Detecciones - Ataques'!$GR$3:$GR$137, "✔",
        '(B) - Detecciones - Ataques'!$B$3:$B$137, T$131
    ) +
    COUNTIFS(
        '(B) - Detecciones - Ataques'!$GR$3:$GR$137, "✔",
        '(B) - Detecciones - Ataques'!$C$3:$C$137, "*" &amp; T$131 &amp; "*"
    )
)
</f>
        <v>0</v>
      </c>
      <c r="U167" s="399">
        <f>(
    SUMIFS(
        '(B) - Detecciones - Ataques'!$FH$3:$FH$137,
        '(B) - Detecciones - Ataques'!$GR$3:$GR$137, "✔",
        '(B) - Detecciones - Ataques'!$B$3:$B$137, U$131
    ) +
    SUMIFS(
        '(B) - Detecciones - Ataques'!$FH$3:$FH$137,
        '(B) - Detecciones - Ataques'!$GR$3:$GR$137, "✔",
        '(B) - Detecciones - Ataques'!$C$3:$C$137, "*" &amp; U$131 &amp; "*"
    )
) / (
    COUNTIFS(
        '(B) - Detecciones - Ataques'!$GR$3:$GR$137, "✔",
        '(B) - Detecciones - Ataques'!$B$3:$B$137, U$131
    ) +
    COUNTIFS(
        '(B) - Detecciones - Ataques'!$GR$3:$GR$137, "✔",
        '(B) - Detecciones - Ataques'!$C$3:$C$137, "*" &amp; U$131 &amp; "*"
    )
)
</f>
        <v>14.4122807</v>
      </c>
      <c r="V167" s="399">
        <f>(
    SUMIFS(
        '(B) - Detecciones - Ataques'!$FH$3:$FH$137,
        '(B) - Detecciones - Ataques'!$GR$3:$GR$137, "✔",
        '(B) - Detecciones - Ataques'!$B$3:$B$137, V$131
    ) +
    SUMIFS(
        '(B) - Detecciones - Ataques'!$FH$3:$FH$137,
        '(B) - Detecciones - Ataques'!$GR$3:$GR$137, "✔",
        '(B) - Detecciones - Ataques'!$C$3:$C$137, "*" &amp; V$131 &amp; "*"
    )
) / (
    COUNTIFS(
        '(B) - Detecciones - Ataques'!$GR$3:$GR$137, "✔",
        '(B) - Detecciones - Ataques'!$B$3:$B$137, V$131
    ) +
    COUNTIFS(
        '(B) - Detecciones - Ataques'!$GR$3:$GR$137, "✔",
        '(B) - Detecciones - Ataques'!$C$3:$C$137, "*" &amp; V$131 &amp; "*"
    )
)
</f>
        <v>14.125</v>
      </c>
      <c r="W167" s="399">
        <f>(
    SUMIFS(
        '(B) - Detecciones - Ataques'!$FH$3:$FH$137,
        '(B) - Detecciones - Ataques'!$GR$3:$GR$137, "✔",
        '(B) - Detecciones - Ataques'!$B$3:$B$137, W$131
    ) +
    SUMIFS(
        '(B) - Detecciones - Ataques'!$FH$3:$FH$137,
        '(B) - Detecciones - Ataques'!$GR$3:$GR$137, "✔",
        '(B) - Detecciones - Ataques'!$C$3:$C$137, "*" &amp; W$131 &amp; "*"
    )
) / (
    COUNTIFS(
        '(B) - Detecciones - Ataques'!$GR$3:$GR$137, "✔",
        '(B) - Detecciones - Ataques'!$B$3:$B$137, W$131
    ) +
    COUNTIFS(
        '(B) - Detecciones - Ataques'!$GR$3:$GR$137, "✔",
        '(B) - Detecciones - Ataques'!$C$3:$C$137, "*" &amp; W$131 &amp; "*"
    )
)
</f>
        <v>1</v>
      </c>
      <c r="X167" s="399">
        <f>(
    SUMIFS(
        '(B) - Detecciones - Ataques'!$FH$3:$FH$137,
        '(B) - Detecciones - Ataques'!$GR$3:$GR$137, "✔",
        '(B) - Detecciones - Ataques'!$B$3:$B$137, X$131
    ) +
    SUMIFS(
        '(B) - Detecciones - Ataques'!$FH$3:$FH$137,
        '(B) - Detecciones - Ataques'!$GR$3:$GR$137, "✔",
        '(B) - Detecciones - Ataques'!$C$3:$C$137, "*" &amp; X$131 &amp; "*"
    )
) / (
    COUNTIFS(
        '(B) - Detecciones - Ataques'!$GR$3:$GR$137, "✔",
        '(B) - Detecciones - Ataques'!$B$3:$B$137, X$131
    ) +
    COUNTIFS(
        '(B) - Detecciones - Ataques'!$GR$3:$GR$137, "✔",
        '(B) - Detecciones - Ataques'!$C$3:$C$137, "*" &amp; X$131 &amp; "*"
    )
)
</f>
        <v>264.75</v>
      </c>
      <c r="Y167" s="399">
        <f>(
    SUMIFS(
        '(B) - Detecciones - Ataques'!$FH$3:$FH$137,
        '(B) - Detecciones - Ataques'!$GR$3:$GR$137, "✔",
        '(B) - Detecciones - Ataques'!$B$3:$B$137, Y$131
    ) +
    SUMIFS(
        '(B) - Detecciones - Ataques'!$FH$3:$FH$137,
        '(B) - Detecciones - Ataques'!$GR$3:$GR$137, "✔",
        '(B) - Detecciones - Ataques'!$C$3:$C$137, "*" &amp; Y$131 &amp; "*"
    )
) / (
    COUNTIFS(
        '(B) - Detecciones - Ataques'!$GR$3:$GR$137, "✔",
        '(B) - Detecciones - Ataques'!$B$3:$B$137, Y$131
    ) +
    COUNTIFS(
        '(B) - Detecciones - Ataques'!$GR$3:$GR$137, "✔",
        '(B) - Detecciones - Ataques'!$C$3:$C$137, "*" &amp; Y$131 &amp; "*"
    )
)
</f>
        <v>3230.143105</v>
      </c>
      <c r="Z167" s="399">
        <f>(
    SUMIFS(
        '(B) - Detecciones - Ataques'!$FH$3:$FH$137,
        '(B) - Detecciones - Ataques'!$GR$3:$GR$137, "✔",
        '(B) - Detecciones - Ataques'!$B$3:$B$137, Z$131
    ) +
    SUMIFS(
        '(B) - Detecciones - Ataques'!$FH$3:$FH$137,
        '(B) - Detecciones - Ataques'!$GR$3:$GR$137, "✔",
        '(B) - Detecciones - Ataques'!$C$3:$C$137, "*" &amp; Z$131 &amp; "*"
    )
) / (
    COUNTIFS(
        '(B) - Detecciones - Ataques'!$GR$3:$GR$137, "✔",
        '(B) - Detecciones - Ataques'!$B$3:$B$137, Z$131
    ) +
    COUNTIFS(
        '(B) - Detecciones - Ataques'!$GR$3:$GR$137, "✔",
        '(B) - Detecciones - Ataques'!$C$3:$C$137, "*" &amp; Z$131 &amp; "*"
    )
)
</f>
        <v>4.756701339</v>
      </c>
      <c r="AA167" s="399">
        <f>(
    SUMIFS(
        '(B) - Detecciones - Ataques'!$FH$3:$FH$137,
        '(B) - Detecciones - Ataques'!$GR$3:$GR$137, "✔",
        '(B) - Detecciones - Ataques'!$B$3:$B$137, AA$131
    ) +
    SUMIFS(
        '(B) - Detecciones - Ataques'!$FH$3:$FH$137,
        '(B) - Detecciones - Ataques'!$GR$3:$GR$137, "✔",
        '(B) - Detecciones - Ataques'!$C$3:$C$137, "*" &amp; AA$131 &amp; "*"
    )
) / (
    COUNTIFS(
        '(B) - Detecciones - Ataques'!$GR$3:$GR$137, "✔",
        '(B) - Detecciones - Ataques'!$B$3:$B$137, AA$131
    ) +
    COUNTIFS(
        '(B) - Detecciones - Ataques'!$GR$3:$GR$137, "✔",
        '(B) - Detecciones - Ataques'!$C$3:$C$137, "*" &amp; AA$131 &amp; "*"
    )
)
</f>
        <v>36.78571429</v>
      </c>
      <c r="AB167" s="399">
        <f>(
    SUMIFS(
        '(B) - Detecciones - Ataques'!$FH$3:$FH$137,
        '(B) - Detecciones - Ataques'!$GR$3:$GR$137, "✔",
        '(B) - Detecciones - Ataques'!$B$3:$B$137, AB$131
    ) +
    SUMIFS(
        '(B) - Detecciones - Ataques'!$FH$3:$FH$137,
        '(B) - Detecciones - Ataques'!$GR$3:$GR$137, "✔",
        '(B) - Detecciones - Ataques'!$C$3:$C$137, "*" &amp; AB$131 &amp; "*"
    )
) / (
    COUNTIFS(
        '(B) - Detecciones - Ataques'!$GR$3:$GR$137, "✔",
        '(B) - Detecciones - Ataques'!$B$3:$B$137, AB$131
    ) +
    COUNTIFS(
        '(B) - Detecciones - Ataques'!$GR$3:$GR$137, "✔",
        '(B) - Detecciones - Ataques'!$C$3:$C$137, "*" &amp; AB$131 &amp; "*"
    )
)
</f>
        <v>14.65</v>
      </c>
      <c r="AC167" s="399">
        <f>(
    SUMIFS(
        '(B) - Detecciones - Ataques'!$FH$3:$FH$137,
        '(B) - Detecciones - Ataques'!$GR$3:$GR$137, "✔",
        '(B) - Detecciones - Ataques'!$B$3:$B$137, AC$131
    ) +
    SUMIFS(
        '(B) - Detecciones - Ataques'!$FH$3:$FH$137,
        '(B) - Detecciones - Ataques'!$GR$3:$GR$137, "✔",
        '(B) - Detecciones - Ataques'!$C$3:$C$137, "*" &amp; AC$131 &amp; "*"
    )
) / (
    COUNTIFS(
        '(B) - Detecciones - Ataques'!$GR$3:$GR$137, "✔",
        '(B) - Detecciones - Ataques'!$B$3:$B$137, AC$131
    ) +
    COUNTIFS(
        '(B) - Detecciones - Ataques'!$GR$3:$GR$137, "✔",
        '(B) - Detecciones - Ataques'!$C$3:$C$137, "*" &amp; AC$131 &amp; "*"
    )
)
</f>
        <v>4.400998004</v>
      </c>
      <c r="AD167" s="399">
        <f>(
    SUMIFS(
        '(B) - Detecciones - Ataques'!$FH$3:$FH$137,
        '(B) - Detecciones - Ataques'!$GR$3:$GR$137, "✔",
        '(B) - Detecciones - Ataques'!$B$3:$B$137, AD$131
    ) +
    SUMIFS(
        '(B) - Detecciones - Ataques'!$FH$3:$FH$137,
        '(B) - Detecciones - Ataques'!$GR$3:$GR$137, "✔",
        '(B) - Detecciones - Ataques'!$C$3:$C$137, "*" &amp; AD$131 &amp; "*"
    )
) / (
    COUNTIFS(
        '(B) - Detecciones - Ataques'!$GR$3:$GR$137, "✔",
        '(B) - Detecciones - Ataques'!$B$3:$B$137, AD$131
    ) +
    COUNTIFS(
        '(B) - Detecciones - Ataques'!$GR$3:$GR$137, "✔",
        '(B) - Detecciones - Ataques'!$C$3:$C$137, "*" &amp; AD$131 &amp; "*"
    )
)
</f>
        <v>3.5</v>
      </c>
      <c r="AE167" s="400">
        <f>(
    SUMIFS(
        '(B) - Detecciones - Ataques'!$FH$3:$FH$137,
        '(B) - Detecciones - Ataques'!$GR$3:$GR$137, "✔",
        '(B) - Detecciones - Ataques'!$B$3:$B$137, AE$131
    ) +
    SUMIFS(
        '(B) - Detecciones - Ataques'!$FH$3:$FH$137,
        '(B) - Detecciones - Ataques'!$GR$3:$GR$137, "✔",
        '(B) - Detecciones - Ataques'!$C$3:$C$137, "*" &amp; AE$131 &amp; "*"
    )
) / (
    COUNTIFS(
        '(B) - Detecciones - Ataques'!$GR$3:$GR$137, "✔",
        '(B) - Detecciones - Ataques'!$B$3:$B$137, AE$131
    ) +
    COUNTIFS(
        '(B) - Detecciones - Ataques'!$GR$3:$GR$137, "✔",
        '(B) - Detecciones - Ataques'!$C$3:$C$137, "*" &amp; AE$131 &amp; "*"
    )
)
</f>
        <v>15.60316498</v>
      </c>
      <c r="AF167" s="268"/>
      <c r="AG167" s="383" t="s">
        <v>2247</v>
      </c>
      <c r="AH167" s="402">
        <f>AVERAGEIFS('(B) - Detecciones - Ataques'!$FH$3:$FH$137,'(B) - Detecciones - Ataques'!$GR$3:$GR$137, "✔",'(B) - Detecciones - Ataques'!$E$3:$E$137, AH$131)
</f>
        <v>0.9581008958</v>
      </c>
      <c r="AI167" s="402">
        <f>AVERAGEIFS('(B) - Detecciones - Ataques'!$FH$3:$FH$137,'(B) - Detecciones - Ataques'!$GR$3:$GR$137, "✔",'(B) - Detecciones - Ataques'!$E$3:$E$137, AI$131)
</f>
        <v>1</v>
      </c>
      <c r="AJ167" s="402">
        <f>AVERAGEIFS('(B) - Detecciones - Ataques'!$FH$3:$FH$137,'(B) - Detecciones - Ataques'!$GR$3:$GR$137, "✔",'(B) - Detecciones - Ataques'!$E$3:$E$137, AJ$131)
</f>
        <v>5</v>
      </c>
      <c r="AK167" s="402">
        <f>AVERAGEIFS('(B) - Detecciones - Ataques'!$FH$3:$FH$137,'(B) - Detecciones - Ataques'!$GR$3:$GR$137, "✔",'(B) - Detecciones - Ataques'!$E$3:$E$137, AK$131)
</f>
        <v>0</v>
      </c>
      <c r="AL167" s="412" t="s">
        <v>12</v>
      </c>
      <c r="AM167" s="412" t="s">
        <v>12</v>
      </c>
      <c r="AN167" s="412" t="s">
        <v>12</v>
      </c>
      <c r="AO167" s="412" t="s">
        <v>12</v>
      </c>
      <c r="AP167" s="402">
        <f>AVERAGEIFS('(B) - Detecciones - Ataques'!$FH$3:$FH$137,'(B) - Detecciones - Ataques'!$GR$3:$GR$137, "✔",'(B) - Detecciones - Ataques'!$E$3:$E$137, AP$131)
</f>
        <v>3.710526316</v>
      </c>
      <c r="AQ167" s="402">
        <f>AVERAGEIFS('(B) - Detecciones - Ataques'!$FH$3:$FH$137,'(B) - Detecciones - Ataques'!$GR$3:$GR$137, "✔",'(B) - Detecciones - Ataques'!$E$3:$E$137, AQ$131)
</f>
        <v>43.83333333</v>
      </c>
      <c r="AR167" s="412" t="s">
        <v>12</v>
      </c>
      <c r="AS167" s="402">
        <f>AVERAGEIFS('(B) - Detecciones - Ataques'!$FH$3:$FH$137,'(B) - Detecciones - Ataques'!$GR$3:$GR$137, "✔",'(B) - Detecciones - Ataques'!$E$3:$E$137, AS$131)
</f>
        <v>4</v>
      </c>
      <c r="AT167" s="402">
        <f>AVERAGEIFS('(B) - Detecciones - Ataques'!$FH$3:$FH$137,'(B) - Detecciones - Ataques'!$GR$3:$GR$137, "✔",'(B) - Detecciones - Ataques'!$E$3:$E$137, AT$131)
</f>
        <v>7.5</v>
      </c>
      <c r="AU167" s="402">
        <f>AVERAGEIFS('(B) - Detecciones - Ataques'!$FH$3:$FH$137,'(B) - Detecciones - Ataques'!$GR$3:$GR$137, "✔",'(B) - Detecciones - Ataques'!$E$3:$E$137, AU$131)
</f>
        <v>5</v>
      </c>
      <c r="AV167" s="412" t="s">
        <v>12</v>
      </c>
      <c r="AW167" s="402">
        <f>AVERAGEIFS('(B) - Detecciones - Ataques'!$FH$3:$FH$137,'(B) - Detecciones - Ataques'!$GR$3:$GR$137, "✔",'(B) - Detecciones - Ataques'!$E$3:$E$137, AW$131)
</f>
        <v>4.5</v>
      </c>
      <c r="AX167" s="413" t="s">
        <v>12</v>
      </c>
      <c r="AY167" s="402">
        <f>AVERAGEIFS('(B) - Detecciones - Ataques'!$FH$3:$FH$137,'(B) - Detecciones - Ataques'!$GR$3:$GR$137, "✔",'(B) - Detecciones - Ataques'!$E$3:$E$137, AY$131)
</f>
        <v>5</v>
      </c>
      <c r="AZ167" s="402">
        <f>AVERAGEIFS('(B) - Detecciones - Ataques'!$FH$3:$FH$137,'(B) - Detecciones - Ataques'!$GR$3:$GR$137, "✔",'(B) - Detecciones - Ataques'!$E$3:$E$137, AZ$131)
</f>
        <v>42</v>
      </c>
      <c r="BA167" s="413" t="s">
        <v>12</v>
      </c>
      <c r="BB167" s="402">
        <f>AVERAGEIFS('(B) - Detecciones - Ataques'!$FH$3:$FH$137,'(B) - Detecciones - Ataques'!$GR$3:$GR$137, "✔",'(B) - Detecciones - Ataques'!$E$3:$E$137, BB$131)
</f>
        <v>0.5</v>
      </c>
      <c r="BC167" s="412" t="s">
        <v>12</v>
      </c>
      <c r="BD167" s="402">
        <f>AVERAGEIFS('(B) - Detecciones - Ataques'!$FH$3:$FH$137,'(B) - Detecciones - Ataques'!$GR$3:$GR$137, "✔",'(B) - Detecciones - Ataques'!$E$3:$E$137, BD$131)
</f>
        <v>2</v>
      </c>
      <c r="BE167" s="402">
        <f>AVERAGEIFS('(B) - Detecciones - Ataques'!$FH$3:$FH$137,'(B) - Detecciones - Ataques'!$GR$3:$GR$137, "✔",'(B) - Detecciones - Ataques'!$E$3:$E$137, BE$131)
</f>
        <v>1.5</v>
      </c>
      <c r="BF167" s="402">
        <f>AVERAGEIFS('(B) - Detecciones - Ataques'!$FH$3:$FH$137,'(B) - Detecciones - Ataques'!$GR$3:$GR$137, "✔",'(B) - Detecciones - Ataques'!$E$3:$E$137, BF$131)
</f>
        <v>1</v>
      </c>
      <c r="BG167" s="402">
        <f>AVERAGEIFS('(B) - Detecciones - Ataques'!$FH$3:$FH$137,'(B) - Detecciones - Ataques'!$GR$3:$GR$137, "✔",'(B) - Detecciones - Ataques'!$E$3:$E$137, BG$131)
</f>
        <v>792</v>
      </c>
      <c r="BH167" s="412" t="s">
        <v>12</v>
      </c>
      <c r="BI167" s="412" t="s">
        <v>12</v>
      </c>
      <c r="BJ167" s="412" t="s">
        <v>12</v>
      </c>
      <c r="BK167" s="402">
        <f>AVERAGEIFS('(B) - Detecciones - Ataques'!$FH$3:$FH$137,'(B) - Detecciones - Ataques'!$GR$3:$GR$137, "✔",'(B) - Detecciones - Ataques'!$E$3:$E$137, BK$131)
</f>
        <v>2</v>
      </c>
      <c r="BL167" s="402">
        <f>AVERAGEIFS('(B) - Detecciones - Ataques'!$FH$3:$FH$137,'(B) - Detecciones - Ataques'!$GR$3:$GR$137, "✔",'(B) - Detecciones - Ataques'!$E$3:$E$137, BL$131)
</f>
        <v>16.70755373</v>
      </c>
      <c r="BM167" s="402">
        <f>AVERAGEIFS('(B) - Detecciones - Ataques'!$FH$3:$FH$137,'(B) - Detecciones - Ataques'!$GR$3:$GR$137, "✔",'(B) - Detecciones - Ataques'!$E$3:$E$137, BM$131)
</f>
        <v>7650.455431</v>
      </c>
      <c r="BN167" s="412" t="s">
        <v>12</v>
      </c>
      <c r="BO167" s="412" t="s">
        <v>12</v>
      </c>
      <c r="BP167" s="402">
        <f>AVERAGEIFS('(B) - Detecciones - Ataques'!$FH$3:$FH$137,'(B) - Detecciones - Ataques'!$GR$3:$GR$137, "✔",'(B) - Detecciones - Ataques'!$E$3:$E$137, BP$131)
</f>
        <v>1.029411765</v>
      </c>
      <c r="BQ167" s="412" t="s">
        <v>12</v>
      </c>
      <c r="BR167" s="402">
        <f>AVERAGEIFS('(B) - Detecciones - Ataques'!$FH$3:$FH$137,'(B) - Detecciones - Ataques'!$GR$3:$GR$137, "✔",'(B) - Detecciones - Ataques'!$E$3:$E$137, BR$131)
</f>
        <v>7.5</v>
      </c>
      <c r="BS167" s="412" t="s">
        <v>12</v>
      </c>
      <c r="BT167" s="412" t="s">
        <v>12</v>
      </c>
      <c r="BU167" s="402">
        <f>AVERAGEIFS('(B) - Detecciones - Ataques'!$FH$3:$FH$137,'(B) - Detecciones - Ataques'!$GR$3:$GR$137, "✔",'(B) - Detecciones - Ataques'!$E$3:$E$137, BU$131)
</f>
        <v>0</v>
      </c>
      <c r="BV167" s="402">
        <f>AVERAGEIFS('(B) - Detecciones - Ataques'!$FH$3:$FH$137,'(B) - Detecciones - Ataques'!$GR$3:$GR$137, "✔",'(B) - Detecciones - Ataques'!$E$3:$E$137, BV$131)
</f>
        <v>10</v>
      </c>
      <c r="BW167" s="412" t="s">
        <v>12</v>
      </c>
      <c r="BX167" s="402">
        <f>AVERAGEIFS('(B) - Detecciones - Ataques'!$FH$3:$FH$137,'(B) - Detecciones - Ataques'!$GR$3:$GR$137, "✔",'(B) - Detecciones - Ataques'!$E$3:$E$137, BX$131)
</f>
        <v>5.375</v>
      </c>
      <c r="BY167" s="402">
        <f>AVERAGEIFS('(B) - Detecciones - Ataques'!$FH$3:$FH$137,'(B) - Detecciones - Ataques'!$GR$3:$GR$137, "✔",'(B) - Detecciones - Ataques'!$E$3:$E$137, BY$131)
</f>
        <v>2.162601626</v>
      </c>
      <c r="BZ167" s="413" t="s">
        <v>12</v>
      </c>
      <c r="CA167" s="412" t="s">
        <v>12</v>
      </c>
      <c r="CB167" s="413" t="s">
        <v>12</v>
      </c>
      <c r="CC167" s="412" t="s">
        <v>12</v>
      </c>
      <c r="CD167" s="412" t="s">
        <v>12</v>
      </c>
      <c r="CE167" s="402">
        <f>AVERAGEIFS('(B) - Detecciones - Ataques'!$FH$3:$FH$137,'(B) - Detecciones - Ataques'!$GR$3:$GR$137, "✔",'(B) - Detecciones - Ataques'!$E$3:$E$137, CE$131)
</f>
        <v>9</v>
      </c>
      <c r="CF167" s="412" t="s">
        <v>12</v>
      </c>
      <c r="CG167" s="402">
        <f>AVERAGEIFS('(B) - Detecciones - Ataques'!$FH$3:$FH$137,'(B) - Detecciones - Ataques'!$GR$3:$GR$137, "✔",'(B) - Detecciones - Ataques'!$E$3:$E$137, CG$131)
</f>
        <v>12</v>
      </c>
      <c r="CH167" s="402">
        <f>AVERAGEIFS('(B) - Detecciones - Ataques'!$FH$3:$FH$137,'(B) - Detecciones - Ataques'!$GR$3:$GR$137, "✔",'(B) - Detecciones - Ataques'!$E$3:$E$137, CH$131)
</f>
        <v>35</v>
      </c>
      <c r="CI167" s="412" t="s">
        <v>12</v>
      </c>
      <c r="CJ167" s="402">
        <f>AVERAGEIFS('(B) - Detecciones - Ataques'!$FH$3:$FH$137,'(B) - Detecciones - Ataques'!$GR$3:$GR$137, "✔",'(B) - Detecciones - Ataques'!$E$3:$E$137, CJ$131)
</f>
        <v>26</v>
      </c>
      <c r="CK167" s="412" t="s">
        <v>12</v>
      </c>
      <c r="CL167" s="402">
        <f>AVERAGEIFS('(B) - Detecciones - Ataques'!$FH$3:$FH$137,'(B) - Detecciones - Ataques'!$GR$3:$GR$137, "✔",'(B) - Detecciones - Ataques'!$E$3:$E$137, CL$131)
</f>
        <v>90</v>
      </c>
      <c r="CM167" s="402">
        <f>AVERAGEIFS('(B) - Detecciones - Ataques'!$FH$3:$FH$137,'(B) - Detecciones - Ataques'!$GR$3:$GR$137, "✔",'(B) - Detecciones - Ataques'!$E$3:$E$137, CM$131)
</f>
        <v>0</v>
      </c>
      <c r="CN167" s="402">
        <f>AVERAGEIFS('(B) - Detecciones - Ataques'!$FH$3:$FH$137,'(B) - Detecciones - Ataques'!$GR$3:$GR$137, "✔",'(B) - Detecciones - Ataques'!$E$3:$E$137, CN$131)
</f>
        <v>4.625</v>
      </c>
      <c r="CO167" s="402">
        <f>AVERAGEIFS('(B) - Detecciones - Ataques'!$FH$3:$FH$137,'(B) - Detecciones - Ataques'!$GR$3:$GR$137, "✔",'(B) - Detecciones - Ataques'!$E$3:$E$137, CO$131)
</f>
        <v>54</v>
      </c>
      <c r="CP167" s="402">
        <f>AVERAGEIFS('(B) - Detecciones - Ataques'!$FH$3:$FH$137,'(B) - Detecciones - Ataques'!$GR$3:$GR$137, "✔",'(B) - Detecciones - Ataques'!$E$3:$E$137, CP$131)
</f>
        <v>10</v>
      </c>
      <c r="CQ167" s="412" t="s">
        <v>12</v>
      </c>
      <c r="CR167" s="412" t="s">
        <v>12</v>
      </c>
      <c r="CS167" s="402">
        <f>AVERAGEIFS('(B) - Detecciones - Ataques'!$FH$3:$FH$137,'(B) - Detecciones - Ataques'!$GR$3:$GR$137, "✔",'(B) - Detecciones - Ataques'!$E$3:$E$137, CS$131)
</f>
        <v>0.00499001996</v>
      </c>
      <c r="CT167" s="412" t="s">
        <v>12</v>
      </c>
      <c r="CU167" s="402">
        <f>AVERAGEIFS('(B) - Detecciones - Ataques'!$FH$3:$FH$137,'(B) - Detecciones - Ataques'!$GR$3:$GR$137, "✔",'(B) - Detecciones - Ataques'!$E$3:$E$137, CU$131)
</f>
        <v>7</v>
      </c>
      <c r="CV167" s="412" t="s">
        <v>12</v>
      </c>
      <c r="CW167" s="402">
        <f>AVERAGEIFS('(B) - Detecciones - Ataques'!$FH$3:$FH$137,'(B) - Detecciones - Ataques'!$GR$3:$GR$137, "✔",'(B) - Detecciones - Ataques'!$E$3:$E$137, CW$131)
</f>
        <v>15</v>
      </c>
      <c r="CX167" s="402">
        <f>AVERAGEIFS('(B) - Detecciones - Ataques'!$FH$3:$FH$137,'(B) - Detecciones - Ataques'!$GR$3:$GR$137, "✔",'(B) - Detecciones - Ataques'!$E$3:$E$137, CX$131)
</f>
        <v>3.5</v>
      </c>
      <c r="CY167" s="412" t="s">
        <v>12</v>
      </c>
      <c r="CZ167" s="412" t="s">
        <v>12</v>
      </c>
      <c r="DA167" s="412" t="s">
        <v>12</v>
      </c>
      <c r="DB167" s="412" t="s">
        <v>12</v>
      </c>
      <c r="DC167" s="412" t="s">
        <v>12</v>
      </c>
      <c r="DD167" s="412" t="s">
        <v>12</v>
      </c>
      <c r="DE167" s="412" t="s">
        <v>12</v>
      </c>
      <c r="DF167" s="412" t="s">
        <v>12</v>
      </c>
      <c r="DG167" s="402">
        <f>AVERAGEIFS('(B) - Detecciones - Ataques'!$FH$3:$FH$137,'(B) - Detecciones - Ataques'!$GR$3:$GR$137, "✔",'(B) - Detecciones - Ataques'!$E$3:$E$137, DG$131)
</f>
        <v>3.082222222</v>
      </c>
      <c r="DH167" s="412" t="s">
        <v>12</v>
      </c>
      <c r="DI167" s="403">
        <f>AVERAGEIFS('(B) - Detecciones - Ataques'!$FH$3:$FH$137,'(B) - Detecciones - Ataques'!$GR$3:$GR$137, "✔",'(B) - Detecciones - Ataques'!$E$3:$E$137, DI$131)
</f>
        <v>1.727272727</v>
      </c>
      <c r="DJ167" s="268"/>
    </row>
    <row r="168">
      <c r="J168" s="269"/>
      <c r="K168" s="390"/>
      <c r="L168" s="390"/>
      <c r="M168" s="390"/>
      <c r="N168" s="390"/>
      <c r="O168" s="270"/>
      <c r="Q168" s="268"/>
      <c r="R168" s="404"/>
      <c r="S168" s="388"/>
      <c r="T168" s="388"/>
      <c r="U168" s="388"/>
      <c r="V168" s="388"/>
      <c r="W168" s="268"/>
      <c r="X168" s="268"/>
      <c r="Y168" s="268"/>
      <c r="Z168" s="268"/>
      <c r="AA168" s="268"/>
      <c r="AB168" s="268"/>
      <c r="AC168" s="268"/>
      <c r="AD168" s="268"/>
      <c r="AE168" s="268"/>
      <c r="AF168" s="268"/>
      <c r="AG168" s="268"/>
      <c r="AH168" s="390"/>
      <c r="AI168" s="390"/>
      <c r="AJ168" s="390"/>
      <c r="AK168" s="390"/>
      <c r="AL168" s="390"/>
      <c r="AM168" s="390"/>
      <c r="AN168" s="408"/>
      <c r="AO168" s="390"/>
      <c r="AP168" s="390"/>
      <c r="AQ168" s="390"/>
      <c r="AR168" s="390"/>
      <c r="AS168" s="390"/>
      <c r="AT168" s="390"/>
      <c r="AU168" s="390"/>
      <c r="AV168" s="390"/>
      <c r="AW168" s="390"/>
      <c r="AX168" s="390"/>
      <c r="AY168" s="390"/>
      <c r="AZ168" s="390"/>
      <c r="BA168" s="390"/>
      <c r="BB168" s="390"/>
      <c r="BC168" s="390"/>
      <c r="BD168" s="390"/>
      <c r="BE168" s="390"/>
      <c r="BF168" s="390"/>
      <c r="BG168" s="390"/>
      <c r="BH168" s="390"/>
      <c r="BI168" s="390"/>
      <c r="BJ168" s="390"/>
      <c r="BK168" s="390"/>
      <c r="BL168" s="390"/>
      <c r="BM168" s="390"/>
      <c r="BN168" s="390"/>
      <c r="BO168" s="390"/>
      <c r="BP168" s="390"/>
      <c r="BQ168" s="390"/>
      <c r="BR168" s="390"/>
      <c r="BS168" s="390"/>
      <c r="BT168" s="390"/>
      <c r="BU168" s="390"/>
      <c r="BV168" s="390"/>
      <c r="BW168" s="390"/>
      <c r="BX168" s="390"/>
      <c r="BY168" s="390"/>
      <c r="BZ168" s="390"/>
      <c r="CA168" s="390"/>
      <c r="CB168" s="390"/>
      <c r="CC168" s="390"/>
      <c r="CD168" s="390"/>
      <c r="CE168" s="390"/>
      <c r="CF168" s="390"/>
      <c r="CG168" s="390"/>
      <c r="CH168" s="390"/>
      <c r="CI168" s="390"/>
      <c r="CJ168" s="390"/>
      <c r="CK168" s="390"/>
      <c r="CL168" s="390"/>
      <c r="CM168" s="390"/>
      <c r="CN168" s="390"/>
      <c r="CO168" s="390"/>
      <c r="CP168" s="390"/>
      <c r="CQ168" s="390"/>
      <c r="CR168" s="390"/>
      <c r="CS168" s="390"/>
      <c r="CT168" s="390"/>
      <c r="CU168" s="390"/>
      <c r="CV168" s="390"/>
      <c r="CW168" s="390"/>
      <c r="CX168" s="390"/>
      <c r="CY168" s="390"/>
      <c r="CZ168" s="390"/>
      <c r="DA168" s="390"/>
      <c r="DB168" s="390"/>
      <c r="DC168" s="390"/>
      <c r="DD168" s="390"/>
      <c r="DE168" s="390"/>
      <c r="DF168" s="390"/>
      <c r="DG168" s="390"/>
      <c r="DH168" s="390"/>
      <c r="DI168" s="390"/>
      <c r="DJ168" s="268"/>
    </row>
    <row r="169">
      <c r="J169" s="269"/>
      <c r="K169" s="390"/>
      <c r="L169" s="390"/>
      <c r="M169" s="390"/>
      <c r="N169" s="390"/>
      <c r="O169" s="270"/>
      <c r="Q169" s="268"/>
      <c r="R169" s="404"/>
      <c r="S169" s="388"/>
      <c r="T169" s="388"/>
      <c r="U169" s="388"/>
      <c r="V169" s="388"/>
      <c r="W169" s="268"/>
      <c r="X169" s="268"/>
      <c r="Y169" s="268"/>
      <c r="Z169" s="268"/>
      <c r="AA169" s="268"/>
      <c r="AB169" s="268"/>
      <c r="AC169" s="268"/>
      <c r="AD169" s="268"/>
      <c r="AE169" s="268"/>
      <c r="AF169" s="268"/>
      <c r="AG169" s="268"/>
      <c r="AH169" s="414" t="s">
        <v>2262</v>
      </c>
      <c r="AI169" s="415" t="s">
        <v>2263</v>
      </c>
      <c r="AJ169" s="415" t="s">
        <v>2264</v>
      </c>
      <c r="AK169" s="415" t="s">
        <v>2265</v>
      </c>
      <c r="AL169" s="415" t="s">
        <v>2266</v>
      </c>
      <c r="AM169" s="415" t="s">
        <v>2267</v>
      </c>
      <c r="AN169" s="415" t="s">
        <v>2268</v>
      </c>
      <c r="AO169" s="415" t="s">
        <v>2269</v>
      </c>
      <c r="AP169" s="415" t="s">
        <v>2270</v>
      </c>
      <c r="AQ169" s="415" t="s">
        <v>2271</v>
      </c>
      <c r="AR169" s="415" t="s">
        <v>2272</v>
      </c>
      <c r="AS169" s="416" t="s">
        <v>2273</v>
      </c>
      <c r="AT169" s="390"/>
      <c r="AU169" s="390"/>
      <c r="AV169" s="390"/>
      <c r="AW169" s="390"/>
      <c r="AX169" s="390"/>
      <c r="AY169" s="390"/>
      <c r="AZ169" s="390"/>
      <c r="BA169" s="390"/>
      <c r="BB169" s="390"/>
      <c r="BC169" s="390"/>
      <c r="BD169" s="390"/>
      <c r="BE169" s="390"/>
      <c r="BF169" s="390"/>
      <c r="BG169" s="390"/>
      <c r="BH169" s="390"/>
      <c r="BI169" s="390"/>
      <c r="BJ169" s="390"/>
      <c r="BK169" s="390"/>
      <c r="BL169" s="390"/>
      <c r="BM169" s="390"/>
      <c r="BN169" s="390"/>
      <c r="BO169" s="390"/>
      <c r="BP169" s="390"/>
      <c r="BQ169" s="390"/>
      <c r="BR169" s="390"/>
      <c r="BS169" s="390"/>
      <c r="BT169" s="390"/>
      <c r="BU169" s="390"/>
      <c r="BV169" s="390"/>
      <c r="BW169" s="390"/>
      <c r="BX169" s="390"/>
      <c r="BY169" s="390"/>
      <c r="BZ169" s="390"/>
      <c r="CA169" s="390"/>
      <c r="CB169" s="390"/>
      <c r="CC169" s="390"/>
      <c r="CD169" s="390"/>
      <c r="CE169" s="390"/>
      <c r="CF169" s="390"/>
      <c r="CG169" s="390"/>
      <c r="CH169" s="390"/>
      <c r="CI169" s="390"/>
      <c r="CJ169" s="390"/>
      <c r="CK169" s="390"/>
      <c r="CL169" s="390"/>
      <c r="CM169" s="390"/>
      <c r="CN169" s="390"/>
      <c r="CO169" s="390"/>
      <c r="CP169" s="390"/>
      <c r="CQ169" s="390"/>
      <c r="CR169" s="390"/>
      <c r="CS169" s="390"/>
      <c r="CT169" s="390"/>
      <c r="CU169" s="390"/>
      <c r="CV169" s="390"/>
      <c r="CW169" s="390"/>
      <c r="CX169" s="390"/>
      <c r="CY169" s="390"/>
      <c r="CZ169" s="390"/>
      <c r="DA169" s="390"/>
      <c r="DB169" s="390"/>
      <c r="DC169" s="390"/>
      <c r="DD169" s="390"/>
      <c r="DE169" s="390"/>
      <c r="DF169" s="390"/>
      <c r="DG169" s="390"/>
      <c r="DH169" s="390"/>
      <c r="DI169" s="390"/>
      <c r="DJ169" s="268"/>
    </row>
    <row r="170">
      <c r="J170" s="269"/>
      <c r="K170" s="390"/>
      <c r="L170" s="390"/>
      <c r="M170" s="390"/>
      <c r="N170" s="390"/>
      <c r="O170" s="270"/>
      <c r="Q170" s="268"/>
      <c r="R170" s="405"/>
      <c r="S170" s="388"/>
      <c r="T170" s="388"/>
      <c r="U170" s="388"/>
      <c r="V170" s="388"/>
      <c r="W170" s="268"/>
      <c r="X170" s="268"/>
      <c r="Y170" s="268"/>
      <c r="Z170" s="268"/>
      <c r="AA170" s="268"/>
      <c r="AB170" s="268"/>
      <c r="AC170" s="268"/>
      <c r="AD170" s="268"/>
      <c r="AE170" s="268"/>
      <c r="AF170" s="268"/>
      <c r="AG170" s="377" t="s">
        <v>1835</v>
      </c>
      <c r="AH170" s="417">
        <f>AVERAGEIFS('(B) - Detecciones - Ataques'!$BB$3:$BB$137,'(B) - Detecciones - Ataques'!$GR$3:$GR$137, "✔",'(B) - Detecciones - Ataques'!$E$3:$E$137, AH$131)
</f>
        <v>0</v>
      </c>
      <c r="AI170" s="417">
        <f>AVERAGEIFS('(B) - Detecciones - Ataques'!$CK$3:$CK$137,'(B) - Detecciones - Ataques'!$GR$3:$GR$137, "✔",'(B) - Detecciones - Ataques'!$E$3:$E$137, AH$131)
</f>
        <v>0.005368472426</v>
      </c>
      <c r="AJ170" s="417">
        <f>AVERAGEIFS('(B) - Detecciones - Ataques'!$DT$3:$DT$137,'(B) - Detecciones - Ataques'!$GR$3:$GR$137, "✔",'(B) - Detecciones - Ataques'!$E$3:$E$137, AH$131)
</f>
        <v>0.005368472426</v>
      </c>
      <c r="AK170" s="417">
        <f>AVERAGEIFS('(B) - Detecciones - Ataques'!$FC$3:$FC$137,'(B) - Detecciones - Ataques'!$GR$3:$GR$137, "✔",'(B) - Detecciones - Ataques'!$E$3:$E$137, AH$131)
</f>
        <v>0.005368472426</v>
      </c>
      <c r="AL170" s="417">
        <f>AVERAGEIFS('(B) - Detecciones - Ataques'!$BE$3:$BE$137,'(B) - Detecciones - Ataques'!$GR$3:$GR$137, "✔",'(B) - Detecciones - Ataques'!$E$3:$E$137, AH$131)
</f>
        <v>0</v>
      </c>
      <c r="AM170" s="417">
        <f>AVERAGEIFS('(B) - Detecciones - Ataques'!$CN$3:$CN$137,'(B) - Detecciones - Ataques'!$GR$3:$GR$137, "✔",'(B) - Detecciones - Ataques'!$E$3:$E$137, AH$131)
</f>
        <v>0.005582524272</v>
      </c>
      <c r="AN170" s="417">
        <f>AVERAGEIFS('(B) - Detecciones - Ataques'!$DW$3:$DW$137,'(B) - Detecciones - Ataques'!$GR$3:$GR$137, "✔",'(B) - Detecciones - Ataques'!$E$3:$E$137, AH$131)
</f>
        <v>0.005582524272</v>
      </c>
      <c r="AO170" s="417">
        <f>AVERAGEIFS('(B) - Detecciones - Ataques'!$FF$3:$FF$137,'(B) - Detecciones - Ataques'!$GR$3:$GR$137, "✔",'(B) - Detecciones - Ataques'!$E$3:$E$137, AH$131)
</f>
        <v>0.005582524272</v>
      </c>
      <c r="AP170" s="417">
        <f>AVERAGEIFS('(B) - Detecciones - Ataques'!$BH$3:$BH$137,'(B) - Detecciones - Ataques'!$GR$3:$GR$137, "✔",'(B) - Detecciones - Ataques'!$E$3:$E$137, AH$131)
</f>
        <v>0</v>
      </c>
      <c r="AQ170" s="417">
        <f>AVERAGEIFS('(B) - Detecciones - Ataques'!$CQ$3:$CQ$137,'(B) - Detecciones - Ataques'!$GR$3:$GR$137, "✔",'(B) - Detecciones - Ataques'!$E$3:$E$137, AH$131)
</f>
        <v>0.005582524272</v>
      </c>
      <c r="AR170" s="417">
        <f>AVERAGEIFS('(B) - Detecciones - Ataques'!$DZ$3:$DZ$137,'(B) - Detecciones - Ataques'!$GR$3:$GR$137, "✔",'(B) - Detecciones - Ataques'!$E$3:$E$137, AH$131)
</f>
        <v>0.005582524272</v>
      </c>
      <c r="AS170" s="418">
        <f>AVERAGEIFS('(B) - Detecciones - Ataques'!$FI$3:$FI$137,'(B) - Detecciones - Ataques'!$GR$3:$GR$137, "✔",'(B) - Detecciones - Ataques'!$E$3:$E$137, AH$131)
</f>
        <v>0.005582524272</v>
      </c>
      <c r="AT170" s="390"/>
      <c r="AU170" s="390"/>
      <c r="AV170" s="390"/>
      <c r="AW170" s="390"/>
      <c r="AX170" s="390"/>
      <c r="AY170" s="390"/>
      <c r="AZ170" s="390"/>
      <c r="BA170" s="390"/>
      <c r="BB170" s="390"/>
      <c r="BC170" s="390"/>
      <c r="BD170" s="390"/>
      <c r="BE170" s="390"/>
      <c r="BF170" s="390"/>
      <c r="BG170" s="390"/>
      <c r="BH170" s="390"/>
      <c r="BI170" s="390"/>
      <c r="BJ170" s="390"/>
      <c r="BK170" s="390"/>
      <c r="BL170" s="390"/>
      <c r="BM170" s="390"/>
      <c r="BN170" s="390"/>
      <c r="BO170" s="390"/>
      <c r="BP170" s="390"/>
      <c r="BQ170" s="390"/>
      <c r="BR170" s="390"/>
      <c r="BS170" s="390"/>
      <c r="BT170" s="390"/>
      <c r="BU170" s="390"/>
      <c r="BV170" s="390"/>
      <c r="BW170" s="390"/>
      <c r="BX170" s="390"/>
      <c r="BY170" s="390"/>
      <c r="BZ170" s="390"/>
      <c r="CA170" s="390"/>
      <c r="CB170" s="390"/>
      <c r="CC170" s="390"/>
      <c r="CD170" s="390"/>
      <c r="CE170" s="390"/>
      <c r="CF170" s="390"/>
      <c r="CG170" s="390"/>
      <c r="CH170" s="390"/>
      <c r="CI170" s="390"/>
      <c r="CJ170" s="390"/>
      <c r="CK170" s="390"/>
      <c r="CL170" s="390"/>
      <c r="CM170" s="390"/>
      <c r="CN170" s="390"/>
      <c r="CO170" s="390"/>
      <c r="CP170" s="390"/>
      <c r="CQ170" s="390"/>
      <c r="CR170" s="390"/>
      <c r="CS170" s="390"/>
      <c r="CT170" s="390"/>
      <c r="CU170" s="390"/>
      <c r="CV170" s="390"/>
      <c r="CW170" s="390"/>
      <c r="CX170" s="390"/>
      <c r="CY170" s="390"/>
      <c r="CZ170" s="390"/>
      <c r="DA170" s="390"/>
      <c r="DB170" s="390"/>
      <c r="DC170" s="390"/>
      <c r="DD170" s="390"/>
      <c r="DE170" s="390"/>
      <c r="DF170" s="390"/>
      <c r="DG170" s="390"/>
      <c r="DH170" s="390"/>
      <c r="DI170" s="390"/>
      <c r="DJ170" s="268"/>
    </row>
    <row r="171">
      <c r="J171" s="269"/>
      <c r="K171" s="390"/>
      <c r="L171" s="390"/>
      <c r="M171" s="390"/>
      <c r="N171" s="390"/>
      <c r="O171" s="270"/>
      <c r="Q171" s="268"/>
      <c r="R171" s="404"/>
      <c r="S171" s="388"/>
      <c r="T171" s="388"/>
      <c r="U171" s="388"/>
      <c r="V171" s="388"/>
      <c r="W171" s="268"/>
      <c r="X171" s="268"/>
      <c r="Y171" s="268"/>
      <c r="Z171" s="268"/>
      <c r="AA171" s="268"/>
      <c r="AB171" s="268"/>
      <c r="AC171" s="268"/>
      <c r="AD171" s="268"/>
      <c r="AE171" s="268"/>
      <c r="AF171" s="268"/>
      <c r="AG171" s="419" t="s">
        <v>1903</v>
      </c>
      <c r="AH171" s="395">
        <f>AVERAGEIFS('(B) - Detecciones - Ataques'!$BB$3:$BB$137,'(B) - Detecciones - Ataques'!$GR$3:$GR$137, "✔",'(B) - Detecciones - Ataques'!$E$3:$E$137, AI$131)
</f>
        <v>1</v>
      </c>
      <c r="AI171" s="395">
        <f>AVERAGEIFS('(B) - Detecciones - Ataques'!$CK$3:$CK$137,'(B) - Detecciones - Ataques'!$GR$3:$GR$137, "✔",'(B) - Detecciones - Ataques'!$E$3:$E$137, AI$131)
</f>
        <v>1</v>
      </c>
      <c r="AJ171" s="395">
        <f>AVERAGEIFS('(B) - Detecciones - Ataques'!$DT$3:$DT$137,'(B) - Detecciones - Ataques'!$GR$3:$GR$137, "✔",'(B) - Detecciones - Ataques'!$E$3:$E$137, AI$131)
</f>
        <v>1</v>
      </c>
      <c r="AK171" s="395">
        <f>AVERAGEIFS('(B) - Detecciones - Ataques'!$FC$3:$FC$137,'(B) - Detecciones - Ataques'!$GR$3:$GR$137, "✔",'(B) - Detecciones - Ataques'!$E$3:$E$137, AI$131)
</f>
        <v>1</v>
      </c>
      <c r="AL171" s="395">
        <f>AVERAGEIFS('(B) - Detecciones - Ataques'!$BE$3:$BE$137,'(B) - Detecciones - Ataques'!$GR$3:$GR$137, "✔",'(B) - Detecciones - Ataques'!$E$3:$E$137, AI$131)
</f>
        <v>1</v>
      </c>
      <c r="AM171" s="395">
        <f>AVERAGEIFS('(B) - Detecciones - Ataques'!$CN$3:$CN$137,'(B) - Detecciones - Ataques'!$GR$3:$GR$137, "✔",'(B) - Detecciones - Ataques'!$E$3:$E$137, AI$131)
</f>
        <v>1</v>
      </c>
      <c r="AN171" s="395">
        <f>AVERAGEIFS('(B) - Detecciones - Ataques'!$DW$3:$DW$137,'(B) - Detecciones - Ataques'!$GR$3:$GR$137, "✔",'(B) - Detecciones - Ataques'!$E$3:$E$137, AI$131)
</f>
        <v>1</v>
      </c>
      <c r="AO171" s="395">
        <f>AVERAGEIFS('(B) - Detecciones - Ataques'!$FF$3:$FF$137,'(B) - Detecciones - Ataques'!$GR$3:$GR$137, "✔",'(B) - Detecciones - Ataques'!$E$3:$E$137, AI$131)
</f>
        <v>1</v>
      </c>
      <c r="AP171" s="395">
        <f>AVERAGEIFS('(B) - Detecciones - Ataques'!$BH$3:$BH$137,'(B) - Detecciones - Ataques'!$GR$3:$GR$137, "✔",'(B) - Detecciones - Ataques'!$E$3:$E$137, AI$131)
</f>
        <v>1</v>
      </c>
      <c r="AQ171" s="395">
        <f>AVERAGEIFS('(B) - Detecciones - Ataques'!$CQ$3:$CQ$137,'(B) - Detecciones - Ataques'!$GR$3:$GR$137, "✔",'(B) - Detecciones - Ataques'!$E$3:$E$137, AI$131)
</f>
        <v>1</v>
      </c>
      <c r="AR171" s="395">
        <f>AVERAGEIFS('(B) - Detecciones - Ataques'!$DZ$3:$DZ$137,'(B) - Detecciones - Ataques'!$GR$3:$GR$137, "✔",'(B) - Detecciones - Ataques'!$E$3:$E$137, AI$131)
</f>
        <v>1</v>
      </c>
      <c r="AS171" s="396">
        <f>AVERAGEIFS('(B) - Detecciones - Ataques'!$FI$3:$FI$137,'(B) - Detecciones - Ataques'!$GR$3:$GR$137, "✔",'(B) - Detecciones - Ataques'!$E$3:$E$137, AI$131)
</f>
        <v>1</v>
      </c>
      <c r="AT171" s="390"/>
      <c r="AU171" s="390"/>
      <c r="AV171" s="390"/>
      <c r="AW171" s="390"/>
      <c r="AX171" s="390"/>
      <c r="AY171" s="390"/>
      <c r="AZ171" s="390"/>
      <c r="BA171" s="390"/>
      <c r="BB171" s="390"/>
      <c r="BC171" s="390"/>
      <c r="BD171" s="390"/>
      <c r="BE171" s="390"/>
      <c r="BF171" s="390"/>
      <c r="BG171" s="390"/>
      <c r="BH171" s="390"/>
      <c r="BI171" s="390"/>
      <c r="BJ171" s="390"/>
      <c r="BK171" s="390"/>
      <c r="BL171" s="390"/>
      <c r="BM171" s="390"/>
      <c r="BN171" s="390"/>
      <c r="BO171" s="390"/>
      <c r="BP171" s="390"/>
      <c r="BQ171" s="390"/>
      <c r="BR171" s="390"/>
      <c r="BS171" s="390"/>
      <c r="BT171" s="390"/>
      <c r="BU171" s="390"/>
      <c r="BV171" s="390"/>
      <c r="BW171" s="390"/>
      <c r="BX171" s="390"/>
      <c r="BY171" s="390"/>
      <c r="BZ171" s="390"/>
      <c r="CA171" s="390"/>
      <c r="CB171" s="390"/>
      <c r="CC171" s="390"/>
      <c r="CD171" s="390"/>
      <c r="CE171" s="390"/>
      <c r="CF171" s="390"/>
      <c r="CG171" s="390"/>
      <c r="CH171" s="390"/>
      <c r="CI171" s="390"/>
      <c r="CJ171" s="390"/>
      <c r="CK171" s="390"/>
      <c r="CL171" s="390"/>
      <c r="CM171" s="390"/>
      <c r="CN171" s="390"/>
      <c r="CO171" s="390"/>
      <c r="CP171" s="390"/>
      <c r="CQ171" s="390"/>
      <c r="CR171" s="390"/>
      <c r="CS171" s="390"/>
      <c r="CT171" s="390"/>
      <c r="CU171" s="390"/>
      <c r="CV171" s="390"/>
      <c r="CW171" s="390"/>
      <c r="CX171" s="390"/>
      <c r="CY171" s="390"/>
      <c r="CZ171" s="390"/>
      <c r="DA171" s="390"/>
      <c r="DB171" s="390"/>
      <c r="DC171" s="390"/>
      <c r="DD171" s="390"/>
      <c r="DE171" s="390"/>
      <c r="DF171" s="390"/>
      <c r="DG171" s="390"/>
      <c r="DH171" s="390"/>
      <c r="DI171" s="390"/>
      <c r="DJ171" s="268"/>
    </row>
    <row r="172">
      <c r="J172" s="269"/>
      <c r="K172" s="390"/>
      <c r="L172" s="390"/>
      <c r="M172" s="390"/>
      <c r="N172" s="390"/>
      <c r="O172" s="270"/>
      <c r="Q172" s="268"/>
      <c r="R172" s="405"/>
      <c r="S172" s="388"/>
      <c r="T172" s="388"/>
      <c r="U172" s="388"/>
      <c r="V172" s="388"/>
      <c r="W172" s="268"/>
      <c r="X172" s="268"/>
      <c r="Y172" s="268"/>
      <c r="Z172" s="268"/>
      <c r="AA172" s="268"/>
      <c r="AB172" s="268"/>
      <c r="AC172" s="268"/>
      <c r="AD172" s="268"/>
      <c r="AE172" s="268"/>
      <c r="AF172" s="268"/>
      <c r="AG172" s="307" t="s">
        <v>1918</v>
      </c>
      <c r="AH172" s="395">
        <f>AVERAGEIFS('(B) - Detecciones - Ataques'!$BB$3:$BB$137,'(B) - Detecciones - Ataques'!$GR$3:$GR$137, "✔",'(B) - Detecciones - Ataques'!$E$3:$E$137, AJ$131)
</f>
        <v>0</v>
      </c>
      <c r="AI172" s="395">
        <f>AVERAGEIFS('(B) - Detecciones - Ataques'!$CK$3:$CK$137,'(B) - Detecciones - Ataques'!$GR$3:$GR$137, "✔",'(B) - Detecciones - Ataques'!$E$3:$E$137, AJ$131)
</f>
        <v>0</v>
      </c>
      <c r="AJ172" s="395">
        <f>AVERAGEIFS('(B) - Detecciones - Ataques'!$DT$3:$DT$137,'(B) - Detecciones - Ataques'!$GR$3:$GR$137, "✔",'(B) - Detecciones - Ataques'!$E$3:$E$137, AJ$131)
</f>
        <v>0</v>
      </c>
      <c r="AK172" s="395">
        <f>AVERAGEIFS('(B) - Detecciones - Ataques'!$FC$3:$FC$137,'(B) - Detecciones - Ataques'!$GR$3:$GR$137, "✔",'(B) - Detecciones - Ataques'!$E$3:$E$137, AJ$131)
</f>
        <v>1</v>
      </c>
      <c r="AL172" s="395">
        <f>AVERAGEIFS('(B) - Detecciones - Ataques'!$BE$3:$BE$137,'(B) - Detecciones - Ataques'!$GR$3:$GR$137, "✔",'(B) - Detecciones - Ataques'!$E$3:$E$137, AJ$131)
</f>
        <v>0</v>
      </c>
      <c r="AM172" s="395">
        <f>AVERAGEIFS('(B) - Detecciones - Ataques'!$CN$3:$CN$137,'(B) - Detecciones - Ataques'!$GR$3:$GR$137, "✔",'(B) - Detecciones - Ataques'!$E$3:$E$137, AJ$131)
</f>
        <v>0</v>
      </c>
      <c r="AN172" s="395">
        <f>AVERAGEIFS('(B) - Detecciones - Ataques'!$DW$3:$DW$137,'(B) - Detecciones - Ataques'!$GR$3:$GR$137, "✔",'(B) - Detecciones - Ataques'!$E$3:$E$137, AJ$131)
</f>
        <v>0</v>
      </c>
      <c r="AO172" s="395">
        <f>AVERAGEIFS('(B) - Detecciones - Ataques'!$FF$3:$FF$137,'(B) - Detecciones - Ataques'!$GR$3:$GR$137, "✔",'(B) - Detecciones - Ataques'!$E$3:$E$137, AJ$131)
</f>
        <v>1</v>
      </c>
      <c r="AP172" s="395">
        <f>AVERAGEIFS('(B) - Detecciones - Ataques'!$BH$3:$BH$137,'(B) - Detecciones - Ataques'!$GR$3:$GR$137, "✔",'(B) - Detecciones - Ataques'!$E$3:$E$137, AJ$131)
</f>
        <v>0</v>
      </c>
      <c r="AQ172" s="395">
        <f>AVERAGEIFS('(B) - Detecciones - Ataques'!$CQ$3:$CQ$137,'(B) - Detecciones - Ataques'!$GR$3:$GR$137, "✔",'(B) - Detecciones - Ataques'!$E$3:$E$137, AJ$131)
</f>
        <v>0</v>
      </c>
      <c r="AR172" s="395">
        <f>AVERAGEIFS('(B) - Detecciones - Ataques'!$DZ$3:$DZ$137,'(B) - Detecciones - Ataques'!$GR$3:$GR$137, "✔",'(B) - Detecciones - Ataques'!$E$3:$E$137, AJ$131)
</f>
        <v>0</v>
      </c>
      <c r="AS172" s="396">
        <f>AVERAGEIFS('(B) - Detecciones - Ataques'!$FI$3:$FI$137,'(B) - Detecciones - Ataques'!$GR$3:$GR$137, "✔",'(B) - Detecciones - Ataques'!$E$3:$E$137, AJ$131)
</f>
        <v>1</v>
      </c>
      <c r="AT172" s="390"/>
      <c r="AU172" s="390"/>
      <c r="AV172" s="390"/>
      <c r="AW172" s="390"/>
      <c r="AX172" s="390"/>
      <c r="AY172" s="390"/>
      <c r="AZ172" s="390"/>
      <c r="BA172" s="390"/>
      <c r="BB172" s="390"/>
      <c r="BC172" s="390"/>
      <c r="BD172" s="390"/>
      <c r="BE172" s="390"/>
      <c r="BF172" s="390"/>
      <c r="BG172" s="390"/>
      <c r="BH172" s="390"/>
      <c r="BI172" s="390"/>
      <c r="BJ172" s="390"/>
      <c r="BK172" s="390"/>
      <c r="BL172" s="390"/>
      <c r="BM172" s="390"/>
      <c r="BN172" s="390"/>
      <c r="BO172" s="390"/>
      <c r="BP172" s="390"/>
      <c r="BQ172" s="390"/>
      <c r="BR172" s="390"/>
      <c r="BS172" s="390"/>
      <c r="BT172" s="390"/>
      <c r="BU172" s="390"/>
      <c r="BV172" s="390"/>
      <c r="BW172" s="390"/>
      <c r="BX172" s="390"/>
      <c r="BY172" s="390"/>
      <c r="BZ172" s="390"/>
      <c r="CA172" s="390"/>
      <c r="CB172" s="390"/>
      <c r="CC172" s="390"/>
      <c r="CD172" s="390"/>
      <c r="CE172" s="390"/>
      <c r="CF172" s="390"/>
      <c r="CG172" s="390"/>
      <c r="CH172" s="390"/>
      <c r="CI172" s="390"/>
      <c r="CJ172" s="390"/>
      <c r="CK172" s="390"/>
      <c r="CL172" s="390"/>
      <c r="CM172" s="390"/>
      <c r="CN172" s="390"/>
      <c r="CO172" s="390"/>
      <c r="CP172" s="390"/>
      <c r="CQ172" s="390"/>
      <c r="CR172" s="390"/>
      <c r="CS172" s="390"/>
      <c r="CT172" s="390"/>
      <c r="CU172" s="390"/>
      <c r="CV172" s="390"/>
      <c r="CW172" s="390"/>
      <c r="CX172" s="390"/>
      <c r="CY172" s="390"/>
      <c r="CZ172" s="390"/>
      <c r="DA172" s="390"/>
      <c r="DB172" s="390"/>
      <c r="DC172" s="390"/>
      <c r="DD172" s="390"/>
      <c r="DE172" s="390"/>
      <c r="DF172" s="390"/>
      <c r="DG172" s="390"/>
      <c r="DH172" s="390"/>
      <c r="DI172" s="390"/>
      <c r="DJ172" s="268"/>
    </row>
    <row r="173">
      <c r="J173" s="269"/>
      <c r="K173" s="390"/>
      <c r="L173" s="390"/>
      <c r="M173" s="390"/>
      <c r="N173" s="390"/>
      <c r="O173" s="270"/>
      <c r="Q173" s="268"/>
      <c r="R173" s="405"/>
      <c r="S173" s="388"/>
      <c r="T173" s="388"/>
      <c r="U173" s="388"/>
      <c r="V173" s="388"/>
      <c r="W173" s="268"/>
      <c r="X173" s="268"/>
      <c r="Y173" s="268"/>
      <c r="Z173" s="268"/>
      <c r="AA173" s="268"/>
      <c r="AB173" s="268"/>
      <c r="AC173" s="268"/>
      <c r="AD173" s="268"/>
      <c r="AE173" s="268"/>
      <c r="AF173" s="268"/>
      <c r="AG173" s="307" t="s">
        <v>1824</v>
      </c>
      <c r="AH173" s="395">
        <f>AVERAGEIFS('(B) - Detecciones - Ataques'!$BB$3:$BB$137,'(B) - Detecciones - Ataques'!$GR$3:$GR$137, "✔",'(B) - Detecciones - Ataques'!$E$3:$E$137, AK$131)
</f>
        <v>0</v>
      </c>
      <c r="AI173" s="395">
        <f>AVERAGEIFS('(B) - Detecciones - Ataques'!$CK$3:$CK$137,'(B) - Detecciones - Ataques'!$GR$3:$GR$137, "✔",'(B) - Detecciones - Ataques'!$E$3:$E$137, AK$131)
</f>
        <v>0</v>
      </c>
      <c r="AJ173" s="395">
        <f>AVERAGEIFS('(B) - Detecciones - Ataques'!$DT$3:$DT$137,'(B) - Detecciones - Ataques'!$GR$3:$GR$137, "✔",'(B) - Detecciones - Ataques'!$E$3:$E$137, AK$131)
</f>
        <v>0</v>
      </c>
      <c r="AK173" s="395">
        <f>AVERAGEIFS('(B) - Detecciones - Ataques'!$FC$3:$FC$137,'(B) - Detecciones - Ataques'!$GR$3:$GR$137, "✔",'(B) - Detecciones - Ataques'!$E$3:$E$137, AK$131)
</f>
        <v>0</v>
      </c>
      <c r="AL173" s="395">
        <f>AVERAGEIFS('(B) - Detecciones - Ataques'!$BE$3:$BE$137,'(B) - Detecciones - Ataques'!$GR$3:$GR$137, "✔",'(B) - Detecciones - Ataques'!$E$3:$E$137, AK$131)
</f>
        <v>0</v>
      </c>
      <c r="AM173" s="395">
        <f>AVERAGEIFS('(B) - Detecciones - Ataques'!$CN$3:$CN$137,'(B) - Detecciones - Ataques'!$GR$3:$GR$137, "✔",'(B) - Detecciones - Ataques'!$E$3:$E$137, AK$131)
</f>
        <v>0</v>
      </c>
      <c r="AN173" s="395">
        <f>AVERAGEIFS('(B) - Detecciones - Ataques'!$DW$3:$DW$137,'(B) - Detecciones - Ataques'!$GR$3:$GR$137, "✔",'(B) - Detecciones - Ataques'!$E$3:$E$137, AK$131)
</f>
        <v>0</v>
      </c>
      <c r="AO173" s="395">
        <f>AVERAGEIFS('(B) - Detecciones - Ataques'!$FF$3:$FF$137,'(B) - Detecciones - Ataques'!$GR$3:$GR$137, "✔",'(B) - Detecciones - Ataques'!$E$3:$E$137, AK$131)
</f>
        <v>0</v>
      </c>
      <c r="AP173" s="395">
        <f>AVERAGEIFS('(B) - Detecciones - Ataques'!$BH$3:$BH$137,'(B) - Detecciones - Ataques'!$GR$3:$GR$137, "✔",'(B) - Detecciones - Ataques'!$E$3:$E$137, AK$131)
</f>
        <v>0</v>
      </c>
      <c r="AQ173" s="395">
        <f>AVERAGEIFS('(B) - Detecciones - Ataques'!$CQ$3:$CQ$137,'(B) - Detecciones - Ataques'!$GR$3:$GR$137, "✔",'(B) - Detecciones - Ataques'!$E$3:$E$137, AK$131)
</f>
        <v>0</v>
      </c>
      <c r="AR173" s="395">
        <f>AVERAGEIFS('(B) - Detecciones - Ataques'!$DZ$3:$DZ$137,'(B) - Detecciones - Ataques'!$GR$3:$GR$137, "✔",'(B) - Detecciones - Ataques'!$E$3:$E$137, AK$131)
</f>
        <v>0</v>
      </c>
      <c r="AS173" s="396">
        <f>AVERAGEIFS('(B) - Detecciones - Ataques'!$FI$3:$FI$137,'(B) - Detecciones - Ataques'!$GR$3:$GR$137, "✔",'(B) - Detecciones - Ataques'!$E$3:$E$137, AK$131)
</f>
        <v>0</v>
      </c>
      <c r="AT173" s="390"/>
      <c r="AU173" s="390"/>
      <c r="AV173" s="390"/>
      <c r="AW173" s="390"/>
      <c r="AX173" s="390"/>
      <c r="AY173" s="390"/>
      <c r="AZ173" s="390"/>
      <c r="BA173" s="390"/>
      <c r="BB173" s="390"/>
      <c r="BC173" s="390"/>
      <c r="BD173" s="390"/>
      <c r="BE173" s="390"/>
      <c r="BF173" s="390"/>
      <c r="BG173" s="390"/>
      <c r="BH173" s="390"/>
      <c r="BI173" s="390"/>
      <c r="BJ173" s="390"/>
      <c r="BK173" s="390"/>
      <c r="BL173" s="390"/>
      <c r="BM173" s="390"/>
      <c r="BN173" s="390"/>
      <c r="BO173" s="390"/>
      <c r="BP173" s="390"/>
      <c r="BQ173" s="390"/>
      <c r="BR173" s="390"/>
      <c r="BS173" s="390"/>
      <c r="BT173" s="390"/>
      <c r="BU173" s="390"/>
      <c r="BV173" s="390"/>
      <c r="BW173" s="390"/>
      <c r="BX173" s="390"/>
      <c r="BY173" s="390"/>
      <c r="BZ173" s="390"/>
      <c r="CA173" s="390"/>
      <c r="CB173" s="390"/>
      <c r="CC173" s="390"/>
      <c r="CD173" s="390"/>
      <c r="CE173" s="390"/>
      <c r="CF173" s="390"/>
      <c r="CG173" s="390"/>
      <c r="CH173" s="390"/>
      <c r="CI173" s="390"/>
      <c r="CJ173" s="390"/>
      <c r="CK173" s="390"/>
      <c r="CL173" s="390"/>
      <c r="CM173" s="390"/>
      <c r="CN173" s="390"/>
      <c r="CO173" s="390"/>
      <c r="CP173" s="390"/>
      <c r="CQ173" s="390"/>
      <c r="CR173" s="390"/>
      <c r="CS173" s="390"/>
      <c r="CT173" s="390"/>
      <c r="CU173" s="390"/>
      <c r="CV173" s="390"/>
      <c r="CW173" s="390"/>
      <c r="CX173" s="390"/>
      <c r="CY173" s="390"/>
      <c r="CZ173" s="390"/>
      <c r="DA173" s="390"/>
      <c r="DB173" s="390"/>
      <c r="DC173" s="390"/>
      <c r="DD173" s="390"/>
      <c r="DE173" s="390"/>
      <c r="DF173" s="390"/>
      <c r="DG173" s="390"/>
      <c r="DH173" s="390"/>
      <c r="DI173" s="390"/>
      <c r="DJ173" s="268"/>
    </row>
    <row r="174">
      <c r="J174" s="269"/>
      <c r="K174" s="390"/>
      <c r="L174" s="390"/>
      <c r="M174" s="390"/>
      <c r="N174" s="390"/>
      <c r="O174" s="270"/>
      <c r="Q174" s="268"/>
      <c r="R174" s="405"/>
      <c r="S174" s="388"/>
      <c r="T174" s="388"/>
      <c r="U174" s="388"/>
      <c r="V174" s="388"/>
      <c r="W174" s="268"/>
      <c r="X174" s="268"/>
      <c r="Y174" s="268"/>
      <c r="Z174" s="268"/>
      <c r="AA174" s="268"/>
      <c r="AB174" s="268"/>
      <c r="AC174" s="268"/>
      <c r="AD174" s="268"/>
      <c r="AE174" s="268"/>
      <c r="AF174" s="268"/>
      <c r="AG174" s="307" t="s">
        <v>1805</v>
      </c>
      <c r="AH174" s="406" t="s">
        <v>12</v>
      </c>
      <c r="AI174" s="406" t="s">
        <v>12</v>
      </c>
      <c r="AJ174" s="406" t="s">
        <v>12</v>
      </c>
      <c r="AK174" s="406" t="s">
        <v>12</v>
      </c>
      <c r="AL174" s="406" t="s">
        <v>12</v>
      </c>
      <c r="AM174" s="406" t="s">
        <v>12</v>
      </c>
      <c r="AN174" s="406" t="s">
        <v>12</v>
      </c>
      <c r="AO174" s="406" t="s">
        <v>12</v>
      </c>
      <c r="AP174" s="406" t="s">
        <v>12</v>
      </c>
      <c r="AQ174" s="406" t="s">
        <v>12</v>
      </c>
      <c r="AR174" s="406" t="s">
        <v>12</v>
      </c>
      <c r="AS174" s="420" t="s">
        <v>12</v>
      </c>
      <c r="AT174" s="390"/>
      <c r="AU174" s="390"/>
      <c r="AV174" s="390"/>
      <c r="AW174" s="390"/>
      <c r="AX174" s="390"/>
      <c r="AY174" s="390"/>
      <c r="AZ174" s="390"/>
      <c r="BA174" s="390"/>
      <c r="BB174" s="390"/>
      <c r="BC174" s="390"/>
      <c r="BD174" s="390"/>
      <c r="BE174" s="390"/>
      <c r="BF174" s="390"/>
      <c r="BG174" s="390"/>
      <c r="BH174" s="390"/>
      <c r="BI174" s="390"/>
      <c r="BJ174" s="390"/>
      <c r="BK174" s="390"/>
      <c r="BL174" s="390"/>
      <c r="BM174" s="390"/>
      <c r="BN174" s="390"/>
      <c r="BO174" s="390"/>
      <c r="BP174" s="390"/>
      <c r="BQ174" s="390"/>
      <c r="BR174" s="390"/>
      <c r="BS174" s="390"/>
      <c r="BT174" s="390"/>
      <c r="BU174" s="390"/>
      <c r="BV174" s="390"/>
      <c r="BW174" s="390"/>
      <c r="BX174" s="390"/>
      <c r="BY174" s="390"/>
      <c r="BZ174" s="390"/>
      <c r="CA174" s="390"/>
      <c r="CB174" s="390"/>
      <c r="CC174" s="390"/>
      <c r="CD174" s="390"/>
      <c r="CE174" s="390"/>
      <c r="CF174" s="390"/>
      <c r="CG174" s="390"/>
      <c r="CH174" s="390"/>
      <c r="CI174" s="390"/>
      <c r="CJ174" s="390"/>
      <c r="CK174" s="390"/>
      <c r="CL174" s="390"/>
      <c r="CM174" s="390"/>
      <c r="CN174" s="390"/>
      <c r="CO174" s="390"/>
      <c r="CP174" s="390"/>
      <c r="CQ174" s="390"/>
      <c r="CR174" s="390"/>
      <c r="CS174" s="390"/>
      <c r="CT174" s="390"/>
      <c r="CU174" s="390"/>
      <c r="CV174" s="390"/>
      <c r="CW174" s="390"/>
      <c r="CX174" s="390"/>
      <c r="CY174" s="390"/>
      <c r="CZ174" s="390"/>
      <c r="DA174" s="390"/>
      <c r="DB174" s="390"/>
      <c r="DC174" s="390"/>
      <c r="DD174" s="390"/>
      <c r="DE174" s="390"/>
      <c r="DF174" s="390"/>
      <c r="DG174" s="390"/>
      <c r="DH174" s="390"/>
      <c r="DI174" s="390"/>
      <c r="DJ174" s="268"/>
    </row>
    <row r="175">
      <c r="J175" s="269"/>
      <c r="K175" s="390"/>
      <c r="L175" s="390"/>
      <c r="M175" s="390"/>
      <c r="N175" s="390"/>
      <c r="O175" s="270"/>
      <c r="Q175" s="268"/>
      <c r="R175" s="405"/>
      <c r="S175" s="388"/>
      <c r="T175" s="388"/>
      <c r="U175" s="388"/>
      <c r="V175" s="388"/>
      <c r="W175" s="268"/>
      <c r="X175" s="268"/>
      <c r="Y175" s="268"/>
      <c r="Z175" s="268"/>
      <c r="AA175" s="268"/>
      <c r="AB175" s="268"/>
      <c r="AC175" s="268"/>
      <c r="AD175" s="268"/>
      <c r="AE175" s="268"/>
      <c r="AF175" s="268"/>
      <c r="AG175" s="307" t="s">
        <v>1794</v>
      </c>
      <c r="AH175" s="406" t="s">
        <v>12</v>
      </c>
      <c r="AI175" s="406" t="s">
        <v>12</v>
      </c>
      <c r="AJ175" s="406" t="s">
        <v>12</v>
      </c>
      <c r="AK175" s="406" t="s">
        <v>12</v>
      </c>
      <c r="AL175" s="406" t="s">
        <v>12</v>
      </c>
      <c r="AM175" s="406" t="s">
        <v>12</v>
      </c>
      <c r="AN175" s="406" t="s">
        <v>12</v>
      </c>
      <c r="AO175" s="406" t="s">
        <v>12</v>
      </c>
      <c r="AP175" s="406" t="s">
        <v>12</v>
      </c>
      <c r="AQ175" s="406" t="s">
        <v>12</v>
      </c>
      <c r="AR175" s="406" t="s">
        <v>12</v>
      </c>
      <c r="AS175" s="420" t="s">
        <v>12</v>
      </c>
      <c r="AT175" s="390"/>
      <c r="AU175" s="390"/>
      <c r="AV175" s="390"/>
      <c r="AW175" s="390"/>
      <c r="AX175" s="390"/>
      <c r="AY175" s="390"/>
      <c r="AZ175" s="390"/>
      <c r="BA175" s="390"/>
      <c r="BB175" s="390"/>
      <c r="BC175" s="390"/>
      <c r="BD175" s="390"/>
      <c r="BE175" s="390"/>
      <c r="BF175" s="390"/>
      <c r="BG175" s="390"/>
      <c r="BH175" s="390"/>
      <c r="BI175" s="390"/>
      <c r="BJ175" s="390"/>
      <c r="BK175" s="390"/>
      <c r="BL175" s="390"/>
      <c r="BM175" s="390"/>
      <c r="BN175" s="390"/>
      <c r="BO175" s="390"/>
      <c r="BP175" s="390"/>
      <c r="BQ175" s="390"/>
      <c r="BR175" s="390"/>
      <c r="BS175" s="390"/>
      <c r="BT175" s="390"/>
      <c r="BU175" s="390"/>
      <c r="BV175" s="390"/>
      <c r="BW175" s="390"/>
      <c r="BX175" s="390"/>
      <c r="BY175" s="390"/>
      <c r="BZ175" s="390"/>
      <c r="CA175" s="390"/>
      <c r="CB175" s="390"/>
      <c r="CC175" s="390"/>
      <c r="CD175" s="390"/>
      <c r="CE175" s="390"/>
      <c r="CF175" s="390"/>
      <c r="CG175" s="390"/>
      <c r="CH175" s="390"/>
      <c r="CI175" s="390"/>
      <c r="CJ175" s="390"/>
      <c r="CK175" s="390"/>
      <c r="CL175" s="390"/>
      <c r="CM175" s="390"/>
      <c r="CN175" s="390"/>
      <c r="CO175" s="390"/>
      <c r="CP175" s="390"/>
      <c r="CQ175" s="390"/>
      <c r="CR175" s="390"/>
      <c r="CS175" s="390"/>
      <c r="CT175" s="390"/>
      <c r="CU175" s="390"/>
      <c r="CV175" s="390"/>
      <c r="CW175" s="390"/>
      <c r="CX175" s="390"/>
      <c r="CY175" s="390"/>
      <c r="CZ175" s="390"/>
      <c r="DA175" s="390"/>
      <c r="DB175" s="390"/>
      <c r="DC175" s="390"/>
      <c r="DD175" s="390"/>
      <c r="DE175" s="390"/>
      <c r="DF175" s="390"/>
      <c r="DG175" s="390"/>
      <c r="DH175" s="390"/>
      <c r="DI175" s="390"/>
      <c r="DJ175" s="268"/>
    </row>
    <row r="176">
      <c r="J176" s="269"/>
      <c r="K176" s="390"/>
      <c r="L176" s="390"/>
      <c r="M176" s="390"/>
      <c r="N176" s="390"/>
      <c r="O176" s="270"/>
      <c r="Q176" s="268"/>
      <c r="R176" s="388"/>
      <c r="S176" s="388"/>
      <c r="T176" s="388"/>
      <c r="U176" s="388"/>
      <c r="V176" s="388"/>
      <c r="W176" s="268"/>
      <c r="X176" s="268"/>
      <c r="Y176" s="268"/>
      <c r="Z176" s="268"/>
      <c r="AA176" s="268"/>
      <c r="AB176" s="268"/>
      <c r="AC176" s="268"/>
      <c r="AD176" s="268"/>
      <c r="AE176" s="268"/>
      <c r="AF176" s="268"/>
      <c r="AG176" s="307" t="s">
        <v>1754</v>
      </c>
      <c r="AH176" s="406" t="s">
        <v>12</v>
      </c>
      <c r="AI176" s="406" t="s">
        <v>12</v>
      </c>
      <c r="AJ176" s="406" t="s">
        <v>12</v>
      </c>
      <c r="AK176" s="406" t="s">
        <v>12</v>
      </c>
      <c r="AL176" s="406" t="s">
        <v>12</v>
      </c>
      <c r="AM176" s="406" t="s">
        <v>12</v>
      </c>
      <c r="AN176" s="406" t="s">
        <v>12</v>
      </c>
      <c r="AO176" s="406" t="s">
        <v>12</v>
      </c>
      <c r="AP176" s="406" t="s">
        <v>12</v>
      </c>
      <c r="AQ176" s="406" t="s">
        <v>12</v>
      </c>
      <c r="AR176" s="406" t="s">
        <v>12</v>
      </c>
      <c r="AS176" s="420" t="s">
        <v>12</v>
      </c>
      <c r="AT176" s="390"/>
      <c r="AU176" s="390"/>
      <c r="AV176" s="390"/>
      <c r="AW176" s="390"/>
      <c r="AX176" s="390"/>
      <c r="AY176" s="390"/>
      <c r="AZ176" s="390"/>
      <c r="BA176" s="390"/>
      <c r="BB176" s="390"/>
      <c r="BC176" s="390"/>
      <c r="BD176" s="390"/>
      <c r="BE176" s="390"/>
      <c r="BF176" s="390"/>
      <c r="BG176" s="390"/>
      <c r="BH176" s="390"/>
      <c r="BI176" s="390"/>
      <c r="BJ176" s="390"/>
      <c r="BK176" s="390"/>
      <c r="BL176" s="390"/>
      <c r="BM176" s="390"/>
      <c r="BN176" s="390"/>
      <c r="BO176" s="390"/>
      <c r="BP176" s="390"/>
      <c r="BQ176" s="390"/>
      <c r="BR176" s="390"/>
      <c r="BS176" s="390"/>
      <c r="BT176" s="390"/>
      <c r="BU176" s="390"/>
      <c r="BV176" s="390"/>
      <c r="BW176" s="390"/>
      <c r="BX176" s="390"/>
      <c r="BY176" s="390"/>
      <c r="BZ176" s="390"/>
      <c r="CA176" s="390"/>
      <c r="CB176" s="390"/>
      <c r="CC176" s="390"/>
      <c r="CD176" s="390"/>
      <c r="CE176" s="390"/>
      <c r="CF176" s="390"/>
      <c r="CG176" s="390"/>
      <c r="CH176" s="390"/>
      <c r="CI176" s="390"/>
      <c r="CJ176" s="390"/>
      <c r="CK176" s="390"/>
      <c r="CL176" s="390"/>
      <c r="CM176" s="390"/>
      <c r="CN176" s="390"/>
      <c r="CO176" s="390"/>
      <c r="CP176" s="390"/>
      <c r="CQ176" s="390"/>
      <c r="CR176" s="390"/>
      <c r="CS176" s="390"/>
      <c r="CT176" s="390"/>
      <c r="CU176" s="390"/>
      <c r="CV176" s="390"/>
      <c r="CW176" s="390"/>
      <c r="CX176" s="390"/>
      <c r="CY176" s="390"/>
      <c r="CZ176" s="390"/>
      <c r="DA176" s="390"/>
      <c r="DB176" s="390"/>
      <c r="DC176" s="390"/>
      <c r="DD176" s="390"/>
      <c r="DE176" s="390"/>
      <c r="DF176" s="390"/>
      <c r="DG176" s="390"/>
      <c r="DH176" s="390"/>
      <c r="DI176" s="390"/>
      <c r="DJ176" s="268"/>
    </row>
    <row r="177">
      <c r="J177" s="269"/>
      <c r="K177" s="390"/>
      <c r="L177" s="390"/>
      <c r="M177" s="390"/>
      <c r="N177" s="390"/>
      <c r="O177" s="270"/>
      <c r="Q177" s="268"/>
      <c r="R177" s="388"/>
      <c r="S177" s="388"/>
      <c r="T177" s="388"/>
      <c r="U177" s="388"/>
      <c r="V177" s="388"/>
      <c r="W177" s="268"/>
      <c r="X177" s="268"/>
      <c r="Y177" s="268"/>
      <c r="Z177" s="268"/>
      <c r="AA177" s="268"/>
      <c r="AB177" s="268"/>
      <c r="AC177" s="268"/>
      <c r="AD177" s="268"/>
      <c r="AE177" s="268"/>
      <c r="AF177" s="268"/>
      <c r="AG177" s="307" t="s">
        <v>799</v>
      </c>
      <c r="AH177" s="406" t="s">
        <v>12</v>
      </c>
      <c r="AI177" s="406" t="s">
        <v>12</v>
      </c>
      <c r="AJ177" s="406" t="s">
        <v>12</v>
      </c>
      <c r="AK177" s="406" t="s">
        <v>12</v>
      </c>
      <c r="AL177" s="406" t="s">
        <v>12</v>
      </c>
      <c r="AM177" s="406" t="s">
        <v>12</v>
      </c>
      <c r="AN177" s="406" t="s">
        <v>12</v>
      </c>
      <c r="AO177" s="406" t="s">
        <v>12</v>
      </c>
      <c r="AP177" s="406" t="s">
        <v>12</v>
      </c>
      <c r="AQ177" s="406" t="s">
        <v>12</v>
      </c>
      <c r="AR177" s="406" t="s">
        <v>12</v>
      </c>
      <c r="AS177" s="420" t="s">
        <v>12</v>
      </c>
      <c r="AT177" s="390"/>
      <c r="AU177" s="390"/>
      <c r="AV177" s="390"/>
      <c r="AW177" s="390"/>
      <c r="AX177" s="390"/>
      <c r="AY177" s="390"/>
      <c r="AZ177" s="390"/>
      <c r="BA177" s="390"/>
      <c r="BB177" s="390"/>
      <c r="BC177" s="390"/>
      <c r="BD177" s="390"/>
      <c r="BE177" s="390"/>
      <c r="BF177" s="390"/>
      <c r="BG177" s="390"/>
      <c r="BH177" s="390"/>
      <c r="BI177" s="390"/>
      <c r="BJ177" s="390"/>
      <c r="BK177" s="390"/>
      <c r="BL177" s="390"/>
      <c r="BM177" s="390"/>
      <c r="BN177" s="390"/>
      <c r="BO177" s="390"/>
      <c r="BP177" s="390"/>
      <c r="BQ177" s="390"/>
      <c r="BR177" s="390"/>
      <c r="BS177" s="390"/>
      <c r="BT177" s="390"/>
      <c r="BU177" s="390"/>
      <c r="BV177" s="390"/>
      <c r="BW177" s="390"/>
      <c r="BX177" s="390"/>
      <c r="BY177" s="390"/>
      <c r="BZ177" s="390"/>
      <c r="CA177" s="390"/>
      <c r="CB177" s="390"/>
      <c r="CC177" s="390"/>
      <c r="CD177" s="390"/>
      <c r="CE177" s="390"/>
      <c r="CF177" s="390"/>
      <c r="CG177" s="390"/>
      <c r="CH177" s="390"/>
      <c r="CI177" s="390"/>
      <c r="CJ177" s="390"/>
      <c r="CK177" s="390"/>
      <c r="CL177" s="390"/>
      <c r="CM177" s="390"/>
      <c r="CN177" s="390"/>
      <c r="CO177" s="390"/>
      <c r="CP177" s="390"/>
      <c r="CQ177" s="390"/>
      <c r="CR177" s="390"/>
      <c r="CS177" s="390"/>
      <c r="CT177" s="390"/>
      <c r="CU177" s="390"/>
      <c r="CV177" s="390"/>
      <c r="CW177" s="390"/>
      <c r="CX177" s="390"/>
      <c r="CY177" s="390"/>
      <c r="CZ177" s="390"/>
      <c r="DA177" s="390"/>
      <c r="DB177" s="390"/>
      <c r="DC177" s="390"/>
      <c r="DD177" s="390"/>
      <c r="DE177" s="390"/>
      <c r="DF177" s="390"/>
      <c r="DG177" s="390"/>
      <c r="DH177" s="390"/>
      <c r="DI177" s="390"/>
      <c r="DJ177" s="268"/>
    </row>
    <row r="178">
      <c r="J178" s="269"/>
      <c r="K178" s="390"/>
      <c r="L178" s="390"/>
      <c r="M178" s="390"/>
      <c r="N178" s="390"/>
      <c r="O178" s="270"/>
      <c r="Q178" s="268"/>
      <c r="R178" s="388"/>
      <c r="S178" s="388"/>
      <c r="T178" s="388"/>
      <c r="U178" s="388"/>
      <c r="V178" s="388"/>
      <c r="W178" s="268"/>
      <c r="X178" s="268"/>
      <c r="Y178" s="268"/>
      <c r="Z178" s="268"/>
      <c r="AA178" s="268"/>
      <c r="AB178" s="268"/>
      <c r="AC178" s="268"/>
      <c r="AD178" s="268"/>
      <c r="AE178" s="268"/>
      <c r="AF178" s="268"/>
      <c r="AG178" s="307" t="s">
        <v>877</v>
      </c>
      <c r="AH178" s="395">
        <f>AVERAGEIFS('(B) - Detecciones - Ataques'!$BB$3:$BB$137,'(B) - Detecciones - Ataques'!$GR$3:$GR$137, "✔",'(B) - Detecciones - Ataques'!$E$3:$E$137, AP$131)
</f>
        <v>0.004385964912</v>
      </c>
      <c r="AI178" s="395">
        <f>AVERAGEIFS('(B) - Detecciones - Ataques'!$CK$3:$CK$137,'(B) - Detecciones - Ataques'!$GR$3:$GR$137, "✔",'(B) - Detecciones - Ataques'!$E$3:$E$137, AP$131)
</f>
        <v>0.5868421053</v>
      </c>
      <c r="AJ178" s="395">
        <f>AVERAGEIFS('(B) - Detecciones - Ataques'!$DT$3:$DT$137,'(B) - Detecciones - Ataques'!$GR$3:$GR$137, "✔",'(B) - Detecciones - Ataques'!$E$3:$E$137, AP$131)
</f>
        <v>0.5868421053</v>
      </c>
      <c r="AK178" s="395">
        <f>AVERAGEIFS('(B) - Detecciones - Ataques'!$FC$3:$FC$137,'(B) - Detecciones - Ataques'!$GR$3:$GR$137, "✔",'(B) - Detecciones - Ataques'!$E$3:$E$137, AP$131)
</f>
        <v>0.6058897243</v>
      </c>
      <c r="AL178" s="395">
        <f>AVERAGEIFS('(B) - Detecciones - Ataques'!$BE$3:$BE$137,'(B) - Detecciones - Ataques'!$GR$3:$GR$137, "✔",'(B) - Detecciones - Ataques'!$E$3:$E$137, AP$131)
</f>
        <v>0.004385964912</v>
      </c>
      <c r="AM178" s="395">
        <f>AVERAGEIFS('(B) - Detecciones - Ataques'!$CN$3:$CN$137,'(B) - Detecciones - Ataques'!$GR$3:$GR$137, "✔",'(B) - Detecciones - Ataques'!$E$3:$E$137, AP$131)
</f>
        <v>0.5789473684</v>
      </c>
      <c r="AN178" s="395">
        <f>AVERAGEIFS('(B) - Detecciones - Ataques'!$DW$3:$DW$137,'(B) - Detecciones - Ataques'!$GR$3:$GR$137, "✔",'(B) - Detecciones - Ataques'!$E$3:$E$137, AP$131)
</f>
        <v>0.5921052632</v>
      </c>
      <c r="AO178" s="395">
        <f>AVERAGEIFS('(B) - Detecciones - Ataques'!$FF$3:$FF$137,'(B) - Detecciones - Ataques'!$GR$3:$GR$137, "✔",'(B) - Detecciones - Ataques'!$E$3:$E$137, AP$131)
</f>
        <v>0.6096491228</v>
      </c>
      <c r="AP178" s="395">
        <f>AVERAGEIFS('(B) - Detecciones - Ataques'!$BH$3:$BH$137,'(B) - Detecciones - Ataques'!$GR$3:$GR$137, "✔",'(B) - Detecciones - Ataques'!$E$3:$E$137, AP$131)
</f>
        <v>0.004385964912</v>
      </c>
      <c r="AQ178" s="395">
        <f>AVERAGEIFS('(B) - Detecciones - Ataques'!$CQ$3:$CQ$137,'(B) - Detecciones - Ataques'!$GR$3:$GR$137, "✔",'(B) - Detecciones - Ataques'!$E$3:$E$137, AP$131)
</f>
        <v>0.5877192982</v>
      </c>
      <c r="AR178" s="395">
        <f>AVERAGEIFS('(B) - Detecciones - Ataques'!$DZ$3:$DZ$137,'(B) - Detecciones - Ataques'!$GR$3:$GR$137, "✔",'(B) - Detecciones - Ataques'!$E$3:$E$137, AP$131)
</f>
        <v>0.5964912281</v>
      </c>
      <c r="AS178" s="396">
        <f>AVERAGEIFS('(B) - Detecciones - Ataques'!$FI$3:$FI$137,'(B) - Detecciones - Ataques'!$GR$3:$GR$137, "✔",'(B) - Detecciones - Ataques'!$E$3:$E$137, AP$131)
</f>
        <v>0.6140350877</v>
      </c>
      <c r="AT178" s="390"/>
      <c r="AU178" s="390"/>
      <c r="AV178" s="390"/>
      <c r="AW178" s="390"/>
      <c r="AX178" s="390"/>
      <c r="AY178" s="390"/>
      <c r="AZ178" s="390"/>
      <c r="BA178" s="390"/>
      <c r="BB178" s="390"/>
      <c r="BC178" s="390"/>
      <c r="BD178" s="390"/>
      <c r="BE178" s="390"/>
      <c r="BF178" s="390"/>
      <c r="BG178" s="390"/>
      <c r="BH178" s="390"/>
      <c r="BI178" s="390"/>
      <c r="BJ178" s="390"/>
      <c r="BK178" s="390"/>
      <c r="BL178" s="390"/>
      <c r="BM178" s="390"/>
      <c r="BN178" s="390"/>
      <c r="BO178" s="390"/>
      <c r="BP178" s="390"/>
      <c r="BQ178" s="390"/>
      <c r="BR178" s="390"/>
      <c r="BS178" s="390"/>
      <c r="BT178" s="390"/>
      <c r="BU178" s="390"/>
      <c r="BV178" s="390"/>
      <c r="BW178" s="390"/>
      <c r="BX178" s="390"/>
      <c r="BY178" s="390"/>
      <c r="BZ178" s="390"/>
      <c r="CA178" s="390"/>
      <c r="CB178" s="390"/>
      <c r="CC178" s="390"/>
      <c r="CD178" s="390"/>
      <c r="CE178" s="390"/>
      <c r="CF178" s="390"/>
      <c r="CG178" s="390"/>
      <c r="CH178" s="390"/>
      <c r="CI178" s="390"/>
      <c r="CJ178" s="390"/>
      <c r="CK178" s="390"/>
      <c r="CL178" s="390"/>
      <c r="CM178" s="390"/>
      <c r="CN178" s="390"/>
      <c r="CO178" s="390"/>
      <c r="CP178" s="390"/>
      <c r="CQ178" s="390"/>
      <c r="CR178" s="390"/>
      <c r="CS178" s="390"/>
      <c r="CT178" s="390"/>
      <c r="CU178" s="390"/>
      <c r="CV178" s="390"/>
      <c r="CW178" s="390"/>
      <c r="CX178" s="390"/>
      <c r="CY178" s="390"/>
      <c r="CZ178" s="390"/>
      <c r="DA178" s="390"/>
      <c r="DB178" s="390"/>
      <c r="DC178" s="390"/>
      <c r="DD178" s="390"/>
      <c r="DE178" s="390"/>
      <c r="DF178" s="390"/>
      <c r="DG178" s="390"/>
      <c r="DH178" s="390"/>
      <c r="DI178" s="390"/>
      <c r="DJ178" s="268"/>
    </row>
    <row r="179">
      <c r="J179" s="269"/>
      <c r="K179" s="390"/>
      <c r="L179" s="390"/>
      <c r="M179" s="390"/>
      <c r="N179" s="390"/>
      <c r="O179" s="270"/>
      <c r="Q179" s="268"/>
      <c r="R179" s="388"/>
      <c r="S179" s="388"/>
      <c r="T179" s="388"/>
      <c r="U179" s="388"/>
      <c r="V179" s="388"/>
      <c r="W179" s="268"/>
      <c r="X179" s="268"/>
      <c r="Y179" s="268"/>
      <c r="Z179" s="268"/>
      <c r="AA179" s="268"/>
      <c r="AB179" s="268"/>
      <c r="AC179" s="268"/>
      <c r="AD179" s="268"/>
      <c r="AE179" s="268"/>
      <c r="AF179" s="268"/>
      <c r="AG179" s="307" t="s">
        <v>853</v>
      </c>
      <c r="AH179" s="395">
        <f>AVERAGEIFS('(B) - Detecciones - Ataques'!$BB$3:$BB$137,'(B) - Detecciones - Ataques'!$GR$3:$GR$137, "✔",'(B) - Detecciones - Ataques'!$E$3:$E$137, AQ$131)
</f>
        <v>0</v>
      </c>
      <c r="AI179" s="395">
        <f>AVERAGEIFS('(B) - Detecciones - Ataques'!$CK$3:$CK$137,'(B) - Detecciones - Ataques'!$GR$3:$GR$137, "✔",'(B) - Detecciones - Ataques'!$E$3:$E$137, AQ$131)
</f>
        <v>0.5</v>
      </c>
      <c r="AJ179" s="395">
        <f>AVERAGEIFS('(B) - Detecciones - Ataques'!$DT$3:$DT$137,'(B) - Detecciones - Ataques'!$GR$3:$GR$137, "✔",'(B) - Detecciones - Ataques'!$E$3:$E$137, AQ$131)
</f>
        <v>0.5</v>
      </c>
      <c r="AK179" s="395">
        <f>AVERAGEIFS('(B) - Detecciones - Ataques'!$FC$3:$FC$137,'(B) - Detecciones - Ataques'!$GR$3:$GR$137, "✔",'(B) - Detecciones - Ataques'!$E$3:$E$137, AQ$131)
</f>
        <v>0.5</v>
      </c>
      <c r="AL179" s="395">
        <f>AVERAGEIFS('(B) - Detecciones - Ataques'!$BE$3:$BE$137,'(B) - Detecciones - Ataques'!$GR$3:$GR$137, "✔",'(B) - Detecciones - Ataques'!$E$3:$E$137, AQ$131)
</f>
        <v>0</v>
      </c>
      <c r="AM179" s="395">
        <f>AVERAGEIFS('(B) - Detecciones - Ataques'!$CN$3:$CN$137,'(B) - Detecciones - Ataques'!$GR$3:$GR$137, "✔",'(B) - Detecciones - Ataques'!$E$3:$E$137, AQ$131)
</f>
        <v>0.5</v>
      </c>
      <c r="AN179" s="395">
        <f>AVERAGEIFS('(B) - Detecciones - Ataques'!$DW$3:$DW$137,'(B) - Detecciones - Ataques'!$GR$3:$GR$137, "✔",'(B) - Detecciones - Ataques'!$E$3:$E$137, AQ$131)
</f>
        <v>0.5</v>
      </c>
      <c r="AO179" s="395">
        <f>AVERAGEIFS('(B) - Detecciones - Ataques'!$FF$3:$FF$137,'(B) - Detecciones - Ataques'!$GR$3:$GR$137, "✔",'(B) - Detecciones - Ataques'!$E$3:$E$137, AQ$131)
</f>
        <v>0.5</v>
      </c>
      <c r="AP179" s="395">
        <f>AVERAGEIFS('(B) - Detecciones - Ataques'!$BH$3:$BH$137,'(B) - Detecciones - Ataques'!$GR$3:$GR$137, "✔",'(B) - Detecciones - Ataques'!$E$3:$E$137, AQ$131)
</f>
        <v>0</v>
      </c>
      <c r="AQ179" s="395">
        <f>AVERAGEIFS('(B) - Detecciones - Ataques'!$CQ$3:$CQ$137,'(B) - Detecciones - Ataques'!$GR$3:$GR$137, "✔",'(B) - Detecciones - Ataques'!$E$3:$E$137, AQ$131)
</f>
        <v>0.5</v>
      </c>
      <c r="AR179" s="395">
        <f>AVERAGEIFS('(B) - Detecciones - Ataques'!$DZ$3:$DZ$137,'(B) - Detecciones - Ataques'!$GR$3:$GR$137, "✔",'(B) - Detecciones - Ataques'!$E$3:$E$137, AQ$131)
</f>
        <v>0.5</v>
      </c>
      <c r="AS179" s="396">
        <f>AVERAGEIFS('(B) - Detecciones - Ataques'!$FI$3:$FI$137,'(B) - Detecciones - Ataques'!$GR$3:$GR$137, "✔",'(B) - Detecciones - Ataques'!$E$3:$E$137, AQ$131)
</f>
        <v>0.5</v>
      </c>
      <c r="AT179" s="390"/>
      <c r="AU179" s="390"/>
      <c r="AV179" s="390"/>
      <c r="AW179" s="390"/>
      <c r="AX179" s="390"/>
      <c r="AY179" s="390"/>
      <c r="AZ179" s="390"/>
      <c r="BA179" s="390"/>
      <c r="BB179" s="390"/>
      <c r="BC179" s="390"/>
      <c r="BD179" s="390"/>
      <c r="BE179" s="390"/>
      <c r="BF179" s="390"/>
      <c r="BG179" s="390"/>
      <c r="BH179" s="390"/>
      <c r="BI179" s="390"/>
      <c r="BJ179" s="390"/>
      <c r="BK179" s="390"/>
      <c r="BL179" s="390"/>
      <c r="BM179" s="390"/>
      <c r="BN179" s="390"/>
      <c r="BO179" s="390"/>
      <c r="BP179" s="390"/>
      <c r="BQ179" s="390"/>
      <c r="BR179" s="390"/>
      <c r="BS179" s="390"/>
      <c r="BT179" s="390"/>
      <c r="BU179" s="390"/>
      <c r="BV179" s="390"/>
      <c r="BW179" s="390"/>
      <c r="BX179" s="390"/>
      <c r="BY179" s="390"/>
      <c r="BZ179" s="390"/>
      <c r="CA179" s="390"/>
      <c r="CB179" s="390"/>
      <c r="CC179" s="390"/>
      <c r="CD179" s="390"/>
      <c r="CE179" s="390"/>
      <c r="CF179" s="390"/>
      <c r="CG179" s="390"/>
      <c r="CH179" s="390"/>
      <c r="CI179" s="390"/>
      <c r="CJ179" s="390"/>
      <c r="CK179" s="390"/>
      <c r="CL179" s="390"/>
      <c r="CM179" s="390"/>
      <c r="CN179" s="390"/>
      <c r="CO179" s="390"/>
      <c r="CP179" s="390"/>
      <c r="CQ179" s="390"/>
      <c r="CR179" s="390"/>
      <c r="CS179" s="390"/>
      <c r="CT179" s="390"/>
      <c r="CU179" s="390"/>
      <c r="CV179" s="390"/>
      <c r="CW179" s="390"/>
      <c r="CX179" s="390"/>
      <c r="CY179" s="390"/>
      <c r="CZ179" s="390"/>
      <c r="DA179" s="390"/>
      <c r="DB179" s="390"/>
      <c r="DC179" s="390"/>
      <c r="DD179" s="390"/>
      <c r="DE179" s="390"/>
      <c r="DF179" s="390"/>
      <c r="DG179" s="390"/>
      <c r="DH179" s="390"/>
      <c r="DI179" s="390"/>
      <c r="DJ179" s="268"/>
    </row>
    <row r="180">
      <c r="J180" s="269"/>
      <c r="K180" s="390"/>
      <c r="L180" s="390"/>
      <c r="M180" s="390"/>
      <c r="N180" s="390"/>
      <c r="O180" s="270"/>
      <c r="Q180" s="268"/>
      <c r="R180" s="388"/>
      <c r="S180" s="388"/>
      <c r="T180" s="388"/>
      <c r="U180" s="388"/>
      <c r="V180" s="388"/>
      <c r="W180" s="268"/>
      <c r="X180" s="268"/>
      <c r="Y180" s="268"/>
      <c r="Z180" s="268"/>
      <c r="AA180" s="268"/>
      <c r="AB180" s="268"/>
      <c r="AC180" s="268"/>
      <c r="AD180" s="268"/>
      <c r="AE180" s="268"/>
      <c r="AF180" s="268"/>
      <c r="AG180" s="307" t="s">
        <v>981</v>
      </c>
      <c r="AH180" s="406" t="s">
        <v>12</v>
      </c>
      <c r="AI180" s="406" t="s">
        <v>12</v>
      </c>
      <c r="AJ180" s="406" t="s">
        <v>12</v>
      </c>
      <c r="AK180" s="406" t="s">
        <v>12</v>
      </c>
      <c r="AL180" s="406" t="s">
        <v>12</v>
      </c>
      <c r="AM180" s="406" t="s">
        <v>12</v>
      </c>
      <c r="AN180" s="406" t="s">
        <v>12</v>
      </c>
      <c r="AO180" s="406" t="s">
        <v>12</v>
      </c>
      <c r="AP180" s="406" t="s">
        <v>12</v>
      </c>
      <c r="AQ180" s="406" t="s">
        <v>12</v>
      </c>
      <c r="AR180" s="406" t="s">
        <v>12</v>
      </c>
      <c r="AS180" s="420" t="s">
        <v>12</v>
      </c>
      <c r="AT180" s="390"/>
      <c r="AU180" s="390"/>
      <c r="AV180" s="390"/>
      <c r="AW180" s="390"/>
      <c r="AX180" s="390"/>
      <c r="AY180" s="390"/>
      <c r="AZ180" s="390"/>
      <c r="BA180" s="390"/>
      <c r="BB180" s="390"/>
      <c r="BC180" s="390"/>
      <c r="BD180" s="390"/>
      <c r="BE180" s="390"/>
      <c r="BF180" s="390"/>
      <c r="BG180" s="390"/>
      <c r="BH180" s="390"/>
      <c r="BI180" s="390"/>
      <c r="BJ180" s="390"/>
      <c r="BK180" s="390"/>
      <c r="BL180" s="390"/>
      <c r="BM180" s="390"/>
      <c r="BN180" s="390"/>
      <c r="BO180" s="390"/>
      <c r="BP180" s="390"/>
      <c r="BQ180" s="390"/>
      <c r="BR180" s="390"/>
      <c r="BS180" s="390"/>
      <c r="BT180" s="390"/>
      <c r="BU180" s="390"/>
      <c r="BV180" s="390"/>
      <c r="BW180" s="390"/>
      <c r="BX180" s="390"/>
      <c r="BY180" s="390"/>
      <c r="BZ180" s="390"/>
      <c r="CA180" s="390"/>
      <c r="CB180" s="390"/>
      <c r="CC180" s="390"/>
      <c r="CD180" s="390"/>
      <c r="CE180" s="390"/>
      <c r="CF180" s="390"/>
      <c r="CG180" s="390"/>
      <c r="CH180" s="390"/>
      <c r="CI180" s="390"/>
      <c r="CJ180" s="390"/>
      <c r="CK180" s="390"/>
      <c r="CL180" s="390"/>
      <c r="CM180" s="390"/>
      <c r="CN180" s="390"/>
      <c r="CO180" s="390"/>
      <c r="CP180" s="390"/>
      <c r="CQ180" s="390"/>
      <c r="CR180" s="390"/>
      <c r="CS180" s="390"/>
      <c r="CT180" s="390"/>
      <c r="CU180" s="390"/>
      <c r="CV180" s="390"/>
      <c r="CW180" s="390"/>
      <c r="CX180" s="390"/>
      <c r="CY180" s="390"/>
      <c r="CZ180" s="390"/>
      <c r="DA180" s="390"/>
      <c r="DB180" s="390"/>
      <c r="DC180" s="390"/>
      <c r="DD180" s="390"/>
      <c r="DE180" s="390"/>
      <c r="DF180" s="390"/>
      <c r="DG180" s="390"/>
      <c r="DH180" s="390"/>
      <c r="DI180" s="390"/>
      <c r="DJ180" s="268"/>
    </row>
    <row r="181">
      <c r="J181" s="363"/>
      <c r="K181" s="421"/>
      <c r="L181" s="421"/>
      <c r="M181" s="421"/>
      <c r="N181" s="421"/>
      <c r="O181" s="365"/>
      <c r="Q181" s="268"/>
      <c r="R181" s="388"/>
      <c r="S181" s="388"/>
      <c r="T181" s="388"/>
      <c r="U181" s="388"/>
      <c r="V181" s="388"/>
      <c r="W181" s="268"/>
      <c r="X181" s="268"/>
      <c r="Y181" s="268"/>
      <c r="Z181" s="268"/>
      <c r="AA181" s="268"/>
      <c r="AB181" s="268"/>
      <c r="AC181" s="268"/>
      <c r="AD181" s="268"/>
      <c r="AE181" s="268"/>
      <c r="AF181" s="268"/>
      <c r="AG181" s="307" t="s">
        <v>1604</v>
      </c>
      <c r="AH181" s="395">
        <f>AVERAGEIFS('(B) - Detecciones - Ataques'!$BB$3:$BB$137,'(B) - Detecciones - Ataques'!$GR$3:$GR$137, "✔",'(B) - Detecciones - Ataques'!$E$3:$E$137, AS$131)
</f>
        <v>0</v>
      </c>
      <c r="AI181" s="395">
        <f>AVERAGEIFS('(B) - Detecciones - Ataques'!$CK$3:$CK$137,'(B) - Detecciones - Ataques'!$GR$3:$GR$137, "✔",'(B) - Detecciones - Ataques'!$E$3:$E$137, AS$131)
</f>
        <v>0</v>
      </c>
      <c r="AJ181" s="395">
        <f>AVERAGEIFS('(B) - Detecciones - Ataques'!$DT$3:$DT$137,'(B) - Detecciones - Ataques'!$GR$3:$GR$137, "✔",'(B) - Detecciones - Ataques'!$E$3:$E$137, AS$131)
</f>
        <v>0</v>
      </c>
      <c r="AK181" s="395">
        <f>AVERAGEIFS('(B) - Detecciones - Ataques'!$FC$3:$FC$137,'(B) - Detecciones - Ataques'!$GR$3:$GR$137, "✔",'(B) - Detecciones - Ataques'!$E$3:$E$137, AS$131)
</f>
        <v>0</v>
      </c>
      <c r="AL181" s="395">
        <f>AVERAGEIFS('(B) - Detecciones - Ataques'!$BE$3:$BE$137,'(B) - Detecciones - Ataques'!$GR$3:$GR$137, "✔",'(B) - Detecciones - Ataques'!$E$3:$E$137, AS$131)
</f>
        <v>0</v>
      </c>
      <c r="AM181" s="395">
        <f>AVERAGEIFS('(B) - Detecciones - Ataques'!$CN$3:$CN$137,'(B) - Detecciones - Ataques'!$GR$3:$GR$137, "✔",'(B) - Detecciones - Ataques'!$E$3:$E$137, AS$131)
</f>
        <v>0</v>
      </c>
      <c r="AN181" s="395">
        <f>AVERAGEIFS('(B) - Detecciones - Ataques'!$DW$3:$DW$137,'(B) - Detecciones - Ataques'!$GR$3:$GR$137, "✔",'(B) - Detecciones - Ataques'!$E$3:$E$137, AS$131)
</f>
        <v>0</v>
      </c>
      <c r="AO181" s="395">
        <f>AVERAGEIFS('(B) - Detecciones - Ataques'!$FF$3:$FF$137,'(B) - Detecciones - Ataques'!$GR$3:$GR$137, "✔",'(B) - Detecciones - Ataques'!$E$3:$E$137, AS$131)
</f>
        <v>0</v>
      </c>
      <c r="AP181" s="395">
        <f>AVERAGEIFS('(B) - Detecciones - Ataques'!$BH$3:$BH$137,'(B) - Detecciones - Ataques'!$GR$3:$GR$137, "✔",'(B) - Detecciones - Ataques'!$E$3:$E$137, AS$131)
</f>
        <v>0</v>
      </c>
      <c r="AQ181" s="395">
        <f>AVERAGEIFS('(B) - Detecciones - Ataques'!$CQ$3:$CQ$137,'(B) - Detecciones - Ataques'!$GR$3:$GR$137, "✔",'(B) - Detecciones - Ataques'!$E$3:$E$137, AS$131)
</f>
        <v>0</v>
      </c>
      <c r="AR181" s="395">
        <f>AVERAGEIFS('(B) - Detecciones - Ataques'!$DZ$3:$DZ$137,'(B) - Detecciones - Ataques'!$GR$3:$GR$137, "✔",'(B) - Detecciones - Ataques'!$E$3:$E$137, AS$131)
</f>
        <v>0</v>
      </c>
      <c r="AS181" s="396">
        <f>AVERAGEIFS('(B) - Detecciones - Ataques'!$FI$3:$FI$137,'(B) - Detecciones - Ataques'!$GR$3:$GR$137, "✔",'(B) - Detecciones - Ataques'!$E$3:$E$137, AS$131)
</f>
        <v>0</v>
      </c>
      <c r="AT181" s="390"/>
      <c r="AU181" s="390"/>
      <c r="AV181" s="390"/>
      <c r="AW181" s="390"/>
      <c r="AX181" s="390"/>
      <c r="AY181" s="390"/>
      <c r="AZ181" s="390"/>
      <c r="BA181" s="390"/>
      <c r="BB181" s="390"/>
      <c r="BC181" s="390"/>
      <c r="BD181" s="390"/>
      <c r="BE181" s="390"/>
      <c r="BF181" s="390"/>
      <c r="BG181" s="390"/>
      <c r="BH181" s="390"/>
      <c r="BI181" s="390"/>
      <c r="BJ181" s="390"/>
      <c r="BK181" s="390"/>
      <c r="BL181" s="390"/>
      <c r="BM181" s="390"/>
      <c r="BN181" s="390"/>
      <c r="BO181" s="390"/>
      <c r="BP181" s="390"/>
      <c r="BQ181" s="390"/>
      <c r="BR181" s="390"/>
      <c r="BS181" s="390"/>
      <c r="BT181" s="390"/>
      <c r="BU181" s="390"/>
      <c r="BV181" s="390"/>
      <c r="BW181" s="390"/>
      <c r="BX181" s="390"/>
      <c r="BY181" s="390"/>
      <c r="BZ181" s="390"/>
      <c r="CA181" s="390"/>
      <c r="CB181" s="390"/>
      <c r="CC181" s="390"/>
      <c r="CD181" s="390"/>
      <c r="CE181" s="390"/>
      <c r="CF181" s="390"/>
      <c r="CG181" s="390"/>
      <c r="CH181" s="390"/>
      <c r="CI181" s="390"/>
      <c r="CJ181" s="390"/>
      <c r="CK181" s="390"/>
      <c r="CL181" s="390"/>
      <c r="CM181" s="390"/>
      <c r="CN181" s="390"/>
      <c r="CO181" s="390"/>
      <c r="CP181" s="390"/>
      <c r="CQ181" s="390"/>
      <c r="CR181" s="390"/>
      <c r="CS181" s="390"/>
      <c r="CT181" s="390"/>
      <c r="CU181" s="390"/>
      <c r="CV181" s="390"/>
      <c r="CW181" s="390"/>
      <c r="CX181" s="390"/>
      <c r="CY181" s="390"/>
      <c r="CZ181" s="390"/>
      <c r="DA181" s="390"/>
      <c r="DB181" s="390"/>
      <c r="DC181" s="390"/>
      <c r="DD181" s="390"/>
      <c r="DE181" s="390"/>
      <c r="DF181" s="390"/>
      <c r="DG181" s="390"/>
      <c r="DH181" s="390"/>
      <c r="DI181" s="390"/>
      <c r="DJ181" s="268"/>
    </row>
    <row r="182">
      <c r="K182" s="178"/>
      <c r="L182" s="178"/>
      <c r="M182" s="178"/>
      <c r="N182" s="178"/>
      <c r="Q182" s="268"/>
      <c r="R182" s="388"/>
      <c r="S182" s="388"/>
      <c r="T182" s="388"/>
      <c r="U182" s="388"/>
      <c r="V182" s="388"/>
      <c r="W182" s="268"/>
      <c r="X182" s="268"/>
      <c r="Y182" s="268"/>
      <c r="Z182" s="268"/>
      <c r="AA182" s="268"/>
      <c r="AB182" s="268"/>
      <c r="AC182" s="268"/>
      <c r="AD182" s="268"/>
      <c r="AE182" s="268"/>
      <c r="AF182" s="268"/>
      <c r="AG182" s="307" t="s">
        <v>2012</v>
      </c>
      <c r="AH182" s="395">
        <f>AVERAGEIFS('(B) - Detecciones - Ataques'!$BB$3:$BB$137,'(B) - Detecciones - Ataques'!$GR$3:$GR$137, "✔",'(B) - Detecciones - Ataques'!$E$3:$E$137, AT$131)
</f>
        <v>0</v>
      </c>
      <c r="AI182" s="395">
        <f>AVERAGEIFS('(B) - Detecciones - Ataques'!$CK$3:$CK$137,'(B) - Detecciones - Ataques'!$GR$3:$GR$137, "✔",'(B) - Detecciones - Ataques'!$E$3:$E$137, AT$131)
</f>
        <v>1</v>
      </c>
      <c r="AJ182" s="395">
        <f>AVERAGEIFS('(B) - Detecciones - Ataques'!$DT$3:$DT$137,'(B) - Detecciones - Ataques'!$GR$3:$GR$137, "✔",'(B) - Detecciones - Ataques'!$E$3:$E$137, AT$131)
</f>
        <v>1</v>
      </c>
      <c r="AK182" s="395">
        <f>AVERAGEIFS('(B) - Detecciones - Ataques'!$FC$3:$FC$137,'(B) - Detecciones - Ataques'!$GR$3:$GR$137, "✔",'(B) - Detecciones - Ataques'!$E$3:$E$137, AT$131)
</f>
        <v>1</v>
      </c>
      <c r="AL182" s="395">
        <f>AVERAGEIFS('(B) - Detecciones - Ataques'!$BE$3:$BE$137,'(B) - Detecciones - Ataques'!$GR$3:$GR$137, "✔",'(B) - Detecciones - Ataques'!$E$3:$E$137, AT$131)
</f>
        <v>0</v>
      </c>
      <c r="AM182" s="395">
        <f>AVERAGEIFS('(B) - Detecciones - Ataques'!$CN$3:$CN$137,'(B) - Detecciones - Ataques'!$GR$3:$GR$137, "✔",'(B) - Detecciones - Ataques'!$E$3:$E$137, AT$131)
</f>
        <v>1</v>
      </c>
      <c r="AN182" s="395">
        <f>AVERAGEIFS('(B) - Detecciones - Ataques'!$DW$3:$DW$137,'(B) - Detecciones - Ataques'!$GR$3:$GR$137, "✔",'(B) - Detecciones - Ataques'!$E$3:$E$137, AT$131)
</f>
        <v>1</v>
      </c>
      <c r="AO182" s="395">
        <f>AVERAGEIFS('(B) - Detecciones - Ataques'!$FF$3:$FF$137,'(B) - Detecciones - Ataques'!$GR$3:$GR$137, "✔",'(B) - Detecciones - Ataques'!$E$3:$E$137, AT$131)
</f>
        <v>1</v>
      </c>
      <c r="AP182" s="395">
        <f>AVERAGEIFS('(B) - Detecciones - Ataques'!$BH$3:$BH$137,'(B) - Detecciones - Ataques'!$GR$3:$GR$137, "✔",'(B) - Detecciones - Ataques'!$E$3:$E$137, AT$131)
</f>
        <v>0</v>
      </c>
      <c r="AQ182" s="395">
        <f>AVERAGEIFS('(B) - Detecciones - Ataques'!$CQ$3:$CQ$137,'(B) - Detecciones - Ataques'!$GR$3:$GR$137, "✔",'(B) - Detecciones - Ataques'!$E$3:$E$137, AT$131)
</f>
        <v>1</v>
      </c>
      <c r="AR182" s="395">
        <f>AVERAGEIFS('(B) - Detecciones - Ataques'!$DZ$3:$DZ$137,'(B) - Detecciones - Ataques'!$GR$3:$GR$137, "✔",'(B) - Detecciones - Ataques'!$E$3:$E$137, AT$131)
</f>
        <v>1</v>
      </c>
      <c r="AS182" s="396">
        <f>AVERAGEIFS('(B) - Detecciones - Ataques'!$FI$3:$FI$137,'(B) - Detecciones - Ataques'!$GR$3:$GR$137, "✔",'(B) - Detecciones - Ataques'!$E$3:$E$137, AT$131)
</f>
        <v>1</v>
      </c>
      <c r="AT182" s="390"/>
      <c r="AU182" s="390"/>
      <c r="AV182" s="390"/>
      <c r="AW182" s="390"/>
      <c r="AX182" s="390"/>
      <c r="AY182" s="390"/>
      <c r="AZ182" s="390"/>
      <c r="BA182" s="390"/>
      <c r="BB182" s="390"/>
      <c r="BC182" s="390"/>
      <c r="BD182" s="390"/>
      <c r="BE182" s="390"/>
      <c r="BF182" s="390"/>
      <c r="BG182" s="390"/>
      <c r="BH182" s="390"/>
      <c r="BI182" s="390"/>
      <c r="BJ182" s="390"/>
      <c r="BK182" s="390"/>
      <c r="BL182" s="390"/>
      <c r="BM182" s="390"/>
      <c r="BN182" s="390"/>
      <c r="BO182" s="390"/>
      <c r="BP182" s="390"/>
      <c r="BQ182" s="390"/>
      <c r="BR182" s="390"/>
      <c r="BS182" s="390"/>
      <c r="BT182" s="390"/>
      <c r="BU182" s="390"/>
      <c r="BV182" s="390"/>
      <c r="BW182" s="390"/>
      <c r="BX182" s="390"/>
      <c r="BY182" s="390"/>
      <c r="BZ182" s="390"/>
      <c r="CA182" s="390"/>
      <c r="CB182" s="390"/>
      <c r="CC182" s="390"/>
      <c r="CD182" s="390"/>
      <c r="CE182" s="390"/>
      <c r="CF182" s="390"/>
      <c r="CG182" s="390"/>
      <c r="CH182" s="390"/>
      <c r="CI182" s="390"/>
      <c r="CJ182" s="390"/>
      <c r="CK182" s="390"/>
      <c r="CL182" s="390"/>
      <c r="CM182" s="390"/>
      <c r="CN182" s="390"/>
      <c r="CO182" s="390"/>
      <c r="CP182" s="390"/>
      <c r="CQ182" s="390"/>
      <c r="CR182" s="390"/>
      <c r="CS182" s="390"/>
      <c r="CT182" s="390"/>
      <c r="CU182" s="390"/>
      <c r="CV182" s="390"/>
      <c r="CW182" s="390"/>
      <c r="CX182" s="390"/>
      <c r="CY182" s="390"/>
      <c r="CZ182" s="390"/>
      <c r="DA182" s="390"/>
      <c r="DB182" s="390"/>
      <c r="DC182" s="390"/>
      <c r="DD182" s="390"/>
      <c r="DE182" s="390"/>
      <c r="DF182" s="390"/>
      <c r="DG182" s="390"/>
      <c r="DH182" s="390"/>
      <c r="DI182" s="390"/>
      <c r="DJ182" s="268"/>
    </row>
    <row r="183">
      <c r="K183" s="178"/>
      <c r="L183" s="397" t="s">
        <v>2274</v>
      </c>
      <c r="N183" s="178"/>
      <c r="Q183" s="268"/>
      <c r="R183" s="388"/>
      <c r="S183" s="388"/>
      <c r="T183" s="388"/>
      <c r="U183" s="388"/>
      <c r="V183" s="388"/>
      <c r="W183" s="268"/>
      <c r="X183" s="268"/>
      <c r="Y183" s="268"/>
      <c r="Z183" s="268"/>
      <c r="AA183" s="268"/>
      <c r="AB183" s="268"/>
      <c r="AC183" s="268"/>
      <c r="AD183" s="268"/>
      <c r="AE183" s="268"/>
      <c r="AF183" s="268"/>
      <c r="AG183" s="307" t="s">
        <v>957</v>
      </c>
      <c r="AH183" s="395">
        <f>AVERAGEIFS('(B) - Detecciones - Ataques'!$BB$3:$BB$137,'(B) - Detecciones - Ataques'!$GR$3:$GR$137, "✔",'(B) - Detecciones - Ataques'!$E$3:$E$137, AU$131)
</f>
        <v>0</v>
      </c>
      <c r="AI183" s="395">
        <f>AVERAGEIFS('(B) - Detecciones - Ataques'!$CK$3:$CK$137,'(B) - Detecciones - Ataques'!$GR$3:$GR$137, "✔",'(B) - Detecciones - Ataques'!$E$3:$E$137, AU$131)
</f>
        <v>0</v>
      </c>
      <c r="AJ183" s="395">
        <f>AVERAGEIFS('(B) - Detecciones - Ataques'!$DT$3:$DT$137,'(B) - Detecciones - Ataques'!$GR$3:$GR$137, "✔",'(B) - Detecciones - Ataques'!$E$3:$E$137, AU$131)
</f>
        <v>0</v>
      </c>
      <c r="AK183" s="395">
        <f>AVERAGEIFS('(B) - Detecciones - Ataques'!$FC$3:$FC$137,'(B) - Detecciones - Ataques'!$GR$3:$GR$137, "✔",'(B) - Detecciones - Ataques'!$E$3:$E$137, AU$131)
</f>
        <v>1</v>
      </c>
      <c r="AL183" s="395">
        <f>AVERAGEIFS('(B) - Detecciones - Ataques'!$BE$3:$BE$137,'(B) - Detecciones - Ataques'!$GR$3:$GR$137, "✔",'(B) - Detecciones - Ataques'!$E$3:$E$137, AU$131)
</f>
        <v>0</v>
      </c>
      <c r="AM183" s="395">
        <f>AVERAGEIFS('(B) - Detecciones - Ataques'!$CN$3:$CN$137,'(B) - Detecciones - Ataques'!$GR$3:$GR$137, "✔",'(B) - Detecciones - Ataques'!$E$3:$E$137, AU$131)
</f>
        <v>0</v>
      </c>
      <c r="AN183" s="395">
        <f>AVERAGEIFS('(B) - Detecciones - Ataques'!$DW$3:$DW$137,'(B) - Detecciones - Ataques'!$GR$3:$GR$137, "✔",'(B) - Detecciones - Ataques'!$E$3:$E$137, AU$131)
</f>
        <v>0</v>
      </c>
      <c r="AO183" s="395">
        <f>AVERAGEIFS('(B) - Detecciones - Ataques'!$FF$3:$FF$137,'(B) - Detecciones - Ataques'!$GR$3:$GR$137, "✔",'(B) - Detecciones - Ataques'!$E$3:$E$137, AU$131)
</f>
        <v>1</v>
      </c>
      <c r="AP183" s="395">
        <f>AVERAGEIFS('(B) - Detecciones - Ataques'!$BH$3:$BH$137,'(B) - Detecciones - Ataques'!$GR$3:$GR$137, "✔",'(B) - Detecciones - Ataques'!$E$3:$E$137, AU$131)
</f>
        <v>0</v>
      </c>
      <c r="AQ183" s="395">
        <f>AVERAGEIFS('(B) - Detecciones - Ataques'!$CQ$3:$CQ$137,'(B) - Detecciones - Ataques'!$GR$3:$GR$137, "✔",'(B) - Detecciones - Ataques'!$E$3:$E$137, AU$131)
</f>
        <v>0</v>
      </c>
      <c r="AR183" s="395">
        <f>AVERAGEIFS('(B) - Detecciones - Ataques'!$DZ$3:$DZ$137,'(B) - Detecciones - Ataques'!$GR$3:$GR$137, "✔",'(B) - Detecciones - Ataques'!$E$3:$E$137, AU$131)
</f>
        <v>0</v>
      </c>
      <c r="AS183" s="396">
        <f>AVERAGEIFS('(B) - Detecciones - Ataques'!$FI$3:$FI$137,'(B) - Detecciones - Ataques'!$GR$3:$GR$137, "✔",'(B) - Detecciones - Ataques'!$E$3:$E$137, AU$131)
</f>
        <v>1</v>
      </c>
      <c r="AT183" s="390"/>
      <c r="AU183" s="390"/>
      <c r="AV183" s="390"/>
      <c r="AW183" s="390"/>
      <c r="AX183" s="390"/>
      <c r="AY183" s="390"/>
      <c r="AZ183" s="390"/>
      <c r="BA183" s="390"/>
      <c r="BB183" s="390"/>
      <c r="BC183" s="390"/>
      <c r="BD183" s="390"/>
      <c r="BE183" s="390"/>
      <c r="BF183" s="390"/>
      <c r="BG183" s="390"/>
      <c r="BH183" s="390"/>
      <c r="BI183" s="390"/>
      <c r="BJ183" s="390"/>
      <c r="BK183" s="390"/>
      <c r="BL183" s="390"/>
      <c r="BM183" s="390"/>
      <c r="BN183" s="390"/>
      <c r="BO183" s="390"/>
      <c r="BP183" s="390"/>
      <c r="BQ183" s="390"/>
      <c r="BR183" s="390"/>
      <c r="BS183" s="390"/>
      <c r="BT183" s="390"/>
      <c r="BU183" s="390"/>
      <c r="BV183" s="390"/>
      <c r="BW183" s="390"/>
      <c r="BX183" s="390"/>
      <c r="BY183" s="390"/>
      <c r="BZ183" s="390"/>
      <c r="CA183" s="390"/>
      <c r="CB183" s="390"/>
      <c r="CC183" s="390"/>
      <c r="CD183" s="390"/>
      <c r="CE183" s="390"/>
      <c r="CF183" s="390"/>
      <c r="CG183" s="390"/>
      <c r="CH183" s="390"/>
      <c r="CI183" s="390"/>
      <c r="CJ183" s="390"/>
      <c r="CK183" s="390"/>
      <c r="CL183" s="390"/>
      <c r="CM183" s="390"/>
      <c r="CN183" s="390"/>
      <c r="CO183" s="390"/>
      <c r="CP183" s="390"/>
      <c r="CQ183" s="390"/>
      <c r="CR183" s="390"/>
      <c r="CS183" s="390"/>
      <c r="CT183" s="390"/>
      <c r="CU183" s="390"/>
      <c r="CV183" s="390"/>
      <c r="CW183" s="390"/>
      <c r="CX183" s="390"/>
      <c r="CY183" s="390"/>
      <c r="CZ183" s="390"/>
      <c r="DA183" s="390"/>
      <c r="DB183" s="390"/>
      <c r="DC183" s="390"/>
      <c r="DD183" s="390"/>
      <c r="DE183" s="390"/>
      <c r="DF183" s="390"/>
      <c r="DG183" s="390"/>
      <c r="DH183" s="390"/>
      <c r="DI183" s="390"/>
      <c r="DJ183" s="268"/>
    </row>
    <row r="184">
      <c r="K184" s="178"/>
      <c r="N184" s="178"/>
      <c r="Q184" s="268"/>
      <c r="R184" s="388"/>
      <c r="S184" s="388"/>
      <c r="T184" s="388"/>
      <c r="U184" s="388"/>
      <c r="V184" s="388"/>
      <c r="W184" s="268"/>
      <c r="X184" s="268"/>
      <c r="Y184" s="268"/>
      <c r="Z184" s="268"/>
      <c r="AA184" s="268"/>
      <c r="AB184" s="268"/>
      <c r="AC184" s="268"/>
      <c r="AD184" s="268"/>
      <c r="AE184" s="268"/>
      <c r="AF184" s="268"/>
      <c r="AG184" s="307" t="s">
        <v>819</v>
      </c>
      <c r="AH184" s="406" t="s">
        <v>12</v>
      </c>
      <c r="AI184" s="406" t="s">
        <v>12</v>
      </c>
      <c r="AJ184" s="406" t="s">
        <v>12</v>
      </c>
      <c r="AK184" s="406" t="s">
        <v>12</v>
      </c>
      <c r="AL184" s="406" t="s">
        <v>12</v>
      </c>
      <c r="AM184" s="406" t="s">
        <v>12</v>
      </c>
      <c r="AN184" s="406" t="s">
        <v>12</v>
      </c>
      <c r="AO184" s="406" t="s">
        <v>12</v>
      </c>
      <c r="AP184" s="406" t="s">
        <v>12</v>
      </c>
      <c r="AQ184" s="406" t="s">
        <v>12</v>
      </c>
      <c r="AR184" s="406" t="s">
        <v>12</v>
      </c>
      <c r="AS184" s="420" t="s">
        <v>12</v>
      </c>
      <c r="AT184" s="390"/>
      <c r="AU184" s="390"/>
      <c r="AV184" s="390"/>
      <c r="AW184" s="390"/>
      <c r="AX184" s="390"/>
      <c r="AY184" s="390"/>
      <c r="AZ184" s="390"/>
      <c r="BA184" s="390"/>
      <c r="BB184" s="390"/>
      <c r="BC184" s="390"/>
      <c r="BD184" s="390"/>
      <c r="BE184" s="390"/>
      <c r="BF184" s="390"/>
      <c r="BG184" s="390"/>
      <c r="BH184" s="390"/>
      <c r="BI184" s="390"/>
      <c r="BJ184" s="390"/>
      <c r="BK184" s="390"/>
      <c r="BL184" s="390"/>
      <c r="BM184" s="390"/>
      <c r="BN184" s="390"/>
      <c r="BO184" s="390"/>
      <c r="BP184" s="390"/>
      <c r="BQ184" s="390"/>
      <c r="BR184" s="390"/>
      <c r="BS184" s="390"/>
      <c r="BT184" s="390"/>
      <c r="BU184" s="390"/>
      <c r="BV184" s="390"/>
      <c r="BW184" s="390"/>
      <c r="BX184" s="390"/>
      <c r="BY184" s="390"/>
      <c r="BZ184" s="390"/>
      <c r="CA184" s="390"/>
      <c r="CB184" s="390"/>
      <c r="CC184" s="390"/>
      <c r="CD184" s="390"/>
      <c r="CE184" s="390"/>
      <c r="CF184" s="390"/>
      <c r="CG184" s="390"/>
      <c r="CH184" s="390"/>
      <c r="CI184" s="390"/>
      <c r="CJ184" s="390"/>
      <c r="CK184" s="390"/>
      <c r="CL184" s="390"/>
      <c r="CM184" s="390"/>
      <c r="CN184" s="390"/>
      <c r="CO184" s="390"/>
      <c r="CP184" s="390"/>
      <c r="CQ184" s="390"/>
      <c r="CR184" s="390"/>
      <c r="CS184" s="390"/>
      <c r="CT184" s="390"/>
      <c r="CU184" s="390"/>
      <c r="CV184" s="390"/>
      <c r="CW184" s="390"/>
      <c r="CX184" s="390"/>
      <c r="CY184" s="390"/>
      <c r="CZ184" s="390"/>
      <c r="DA184" s="390"/>
      <c r="DB184" s="390"/>
      <c r="DC184" s="390"/>
      <c r="DD184" s="390"/>
      <c r="DE184" s="390"/>
      <c r="DF184" s="390"/>
      <c r="DG184" s="390"/>
      <c r="DH184" s="390"/>
      <c r="DI184" s="390"/>
      <c r="DJ184" s="268"/>
    </row>
    <row r="185">
      <c r="K185" s="178"/>
      <c r="N185" s="178"/>
      <c r="Q185" s="268"/>
      <c r="R185" s="388"/>
      <c r="S185" s="388"/>
      <c r="T185" s="388"/>
      <c r="U185" s="388"/>
      <c r="V185" s="388"/>
      <c r="W185" s="268"/>
      <c r="X185" s="268"/>
      <c r="Y185" s="268"/>
      <c r="Z185" s="268"/>
      <c r="AA185" s="268"/>
      <c r="AB185" s="268"/>
      <c r="AC185" s="268"/>
      <c r="AD185" s="268"/>
      <c r="AE185" s="268"/>
      <c r="AF185" s="268"/>
      <c r="AG185" s="307" t="s">
        <v>931</v>
      </c>
      <c r="AH185" s="395">
        <f>AVERAGEIFS('(B) - Detecciones - Ataques'!$BB$3:$BB$137,'(B) - Detecciones - Ataques'!$GR$3:$GR$137, "✔",'(B) - Detecciones - Ataques'!$E$3:$E$137, AW$131)
</f>
        <v>0</v>
      </c>
      <c r="AI185" s="395">
        <f>AVERAGEIFS('(B) - Detecciones - Ataques'!$CK$3:$CK$137,'(B) - Detecciones - Ataques'!$GR$3:$GR$137, "✔",'(B) - Detecciones - Ataques'!$E$3:$E$137, AW$131)
</f>
        <v>1</v>
      </c>
      <c r="AJ185" s="395">
        <f>AVERAGEIFS('(B) - Detecciones - Ataques'!$DT$3:$DT$137,'(B) - Detecciones - Ataques'!$GR$3:$GR$137, "✔",'(B) - Detecciones - Ataques'!$E$3:$E$137, AW$131)
</f>
        <v>1</v>
      </c>
      <c r="AK185" s="395">
        <f>AVERAGEIFS('(B) - Detecciones - Ataques'!$FC$3:$FC$137,'(B) - Detecciones - Ataques'!$GR$3:$GR$137, "✔",'(B) - Detecciones - Ataques'!$E$3:$E$137, AW$131)
</f>
        <v>1</v>
      </c>
      <c r="AL185" s="395">
        <f>AVERAGEIFS('(B) - Detecciones - Ataques'!$BE$3:$BE$137,'(B) - Detecciones - Ataques'!$GR$3:$GR$137, "✔",'(B) - Detecciones - Ataques'!$E$3:$E$137, AW$131)
</f>
        <v>0</v>
      </c>
      <c r="AM185" s="395">
        <f>AVERAGEIFS('(B) - Detecciones - Ataques'!$CN$3:$CN$137,'(B) - Detecciones - Ataques'!$GR$3:$GR$137, "✔",'(B) - Detecciones - Ataques'!$E$3:$E$137, AW$131)
</f>
        <v>1</v>
      </c>
      <c r="AN185" s="395">
        <f>AVERAGEIFS('(B) - Detecciones - Ataques'!$DW$3:$DW$137,'(B) - Detecciones - Ataques'!$GR$3:$GR$137, "✔",'(B) - Detecciones - Ataques'!$E$3:$E$137, AW$131)
</f>
        <v>1</v>
      </c>
      <c r="AO185" s="395">
        <f>AVERAGEIFS('(B) - Detecciones - Ataques'!$FF$3:$FF$137,'(B) - Detecciones - Ataques'!$GR$3:$GR$137, "✔",'(B) - Detecciones - Ataques'!$E$3:$E$137, AW$131)
</f>
        <v>1</v>
      </c>
      <c r="AP185" s="395">
        <f>AVERAGEIFS('(B) - Detecciones - Ataques'!$BH$3:$BH$137,'(B) - Detecciones - Ataques'!$GR$3:$GR$137, "✔",'(B) - Detecciones - Ataques'!$E$3:$E$137, AW$131)
</f>
        <v>0</v>
      </c>
      <c r="AQ185" s="395">
        <f>AVERAGEIFS('(B) - Detecciones - Ataques'!$CQ$3:$CQ$137,'(B) - Detecciones - Ataques'!$GR$3:$GR$137, "✔",'(B) - Detecciones - Ataques'!$E$3:$E$137, AW$131)
</f>
        <v>1</v>
      </c>
      <c r="AR185" s="395">
        <f>AVERAGEIFS('(B) - Detecciones - Ataques'!$DZ$3:$DZ$137,'(B) - Detecciones - Ataques'!$GR$3:$GR$137, "✔",'(B) - Detecciones - Ataques'!$E$3:$E$137, AW$131)
</f>
        <v>1</v>
      </c>
      <c r="AS185" s="396">
        <f>AVERAGEIFS('(B) - Detecciones - Ataques'!$FI$3:$FI$137,'(B) - Detecciones - Ataques'!$GR$3:$GR$137, "✔",'(B) - Detecciones - Ataques'!$E$3:$E$137, AW$131)
</f>
        <v>1</v>
      </c>
      <c r="AT185" s="390"/>
      <c r="AU185" s="390"/>
      <c r="AV185" s="390"/>
      <c r="AW185" s="390"/>
      <c r="AX185" s="390"/>
      <c r="AY185" s="390"/>
      <c r="AZ185" s="390"/>
      <c r="BA185" s="390"/>
      <c r="BB185" s="390"/>
      <c r="BC185" s="390"/>
      <c r="BD185" s="390"/>
      <c r="BE185" s="390"/>
      <c r="BF185" s="390"/>
      <c r="BG185" s="390"/>
      <c r="BH185" s="390"/>
      <c r="BI185" s="390"/>
      <c r="BJ185" s="390"/>
      <c r="BK185" s="390"/>
      <c r="BL185" s="390"/>
      <c r="BM185" s="390"/>
      <c r="BN185" s="390"/>
      <c r="BO185" s="390"/>
      <c r="BP185" s="390"/>
      <c r="BQ185" s="390"/>
      <c r="BR185" s="390"/>
      <c r="BS185" s="390"/>
      <c r="BT185" s="390"/>
      <c r="BU185" s="390"/>
      <c r="BV185" s="390"/>
      <c r="BW185" s="390"/>
      <c r="BX185" s="390"/>
      <c r="BY185" s="390"/>
      <c r="BZ185" s="390"/>
      <c r="CA185" s="390"/>
      <c r="CB185" s="390"/>
      <c r="CC185" s="390"/>
      <c r="CD185" s="390"/>
      <c r="CE185" s="390"/>
      <c r="CF185" s="390"/>
      <c r="CG185" s="390"/>
      <c r="CH185" s="390"/>
      <c r="CI185" s="390"/>
      <c r="CJ185" s="390"/>
      <c r="CK185" s="390"/>
      <c r="CL185" s="390"/>
      <c r="CM185" s="390"/>
      <c r="CN185" s="390"/>
      <c r="CO185" s="390"/>
      <c r="CP185" s="390"/>
      <c r="CQ185" s="390"/>
      <c r="CR185" s="390"/>
      <c r="CS185" s="390"/>
      <c r="CT185" s="390"/>
      <c r="CU185" s="390"/>
      <c r="CV185" s="390"/>
      <c r="CW185" s="390"/>
      <c r="CX185" s="390"/>
      <c r="CY185" s="390"/>
      <c r="CZ185" s="390"/>
      <c r="DA185" s="390"/>
      <c r="DB185" s="390"/>
      <c r="DC185" s="390"/>
      <c r="DD185" s="390"/>
      <c r="DE185" s="390"/>
      <c r="DF185" s="390"/>
      <c r="DG185" s="390"/>
      <c r="DH185" s="390"/>
      <c r="DI185" s="390"/>
      <c r="DJ185" s="268"/>
    </row>
    <row r="186">
      <c r="K186" s="178"/>
      <c r="N186" s="178"/>
      <c r="Q186" s="268"/>
      <c r="R186" s="388"/>
      <c r="S186" s="388"/>
      <c r="T186" s="388"/>
      <c r="U186" s="388"/>
      <c r="V186" s="388"/>
      <c r="W186" s="268"/>
      <c r="X186" s="268"/>
      <c r="Y186" s="268"/>
      <c r="Z186" s="268"/>
      <c r="AA186" s="268"/>
      <c r="AB186" s="268"/>
      <c r="AC186" s="268"/>
      <c r="AD186" s="268"/>
      <c r="AE186" s="268"/>
      <c r="AF186" s="268"/>
      <c r="AG186" s="307" t="s">
        <v>1469</v>
      </c>
      <c r="AH186" s="406" t="s">
        <v>12</v>
      </c>
      <c r="AI186" s="406" t="s">
        <v>12</v>
      </c>
      <c r="AJ186" s="406" t="s">
        <v>12</v>
      </c>
      <c r="AK186" s="406" t="s">
        <v>12</v>
      </c>
      <c r="AL186" s="406" t="s">
        <v>12</v>
      </c>
      <c r="AM186" s="406" t="s">
        <v>12</v>
      </c>
      <c r="AN186" s="406" t="s">
        <v>12</v>
      </c>
      <c r="AO186" s="406" t="s">
        <v>12</v>
      </c>
      <c r="AP186" s="406" t="s">
        <v>12</v>
      </c>
      <c r="AQ186" s="406" t="s">
        <v>12</v>
      </c>
      <c r="AR186" s="406" t="s">
        <v>12</v>
      </c>
      <c r="AS186" s="420" t="s">
        <v>12</v>
      </c>
      <c r="AT186" s="390"/>
      <c r="AU186" s="390"/>
      <c r="AV186" s="390"/>
      <c r="AW186" s="390"/>
      <c r="AX186" s="390"/>
      <c r="AY186" s="390"/>
      <c r="AZ186" s="390"/>
      <c r="BA186" s="390"/>
      <c r="BB186" s="390"/>
      <c r="BC186" s="390"/>
      <c r="BD186" s="390"/>
      <c r="BE186" s="390"/>
      <c r="BF186" s="390"/>
      <c r="BG186" s="390"/>
      <c r="BH186" s="390"/>
      <c r="BI186" s="390"/>
      <c r="BJ186" s="390"/>
      <c r="BK186" s="390"/>
      <c r="BL186" s="390"/>
      <c r="BM186" s="390"/>
      <c r="BN186" s="390"/>
      <c r="BO186" s="390"/>
      <c r="BP186" s="390"/>
      <c r="BQ186" s="390"/>
      <c r="BR186" s="390"/>
      <c r="BS186" s="390"/>
      <c r="BT186" s="390"/>
      <c r="BU186" s="390"/>
      <c r="BV186" s="390"/>
      <c r="BW186" s="390"/>
      <c r="BX186" s="390"/>
      <c r="BY186" s="390"/>
      <c r="BZ186" s="390"/>
      <c r="CA186" s="390"/>
      <c r="CB186" s="390"/>
      <c r="CC186" s="390"/>
      <c r="CD186" s="390"/>
      <c r="CE186" s="390"/>
      <c r="CF186" s="390"/>
      <c r="CG186" s="390"/>
      <c r="CH186" s="390"/>
      <c r="CI186" s="390"/>
      <c r="CJ186" s="390"/>
      <c r="CK186" s="390"/>
      <c r="CL186" s="390"/>
      <c r="CM186" s="390"/>
      <c r="CN186" s="390"/>
      <c r="CO186" s="390"/>
      <c r="CP186" s="390"/>
      <c r="CQ186" s="390"/>
      <c r="CR186" s="390"/>
      <c r="CS186" s="390"/>
      <c r="CT186" s="390"/>
      <c r="CU186" s="390"/>
      <c r="CV186" s="390"/>
      <c r="CW186" s="390"/>
      <c r="CX186" s="390"/>
      <c r="CY186" s="390"/>
      <c r="CZ186" s="390"/>
      <c r="DA186" s="390"/>
      <c r="DB186" s="390"/>
      <c r="DC186" s="390"/>
      <c r="DD186" s="390"/>
      <c r="DE186" s="390"/>
      <c r="DF186" s="390"/>
      <c r="DG186" s="390"/>
      <c r="DH186" s="390"/>
      <c r="DI186" s="390"/>
      <c r="DJ186" s="268"/>
    </row>
    <row r="187">
      <c r="K187" s="178"/>
      <c r="N187" s="178"/>
      <c r="Q187" s="268"/>
      <c r="R187" s="388"/>
      <c r="S187" s="388"/>
      <c r="T187" s="388"/>
      <c r="U187" s="388"/>
      <c r="V187" s="388"/>
      <c r="W187" s="268"/>
      <c r="X187" s="268"/>
      <c r="Y187" s="268"/>
      <c r="Z187" s="268"/>
      <c r="AA187" s="268"/>
      <c r="AB187" s="268"/>
      <c r="AC187" s="268"/>
      <c r="AD187" s="268"/>
      <c r="AE187" s="268"/>
      <c r="AF187" s="268"/>
      <c r="AG187" s="307" t="s">
        <v>1401</v>
      </c>
      <c r="AH187" s="395">
        <f>AVERAGEIFS('(B) - Detecciones - Ataques'!$BB$3:$BB$137,'(B) - Detecciones - Ataques'!$GR$3:$GR$137, "✔",'(B) - Detecciones - Ataques'!$E$3:$E$137, AY$131)
</f>
        <v>0</v>
      </c>
      <c r="AI187" s="395">
        <f>AVERAGEIFS('(B) - Detecciones - Ataques'!$CK$3:$CK$137,'(B) - Detecciones - Ataques'!$GR$3:$GR$137, "✔",'(B) - Detecciones - Ataques'!$E$3:$E$137, AY$131)
</f>
        <v>0.5</v>
      </c>
      <c r="AJ187" s="395">
        <f>AVERAGEIFS('(B) - Detecciones - Ataques'!$DT$3:$DT$137,'(B) - Detecciones - Ataques'!$GR$3:$GR$137, "✔",'(B) - Detecciones - Ataques'!$E$3:$E$137, AY$131)
</f>
        <v>0.5</v>
      </c>
      <c r="AK187" s="395">
        <f>AVERAGEIFS('(B) - Detecciones - Ataques'!$FC$3:$FC$137,'(B) - Detecciones - Ataques'!$GR$3:$GR$137, "✔",'(B) - Detecciones - Ataques'!$E$3:$E$137, AY$131)
</f>
        <v>0.5</v>
      </c>
      <c r="AL187" s="395">
        <f>AVERAGEIFS('(B) - Detecciones - Ataques'!$BE$3:$BE$137,'(B) - Detecciones - Ataques'!$GR$3:$GR$137, "✔",'(B) - Detecciones - Ataques'!$E$3:$E$137, AY$131)
</f>
        <v>0</v>
      </c>
      <c r="AM187" s="395">
        <f>AVERAGEIFS('(B) - Detecciones - Ataques'!$CN$3:$CN$137,'(B) - Detecciones - Ataques'!$GR$3:$GR$137, "✔",'(B) - Detecciones - Ataques'!$E$3:$E$137, AY$131)
</f>
        <v>0.5</v>
      </c>
      <c r="AN187" s="395">
        <f>AVERAGEIFS('(B) - Detecciones - Ataques'!$DW$3:$DW$137,'(B) - Detecciones - Ataques'!$GR$3:$GR$137, "✔",'(B) - Detecciones - Ataques'!$E$3:$E$137, AY$131)
</f>
        <v>0.5</v>
      </c>
      <c r="AO187" s="395">
        <f>AVERAGEIFS('(B) - Detecciones - Ataques'!$FF$3:$FF$137,'(B) - Detecciones - Ataques'!$GR$3:$GR$137, "✔",'(B) - Detecciones - Ataques'!$E$3:$E$137, AY$131)
</f>
        <v>0.5</v>
      </c>
      <c r="AP187" s="395">
        <f>AVERAGEIFS('(B) - Detecciones - Ataques'!$BH$3:$BH$137,'(B) - Detecciones - Ataques'!$GR$3:$GR$137, "✔",'(B) - Detecciones - Ataques'!$E$3:$E$137, AY$131)
</f>
        <v>0</v>
      </c>
      <c r="AQ187" s="395">
        <f>AVERAGEIFS('(B) - Detecciones - Ataques'!$CQ$3:$CQ$137,'(B) - Detecciones - Ataques'!$GR$3:$GR$137, "✔",'(B) - Detecciones - Ataques'!$E$3:$E$137, AY$131)
</f>
        <v>0.5</v>
      </c>
      <c r="AR187" s="395">
        <f>AVERAGEIFS('(B) - Detecciones - Ataques'!$DZ$3:$DZ$137,'(B) - Detecciones - Ataques'!$GR$3:$GR$137, "✔",'(B) - Detecciones - Ataques'!$E$3:$E$137, AY$131)
</f>
        <v>0.5</v>
      </c>
      <c r="AS187" s="396">
        <f>AVERAGEIFS('(B) - Detecciones - Ataques'!$FI$3:$FI$137,'(B) - Detecciones - Ataques'!$GR$3:$GR$137, "✔",'(B) - Detecciones - Ataques'!$E$3:$E$137, AY$131)
</f>
        <v>0.5</v>
      </c>
      <c r="AT187" s="390"/>
      <c r="AU187" s="390"/>
      <c r="AV187" s="390"/>
      <c r="AW187" s="390"/>
      <c r="AX187" s="390"/>
      <c r="AY187" s="390"/>
      <c r="AZ187" s="390"/>
      <c r="BA187" s="390"/>
      <c r="BB187" s="390"/>
      <c r="BC187" s="390"/>
      <c r="BD187" s="390"/>
      <c r="BE187" s="390"/>
      <c r="BF187" s="390"/>
      <c r="BG187" s="390"/>
      <c r="BH187" s="390"/>
      <c r="BI187" s="390"/>
      <c r="BJ187" s="390"/>
      <c r="BK187" s="390"/>
      <c r="BL187" s="390"/>
      <c r="BM187" s="390"/>
      <c r="BN187" s="390"/>
      <c r="BO187" s="390"/>
      <c r="BP187" s="390"/>
      <c r="BQ187" s="390"/>
      <c r="BR187" s="390"/>
      <c r="BS187" s="390"/>
      <c r="BT187" s="390"/>
      <c r="BU187" s="390"/>
      <c r="BV187" s="390"/>
      <c r="BW187" s="390"/>
      <c r="BX187" s="390"/>
      <c r="BY187" s="390"/>
      <c r="BZ187" s="390"/>
      <c r="CA187" s="390"/>
      <c r="CB187" s="390"/>
      <c r="CC187" s="390"/>
      <c r="CD187" s="390"/>
      <c r="CE187" s="390"/>
      <c r="CF187" s="390"/>
      <c r="CG187" s="390"/>
      <c r="CH187" s="390"/>
      <c r="CI187" s="390"/>
      <c r="CJ187" s="390"/>
      <c r="CK187" s="390"/>
      <c r="CL187" s="390"/>
      <c r="CM187" s="390"/>
      <c r="CN187" s="390"/>
      <c r="CO187" s="390"/>
      <c r="CP187" s="390"/>
      <c r="CQ187" s="390"/>
      <c r="CR187" s="390"/>
      <c r="CS187" s="390"/>
      <c r="CT187" s="390"/>
      <c r="CU187" s="390"/>
      <c r="CV187" s="390"/>
      <c r="CW187" s="390"/>
      <c r="CX187" s="390"/>
      <c r="CY187" s="390"/>
      <c r="CZ187" s="390"/>
      <c r="DA187" s="390"/>
      <c r="DB187" s="390"/>
      <c r="DC187" s="390"/>
      <c r="DD187" s="390"/>
      <c r="DE187" s="390"/>
      <c r="DF187" s="390"/>
      <c r="DG187" s="390"/>
      <c r="DH187" s="390"/>
      <c r="DI187" s="390"/>
      <c r="DJ187" s="268"/>
    </row>
    <row r="188">
      <c r="K188" s="178"/>
      <c r="N188" s="178"/>
      <c r="Q188" s="268"/>
      <c r="R188" s="388"/>
      <c r="S188" s="388"/>
      <c r="T188" s="388"/>
      <c r="U188" s="388"/>
      <c r="V188" s="388"/>
      <c r="W188" s="268"/>
      <c r="X188" s="268"/>
      <c r="Y188" s="268"/>
      <c r="Z188" s="268"/>
      <c r="AA188" s="268"/>
      <c r="AB188" s="268"/>
      <c r="AC188" s="268"/>
      <c r="AD188" s="268"/>
      <c r="AE188" s="268"/>
      <c r="AF188" s="268"/>
      <c r="AG188" s="422" t="s">
        <v>511</v>
      </c>
      <c r="AH188" s="395">
        <f>AVERAGEIFS('(B) - Detecciones - Ataques'!$BB$3:$BB$137,'(B) - Detecciones - Ataques'!$GR$3:$GR$137, "✔",'(B) - Detecciones - Ataques'!$E$3:$E$137, AZ$131)
</f>
        <v>0</v>
      </c>
      <c r="AI188" s="395">
        <f>AVERAGEIFS('(B) - Detecciones - Ataques'!$CK$3:$CK$137,'(B) - Detecciones - Ataques'!$GR$3:$GR$137, "✔",'(B) - Detecciones - Ataques'!$E$3:$E$137, AZ$131)
</f>
        <v>0</v>
      </c>
      <c r="AJ188" s="395">
        <f>AVERAGEIFS('(B) - Detecciones - Ataques'!$DT$3:$DT$137,'(B) - Detecciones - Ataques'!$GR$3:$GR$137, "✔",'(B) - Detecciones - Ataques'!$E$3:$E$137, AZ$131)
</f>
        <v>0</v>
      </c>
      <c r="AK188" s="395">
        <f>AVERAGEIFS('(B) - Detecciones - Ataques'!$FC$3:$FC$137,'(B) - Detecciones - Ataques'!$GR$3:$GR$137, "✔",'(B) - Detecciones - Ataques'!$E$3:$E$137, AZ$131)
</f>
        <v>0</v>
      </c>
      <c r="AL188" s="395">
        <f>AVERAGEIFS('(B) - Detecciones - Ataques'!$BE$3:$BE$137,'(B) - Detecciones - Ataques'!$GR$3:$GR$137, "✔",'(B) - Detecciones - Ataques'!$E$3:$E$137, AZ$131)
</f>
        <v>0</v>
      </c>
      <c r="AM188" s="395">
        <f>AVERAGEIFS('(B) - Detecciones - Ataques'!$CN$3:$CN$137,'(B) - Detecciones - Ataques'!$GR$3:$GR$137, "✔",'(B) - Detecciones - Ataques'!$E$3:$E$137, AZ$131)
</f>
        <v>0</v>
      </c>
      <c r="AN188" s="395">
        <f>AVERAGEIFS('(B) - Detecciones - Ataques'!$DW$3:$DW$137,'(B) - Detecciones - Ataques'!$GR$3:$GR$137, "✔",'(B) - Detecciones - Ataques'!$E$3:$E$137, AZ$131)
</f>
        <v>0</v>
      </c>
      <c r="AO188" s="395">
        <f>AVERAGEIFS('(B) - Detecciones - Ataques'!$FF$3:$FF$137,'(B) - Detecciones - Ataques'!$GR$3:$GR$137, "✔",'(B) - Detecciones - Ataques'!$E$3:$E$137, AZ$131)
</f>
        <v>0</v>
      </c>
      <c r="AP188" s="395">
        <f>AVERAGEIFS('(B) - Detecciones - Ataques'!$BH$3:$BH$137,'(B) - Detecciones - Ataques'!$GR$3:$GR$137, "✔",'(B) - Detecciones - Ataques'!$E$3:$E$137, AZ$131)
</f>
        <v>0</v>
      </c>
      <c r="AQ188" s="395">
        <f>AVERAGEIFS('(B) - Detecciones - Ataques'!$CQ$3:$CQ$137,'(B) - Detecciones - Ataques'!$GR$3:$GR$137, "✔",'(B) - Detecciones - Ataques'!$E$3:$E$137, AZ$131)
</f>
        <v>0</v>
      </c>
      <c r="AR188" s="395">
        <f>AVERAGEIFS('(B) - Detecciones - Ataques'!$DZ$3:$DZ$137,'(B) - Detecciones - Ataques'!$GR$3:$GR$137, "✔",'(B) - Detecciones - Ataques'!$E$3:$E$137, AZ$131)
</f>
        <v>0</v>
      </c>
      <c r="AS188" s="396">
        <f>AVERAGEIFS('(B) - Detecciones - Ataques'!$FI$3:$FI$137,'(B) - Detecciones - Ataques'!$GR$3:$GR$137, "✔",'(B) - Detecciones - Ataques'!$E$3:$E$137, AZ$131)
</f>
        <v>0</v>
      </c>
      <c r="AT188" s="390"/>
      <c r="AU188" s="390"/>
      <c r="AV188" s="390"/>
      <c r="AW188" s="390"/>
      <c r="AX188" s="390"/>
      <c r="AY188" s="390"/>
      <c r="AZ188" s="390"/>
      <c r="BA188" s="390"/>
      <c r="BB188" s="390"/>
      <c r="BC188" s="390"/>
      <c r="BD188" s="390"/>
      <c r="BE188" s="390"/>
      <c r="BF188" s="390"/>
      <c r="BG188" s="390"/>
      <c r="BH188" s="390"/>
      <c r="BI188" s="390"/>
      <c r="BJ188" s="390"/>
      <c r="BK188" s="390"/>
      <c r="BL188" s="390"/>
      <c r="BM188" s="390"/>
      <c r="BN188" s="390"/>
      <c r="BO188" s="390"/>
      <c r="BP188" s="390"/>
      <c r="BQ188" s="390"/>
      <c r="BR188" s="390"/>
      <c r="BS188" s="390"/>
      <c r="BT188" s="390"/>
      <c r="BU188" s="390"/>
      <c r="BV188" s="390"/>
      <c r="BW188" s="390"/>
      <c r="BX188" s="390"/>
      <c r="BY188" s="390"/>
      <c r="BZ188" s="390"/>
      <c r="CA188" s="390"/>
      <c r="CB188" s="390"/>
      <c r="CC188" s="390"/>
      <c r="CD188" s="390"/>
      <c r="CE188" s="390"/>
      <c r="CF188" s="390"/>
      <c r="CG188" s="390"/>
      <c r="CH188" s="390"/>
      <c r="CI188" s="390"/>
      <c r="CJ188" s="390"/>
      <c r="CK188" s="390"/>
      <c r="CL188" s="390"/>
      <c r="CM188" s="390"/>
      <c r="CN188" s="390"/>
      <c r="CO188" s="390"/>
      <c r="CP188" s="390"/>
      <c r="CQ188" s="390"/>
      <c r="CR188" s="390"/>
      <c r="CS188" s="390"/>
      <c r="CT188" s="390"/>
      <c r="CU188" s="390"/>
      <c r="CV188" s="390"/>
      <c r="CW188" s="390"/>
      <c r="CX188" s="390"/>
      <c r="CY188" s="390"/>
      <c r="CZ188" s="390"/>
      <c r="DA188" s="390"/>
      <c r="DB188" s="390"/>
      <c r="DC188" s="390"/>
      <c r="DD188" s="390"/>
      <c r="DE188" s="390"/>
      <c r="DF188" s="390"/>
      <c r="DG188" s="390"/>
      <c r="DH188" s="390"/>
      <c r="DI188" s="390"/>
      <c r="DJ188" s="268"/>
    </row>
    <row r="189">
      <c r="K189" s="178"/>
      <c r="N189" s="178"/>
      <c r="Q189" s="268"/>
      <c r="R189" s="388"/>
      <c r="S189" s="388"/>
      <c r="T189" s="388"/>
      <c r="U189" s="388"/>
      <c r="V189" s="388"/>
      <c r="W189" s="268"/>
      <c r="X189" s="268"/>
      <c r="Y189" s="268"/>
      <c r="Z189" s="268"/>
      <c r="AA189" s="268"/>
      <c r="AB189" s="268"/>
      <c r="AC189" s="268"/>
      <c r="AD189" s="268"/>
      <c r="AE189" s="268"/>
      <c r="AF189" s="268"/>
      <c r="AG189" s="307" t="s">
        <v>1490</v>
      </c>
      <c r="AH189" s="406" t="s">
        <v>12</v>
      </c>
      <c r="AI189" s="406" t="s">
        <v>12</v>
      </c>
      <c r="AJ189" s="406" t="s">
        <v>12</v>
      </c>
      <c r="AK189" s="406" t="s">
        <v>12</v>
      </c>
      <c r="AL189" s="406" t="s">
        <v>12</v>
      </c>
      <c r="AM189" s="406" t="s">
        <v>12</v>
      </c>
      <c r="AN189" s="406" t="s">
        <v>12</v>
      </c>
      <c r="AO189" s="406" t="s">
        <v>12</v>
      </c>
      <c r="AP189" s="406" t="s">
        <v>12</v>
      </c>
      <c r="AQ189" s="406" t="s">
        <v>12</v>
      </c>
      <c r="AR189" s="406" t="s">
        <v>12</v>
      </c>
      <c r="AS189" s="420" t="s">
        <v>12</v>
      </c>
      <c r="AT189" s="390"/>
      <c r="AU189" s="390"/>
      <c r="AV189" s="390"/>
      <c r="AW189" s="390"/>
      <c r="AX189" s="390"/>
      <c r="AY189" s="390"/>
      <c r="AZ189" s="390"/>
      <c r="BA189" s="390"/>
      <c r="BB189" s="390"/>
      <c r="BC189" s="390"/>
      <c r="BD189" s="390"/>
      <c r="BE189" s="390"/>
      <c r="BF189" s="390"/>
      <c r="BG189" s="390"/>
      <c r="BH189" s="390"/>
      <c r="BI189" s="390"/>
      <c r="BJ189" s="390"/>
      <c r="BK189" s="390"/>
      <c r="BL189" s="390"/>
      <c r="BM189" s="390"/>
      <c r="BN189" s="390"/>
      <c r="BO189" s="390"/>
      <c r="BP189" s="390"/>
      <c r="BQ189" s="390"/>
      <c r="BR189" s="390"/>
      <c r="BS189" s="390"/>
      <c r="BT189" s="390"/>
      <c r="BU189" s="390"/>
      <c r="BV189" s="390"/>
      <c r="BW189" s="390"/>
      <c r="BX189" s="390"/>
      <c r="BY189" s="390"/>
      <c r="BZ189" s="390"/>
      <c r="CA189" s="390"/>
      <c r="CB189" s="390"/>
      <c r="CC189" s="390"/>
      <c r="CD189" s="390"/>
      <c r="CE189" s="390"/>
      <c r="CF189" s="390"/>
      <c r="CG189" s="390"/>
      <c r="CH189" s="390"/>
      <c r="CI189" s="390"/>
      <c r="CJ189" s="390"/>
      <c r="CK189" s="390"/>
      <c r="CL189" s="390"/>
      <c r="CM189" s="390"/>
      <c r="CN189" s="390"/>
      <c r="CO189" s="390"/>
      <c r="CP189" s="390"/>
      <c r="CQ189" s="390"/>
      <c r="CR189" s="390"/>
      <c r="CS189" s="390"/>
      <c r="CT189" s="390"/>
      <c r="CU189" s="390"/>
      <c r="CV189" s="390"/>
      <c r="CW189" s="390"/>
      <c r="CX189" s="390"/>
      <c r="CY189" s="390"/>
      <c r="CZ189" s="390"/>
      <c r="DA189" s="390"/>
      <c r="DB189" s="390"/>
      <c r="DC189" s="390"/>
      <c r="DD189" s="390"/>
      <c r="DE189" s="390"/>
      <c r="DF189" s="390"/>
      <c r="DG189" s="390"/>
      <c r="DH189" s="390"/>
      <c r="DI189" s="390"/>
      <c r="DJ189" s="268"/>
    </row>
    <row r="190">
      <c r="K190" s="178"/>
      <c r="N190" s="178"/>
      <c r="Q190" s="268"/>
      <c r="R190" s="388"/>
      <c r="S190" s="388"/>
      <c r="T190" s="388"/>
      <c r="U190" s="388"/>
      <c r="V190" s="388"/>
      <c r="W190" s="268"/>
      <c r="X190" s="268"/>
      <c r="Y190" s="268"/>
      <c r="Z190" s="268"/>
      <c r="AA190" s="268"/>
      <c r="AB190" s="268"/>
      <c r="AC190" s="268"/>
      <c r="AD190" s="268"/>
      <c r="AE190" s="268"/>
      <c r="AF190" s="268"/>
      <c r="AG190" s="307" t="s">
        <v>680</v>
      </c>
      <c r="AH190" s="395">
        <f>AVERAGEIFS('(B) - Detecciones - Ataques'!$BB$3:$BB$137,'(B) - Detecciones - Ataques'!$GR$3:$GR$137, "✔",'(B) - Detecciones - Ataques'!$E$3:$E$137, BB$131)
</f>
        <v>0</v>
      </c>
      <c r="AI190" s="395">
        <f>AVERAGEIFS('(B) - Detecciones - Ataques'!$CK$3:$CK$137,'(B) - Detecciones - Ataques'!$GR$3:$GR$137, "✔",'(B) - Detecciones - Ataques'!$E$3:$E$137, BB$131)
</f>
        <v>0</v>
      </c>
      <c r="AJ190" s="395">
        <f>AVERAGEIFS('(B) - Detecciones - Ataques'!$DT$3:$DT$137,'(B) - Detecciones - Ataques'!$GR$3:$GR$137, "✔",'(B) - Detecciones - Ataques'!$E$3:$E$137, BB$131)
</f>
        <v>0.1624558366</v>
      </c>
      <c r="AK190" s="395">
        <f>AVERAGEIFS('(B) - Detecciones - Ataques'!$FC$3:$FC$137,'(B) - Detecciones - Ataques'!$GR$3:$GR$137, "✔",'(B) - Detecciones - Ataques'!$E$3:$E$137, BB$131)
</f>
        <v>0.1624558366</v>
      </c>
      <c r="AL190" s="395">
        <f>AVERAGEIFS('(B) - Detecciones - Ataques'!$BE$3:$BE$137,'(B) - Detecciones - Ataques'!$GR$3:$GR$137, "✔",'(B) - Detecciones - Ataques'!$E$3:$E$137, BB$131)
</f>
        <v>0</v>
      </c>
      <c r="AM190" s="395">
        <f>AVERAGEIFS('(B) - Detecciones - Ataques'!$CN$3:$CN$137,'(B) - Detecciones - Ataques'!$GR$3:$GR$137, "✔",'(B) - Detecciones - Ataques'!$E$3:$E$137, BB$131)
</f>
        <v>0</v>
      </c>
      <c r="AN190" s="395">
        <f>AVERAGEIFS('(B) - Detecciones - Ataques'!$DW$3:$DW$137,'(B) - Detecciones - Ataques'!$GR$3:$GR$137, "✔",'(B) - Detecciones - Ataques'!$E$3:$E$137, BB$131)
</f>
        <v>0.6631826722</v>
      </c>
      <c r="AO190" s="395">
        <f>AVERAGEIFS('(B) - Detecciones - Ataques'!$FF$3:$FF$137,'(B) - Detecciones - Ataques'!$GR$3:$GR$137, "✔",'(B) - Detecciones - Ataques'!$E$3:$E$137, BB$131)
</f>
        <v>0.6631826722</v>
      </c>
      <c r="AP190" s="395">
        <f>AVERAGEIFS('(B) - Detecciones - Ataques'!$BH$3:$BH$137,'(B) - Detecciones - Ataques'!$GR$3:$GR$137, "✔",'(B) - Detecciones - Ataques'!$E$3:$E$137, BB$131)
</f>
        <v>0</v>
      </c>
      <c r="AQ190" s="395">
        <f>AVERAGEIFS('(B) - Detecciones - Ataques'!$CQ$3:$CQ$137,'(B) - Detecciones - Ataques'!$GR$3:$GR$137, "✔",'(B) - Detecciones - Ataques'!$E$3:$E$137, BB$131)
</f>
        <v>0</v>
      </c>
      <c r="AR190" s="395">
        <f>AVERAGEIFS('(B) - Detecciones - Ataques'!$DZ$3:$DZ$137,'(B) - Detecciones - Ataques'!$GR$3:$GR$137, "✔",'(B) - Detecciones - Ataques'!$E$3:$E$137, BB$131)
</f>
        <v>0.6631862713</v>
      </c>
      <c r="AS190" s="396">
        <f>AVERAGEIFS('(B) - Detecciones - Ataques'!$FI$3:$FI$137,'(B) - Detecciones - Ataques'!$GR$3:$GR$137, "✔",'(B) - Detecciones - Ataques'!$E$3:$E$137, BB$131)
</f>
        <v>0.6631862713</v>
      </c>
      <c r="AT190" s="390"/>
      <c r="AU190" s="390"/>
      <c r="AV190" s="390"/>
      <c r="AW190" s="390"/>
      <c r="AX190" s="390"/>
      <c r="AY190" s="390"/>
      <c r="AZ190" s="390"/>
      <c r="BA190" s="390"/>
      <c r="BB190" s="390"/>
      <c r="BC190" s="390"/>
      <c r="BD190" s="390"/>
      <c r="BE190" s="390"/>
      <c r="BF190" s="390"/>
      <c r="BG190" s="390"/>
      <c r="BH190" s="390"/>
      <c r="BI190" s="390"/>
      <c r="BJ190" s="390"/>
      <c r="BK190" s="390"/>
      <c r="BL190" s="390"/>
      <c r="BM190" s="390"/>
      <c r="BN190" s="390"/>
      <c r="BO190" s="390"/>
      <c r="BP190" s="390"/>
      <c r="BQ190" s="390"/>
      <c r="BR190" s="390"/>
      <c r="BS190" s="390"/>
      <c r="BT190" s="390"/>
      <c r="BU190" s="390"/>
      <c r="BV190" s="390"/>
      <c r="BW190" s="390"/>
      <c r="BX190" s="390"/>
      <c r="BY190" s="390"/>
      <c r="BZ190" s="390"/>
      <c r="CA190" s="390"/>
      <c r="CB190" s="390"/>
      <c r="CC190" s="390"/>
      <c r="CD190" s="390"/>
      <c r="CE190" s="390"/>
      <c r="CF190" s="390"/>
      <c r="CG190" s="390"/>
      <c r="CH190" s="390"/>
      <c r="CI190" s="390"/>
      <c r="CJ190" s="390"/>
      <c r="CK190" s="390"/>
      <c r="CL190" s="390"/>
      <c r="CM190" s="390"/>
      <c r="CN190" s="390"/>
      <c r="CO190" s="390"/>
      <c r="CP190" s="390"/>
      <c r="CQ190" s="390"/>
      <c r="CR190" s="390"/>
      <c r="CS190" s="390"/>
      <c r="CT190" s="390"/>
      <c r="CU190" s="390"/>
      <c r="CV190" s="390"/>
      <c r="CW190" s="390"/>
      <c r="CX190" s="390"/>
      <c r="CY190" s="390"/>
      <c r="CZ190" s="390"/>
      <c r="DA190" s="390"/>
      <c r="DB190" s="390"/>
      <c r="DC190" s="390"/>
      <c r="DD190" s="390"/>
      <c r="DE190" s="390"/>
      <c r="DF190" s="390"/>
      <c r="DG190" s="390"/>
      <c r="DH190" s="390"/>
      <c r="DI190" s="390"/>
      <c r="DJ190" s="268"/>
    </row>
    <row r="191">
      <c r="K191" s="178"/>
      <c r="N191" s="178"/>
      <c r="Q191" s="268"/>
      <c r="R191" s="388"/>
      <c r="S191" s="388"/>
      <c r="T191" s="388"/>
      <c r="U191" s="388"/>
      <c r="V191" s="388"/>
      <c r="W191" s="268"/>
      <c r="X191" s="268"/>
      <c r="Y191" s="268"/>
      <c r="Z191" s="268"/>
      <c r="AA191" s="268"/>
      <c r="AB191" s="268"/>
      <c r="AC191" s="268"/>
      <c r="AD191" s="268"/>
      <c r="AE191" s="268"/>
      <c r="AF191" s="268"/>
      <c r="AG191" s="307" t="s">
        <v>344</v>
      </c>
      <c r="AH191" s="406" t="s">
        <v>12</v>
      </c>
      <c r="AI191" s="406" t="s">
        <v>12</v>
      </c>
      <c r="AJ191" s="406" t="s">
        <v>12</v>
      </c>
      <c r="AK191" s="406" t="s">
        <v>12</v>
      </c>
      <c r="AL191" s="406" t="s">
        <v>12</v>
      </c>
      <c r="AM191" s="406" t="s">
        <v>12</v>
      </c>
      <c r="AN191" s="406" t="s">
        <v>12</v>
      </c>
      <c r="AO191" s="406" t="s">
        <v>12</v>
      </c>
      <c r="AP191" s="406" t="s">
        <v>12</v>
      </c>
      <c r="AQ191" s="406" t="s">
        <v>12</v>
      </c>
      <c r="AR191" s="406" t="s">
        <v>12</v>
      </c>
      <c r="AS191" s="420" t="s">
        <v>12</v>
      </c>
      <c r="AT191" s="390"/>
      <c r="AU191" s="390"/>
      <c r="AV191" s="390"/>
      <c r="AW191" s="390"/>
      <c r="AX191" s="390"/>
      <c r="AY191" s="390"/>
      <c r="AZ191" s="390"/>
      <c r="BA191" s="390"/>
      <c r="BB191" s="390"/>
      <c r="BC191" s="390"/>
      <c r="BD191" s="390"/>
      <c r="BE191" s="390"/>
      <c r="BF191" s="390"/>
      <c r="BG191" s="390"/>
      <c r="BH191" s="390"/>
      <c r="BI191" s="390"/>
      <c r="BJ191" s="390"/>
      <c r="BK191" s="390"/>
      <c r="BL191" s="390"/>
      <c r="BM191" s="390"/>
      <c r="BN191" s="390"/>
      <c r="BO191" s="390"/>
      <c r="BP191" s="390"/>
      <c r="BQ191" s="390"/>
      <c r="BR191" s="390"/>
      <c r="BS191" s="390"/>
      <c r="BT191" s="390"/>
      <c r="BU191" s="390"/>
      <c r="BV191" s="390"/>
      <c r="BW191" s="390"/>
      <c r="BX191" s="390"/>
      <c r="BY191" s="390"/>
      <c r="BZ191" s="390"/>
      <c r="CA191" s="390"/>
      <c r="CB191" s="390"/>
      <c r="CC191" s="390"/>
      <c r="CD191" s="390"/>
      <c r="CE191" s="390"/>
      <c r="CF191" s="390"/>
      <c r="CG191" s="390"/>
      <c r="CH191" s="390"/>
      <c r="CI191" s="390"/>
      <c r="CJ191" s="390"/>
      <c r="CK191" s="390"/>
      <c r="CL191" s="390"/>
      <c r="CM191" s="390"/>
      <c r="CN191" s="390"/>
      <c r="CO191" s="390"/>
      <c r="CP191" s="390"/>
      <c r="CQ191" s="390"/>
      <c r="CR191" s="390"/>
      <c r="CS191" s="390"/>
      <c r="CT191" s="390"/>
      <c r="CU191" s="390"/>
      <c r="CV191" s="390"/>
      <c r="CW191" s="390"/>
      <c r="CX191" s="390"/>
      <c r="CY191" s="390"/>
      <c r="CZ191" s="390"/>
      <c r="DA191" s="390"/>
      <c r="DB191" s="390"/>
      <c r="DC191" s="390"/>
      <c r="DD191" s="390"/>
      <c r="DE191" s="390"/>
      <c r="DF191" s="390"/>
      <c r="DG191" s="390"/>
      <c r="DH191" s="390"/>
      <c r="DI191" s="390"/>
      <c r="DJ191" s="268"/>
    </row>
    <row r="192">
      <c r="K192" s="178"/>
      <c r="N192" s="178"/>
      <c r="Q192" s="268"/>
      <c r="R192" s="388"/>
      <c r="S192" s="388"/>
      <c r="T192" s="388"/>
      <c r="U192" s="388"/>
      <c r="V192" s="388"/>
      <c r="W192" s="268"/>
      <c r="X192" s="268"/>
      <c r="Y192" s="268"/>
      <c r="Z192" s="268"/>
      <c r="AA192" s="268"/>
      <c r="AB192" s="268"/>
      <c r="AC192" s="268"/>
      <c r="AD192" s="268"/>
      <c r="AE192" s="268"/>
      <c r="AF192" s="268"/>
      <c r="AG192" s="307" t="s">
        <v>1509</v>
      </c>
      <c r="AH192" s="395">
        <f>AVERAGEIFS('(B) - Detecciones - Ataques'!$BB$3:$BB$137,'(B) - Detecciones - Ataques'!$GR$3:$GR$137, "✔",'(B) - Detecciones - Ataques'!$E$3:$E$137, BD$131)
</f>
        <v>0</v>
      </c>
      <c r="AI192" s="395">
        <f>AVERAGEIFS('(B) - Detecciones - Ataques'!$CK$3:$CK$137,'(B) - Detecciones - Ataques'!$GR$3:$GR$137, "✔",'(B) - Detecciones - Ataques'!$E$3:$E$137, BD$131)
</f>
        <v>0</v>
      </c>
      <c r="AJ192" s="395">
        <f>AVERAGEIFS('(B) - Detecciones - Ataques'!$DT$3:$DT$137,'(B) - Detecciones - Ataques'!$GR$3:$GR$137, "✔",'(B) - Detecciones - Ataques'!$E$3:$E$137, BD$131)
</f>
        <v>1</v>
      </c>
      <c r="AK192" s="395">
        <f>AVERAGEIFS('(B) - Detecciones - Ataques'!$FC$3:$FC$137,'(B) - Detecciones - Ataques'!$GR$3:$GR$137, "✔",'(B) - Detecciones - Ataques'!$E$3:$E$137, BD$131)
</f>
        <v>1</v>
      </c>
      <c r="AL192" s="395">
        <f>AVERAGEIFS('(B) - Detecciones - Ataques'!$BE$3:$BE$137,'(B) - Detecciones - Ataques'!$GR$3:$GR$137, "✔",'(B) - Detecciones - Ataques'!$E$3:$E$137, BD$131)
</f>
        <v>0</v>
      </c>
      <c r="AM192" s="395">
        <f>AVERAGEIFS('(B) - Detecciones - Ataques'!$CN$3:$CN$137,'(B) - Detecciones - Ataques'!$GR$3:$GR$137, "✔",'(B) - Detecciones - Ataques'!$E$3:$E$137, BD$131)
</f>
        <v>0</v>
      </c>
      <c r="AN192" s="395">
        <f>AVERAGEIFS('(B) - Detecciones - Ataques'!$DW$3:$DW$137,'(B) - Detecciones - Ataques'!$GR$3:$GR$137, "✔",'(B) - Detecciones - Ataques'!$E$3:$E$137, BD$131)
</f>
        <v>1</v>
      </c>
      <c r="AO192" s="395">
        <f>AVERAGEIFS('(B) - Detecciones - Ataques'!$FF$3:$FF$137,'(B) - Detecciones - Ataques'!$GR$3:$GR$137, "✔",'(B) - Detecciones - Ataques'!$E$3:$E$137, BD$131)
</f>
        <v>1</v>
      </c>
      <c r="AP192" s="395">
        <f>AVERAGEIFS('(B) - Detecciones - Ataques'!$BH$3:$BH$137,'(B) - Detecciones - Ataques'!$GR$3:$GR$137, "✔",'(B) - Detecciones - Ataques'!$E$3:$E$137, BD$131)
</f>
        <v>0</v>
      </c>
      <c r="AQ192" s="395">
        <f>AVERAGEIFS('(B) - Detecciones - Ataques'!$CQ$3:$CQ$137,'(B) - Detecciones - Ataques'!$GR$3:$GR$137, "✔",'(B) - Detecciones - Ataques'!$E$3:$E$137, BD$131)
</f>
        <v>0</v>
      </c>
      <c r="AR192" s="395">
        <f>AVERAGEIFS('(B) - Detecciones - Ataques'!$DZ$3:$DZ$137,'(B) - Detecciones - Ataques'!$GR$3:$GR$137, "✔",'(B) - Detecciones - Ataques'!$E$3:$E$137, BD$131)
</f>
        <v>1</v>
      </c>
      <c r="AS192" s="396">
        <f>AVERAGEIFS('(B) - Detecciones - Ataques'!$FI$3:$FI$137,'(B) - Detecciones - Ataques'!$GR$3:$GR$137, "✔",'(B) - Detecciones - Ataques'!$E$3:$E$137, BD$131)
</f>
        <v>1</v>
      </c>
      <c r="AT192" s="390"/>
      <c r="AU192" s="390"/>
      <c r="AV192" s="390"/>
      <c r="AW192" s="390"/>
      <c r="AX192" s="390"/>
      <c r="AY192" s="390"/>
      <c r="AZ192" s="390"/>
      <c r="BA192" s="390"/>
      <c r="BB192" s="390"/>
      <c r="BC192" s="390"/>
      <c r="BD192" s="390"/>
      <c r="BE192" s="390"/>
      <c r="BF192" s="390"/>
      <c r="BG192" s="390"/>
      <c r="BH192" s="390"/>
      <c r="BI192" s="390"/>
      <c r="BJ192" s="390"/>
      <c r="BK192" s="390"/>
      <c r="BL192" s="390"/>
      <c r="BM192" s="390"/>
      <c r="BN192" s="390"/>
      <c r="BO192" s="390"/>
      <c r="BP192" s="390"/>
      <c r="BQ192" s="390"/>
      <c r="BR192" s="390"/>
      <c r="BS192" s="390"/>
      <c r="BT192" s="390"/>
      <c r="BU192" s="390"/>
      <c r="BV192" s="390"/>
      <c r="BW192" s="390"/>
      <c r="BX192" s="390"/>
      <c r="BY192" s="390"/>
      <c r="BZ192" s="390"/>
      <c r="CA192" s="390"/>
      <c r="CB192" s="390"/>
      <c r="CC192" s="390"/>
      <c r="CD192" s="390"/>
      <c r="CE192" s="390"/>
      <c r="CF192" s="390"/>
      <c r="CG192" s="390"/>
      <c r="CH192" s="390"/>
      <c r="CI192" s="390"/>
      <c r="CJ192" s="390"/>
      <c r="CK192" s="390"/>
      <c r="CL192" s="390"/>
      <c r="CM192" s="390"/>
      <c r="CN192" s="390"/>
      <c r="CO192" s="390"/>
      <c r="CP192" s="390"/>
      <c r="CQ192" s="390"/>
      <c r="CR192" s="390"/>
      <c r="CS192" s="390"/>
      <c r="CT192" s="390"/>
      <c r="CU192" s="390"/>
      <c r="CV192" s="390"/>
      <c r="CW192" s="390"/>
      <c r="CX192" s="390"/>
      <c r="CY192" s="390"/>
      <c r="CZ192" s="390"/>
      <c r="DA192" s="390"/>
      <c r="DB192" s="390"/>
      <c r="DC192" s="390"/>
      <c r="DD192" s="390"/>
      <c r="DE192" s="390"/>
      <c r="DF192" s="390"/>
      <c r="DG192" s="390"/>
      <c r="DH192" s="390"/>
      <c r="DI192" s="390"/>
      <c r="DJ192" s="268"/>
    </row>
    <row r="193">
      <c r="K193" s="178"/>
      <c r="N193" s="178"/>
      <c r="Q193" s="268"/>
      <c r="R193" s="388"/>
      <c r="S193" s="388"/>
      <c r="T193" s="388"/>
      <c r="U193" s="388"/>
      <c r="V193" s="388"/>
      <c r="W193" s="268"/>
      <c r="X193" s="268"/>
      <c r="Y193" s="268"/>
      <c r="Z193" s="268"/>
      <c r="AA193" s="268"/>
      <c r="AB193" s="268"/>
      <c r="AC193" s="268"/>
      <c r="AD193" s="268"/>
      <c r="AE193" s="268"/>
      <c r="AF193" s="268"/>
      <c r="AG193" s="307" t="s">
        <v>831</v>
      </c>
      <c r="AH193" s="395">
        <f>AVERAGEIFS('(B) - Detecciones - Ataques'!$BB$3:$BB$137,'(B) - Detecciones - Ataques'!$GR$3:$GR$137, "✔",'(B) - Detecciones - Ataques'!$E$3:$E$137, BE$131)
</f>
        <v>0</v>
      </c>
      <c r="AI193" s="395">
        <f>AVERAGEIFS('(B) - Detecciones - Ataques'!$CK$3:$CK$137,'(B) - Detecciones - Ataques'!$GR$3:$GR$137, "✔",'(B) - Detecciones - Ataques'!$E$3:$E$137, BE$131)
</f>
        <v>0</v>
      </c>
      <c r="AJ193" s="395">
        <f>AVERAGEIFS('(B) - Detecciones - Ataques'!$DT$3:$DT$137,'(B) - Detecciones - Ataques'!$GR$3:$GR$137, "✔",'(B) - Detecciones - Ataques'!$E$3:$E$137, BE$131)
</f>
        <v>0</v>
      </c>
      <c r="AK193" s="395">
        <f>AVERAGEIFS('(B) - Detecciones - Ataques'!$FC$3:$FC$137,'(B) - Detecciones - Ataques'!$GR$3:$GR$137, "✔",'(B) - Detecciones - Ataques'!$E$3:$E$137, BE$131)
</f>
        <v>0</v>
      </c>
      <c r="AL193" s="395">
        <f>AVERAGEIFS('(B) - Detecciones - Ataques'!$BE$3:$BE$137,'(B) - Detecciones - Ataques'!$GR$3:$GR$137, "✔",'(B) - Detecciones - Ataques'!$E$3:$E$137, BE$131)
</f>
        <v>0</v>
      </c>
      <c r="AM193" s="395">
        <f>AVERAGEIFS('(B) - Detecciones - Ataques'!$CN$3:$CN$137,'(B) - Detecciones - Ataques'!$GR$3:$GR$137, "✔",'(B) - Detecciones - Ataques'!$E$3:$E$137, BE$131)
</f>
        <v>0</v>
      </c>
      <c r="AN193" s="395">
        <f>AVERAGEIFS('(B) - Detecciones - Ataques'!$DW$3:$DW$137,'(B) - Detecciones - Ataques'!$GR$3:$GR$137, "✔",'(B) - Detecciones - Ataques'!$E$3:$E$137, BE$131)
</f>
        <v>0</v>
      </c>
      <c r="AO193" s="395">
        <f>AVERAGEIFS('(B) - Detecciones - Ataques'!$FF$3:$FF$137,'(B) - Detecciones - Ataques'!$GR$3:$GR$137, "✔",'(B) - Detecciones - Ataques'!$E$3:$E$137, BE$131)
</f>
        <v>0</v>
      </c>
      <c r="AP193" s="395">
        <f>AVERAGEIFS('(B) - Detecciones - Ataques'!$BH$3:$BH$137,'(B) - Detecciones - Ataques'!$GR$3:$GR$137, "✔",'(B) - Detecciones - Ataques'!$E$3:$E$137, BE$131)
</f>
        <v>0</v>
      </c>
      <c r="AQ193" s="395">
        <f>AVERAGEIFS('(B) - Detecciones - Ataques'!$CQ$3:$CQ$137,'(B) - Detecciones - Ataques'!$GR$3:$GR$137, "✔",'(B) - Detecciones - Ataques'!$E$3:$E$137, BE$131)
</f>
        <v>0</v>
      </c>
      <c r="AR193" s="395">
        <f>AVERAGEIFS('(B) - Detecciones - Ataques'!$DZ$3:$DZ$137,'(B) - Detecciones - Ataques'!$GR$3:$GR$137, "✔",'(B) - Detecciones - Ataques'!$E$3:$E$137, BE$131)
</f>
        <v>0</v>
      </c>
      <c r="AS193" s="396">
        <f>AVERAGEIFS('(B) - Detecciones - Ataques'!$FI$3:$FI$137,'(B) - Detecciones - Ataques'!$GR$3:$GR$137, "✔",'(B) - Detecciones - Ataques'!$E$3:$E$137, BE$131)
</f>
        <v>0</v>
      </c>
      <c r="AT193" s="268"/>
      <c r="AU193" s="268"/>
      <c r="AV193" s="268"/>
      <c r="AW193" s="268"/>
      <c r="AX193" s="268"/>
      <c r="AY193" s="268"/>
      <c r="AZ193" s="268"/>
      <c r="BA193" s="268"/>
      <c r="BB193" s="268"/>
      <c r="BC193" s="268"/>
      <c r="BD193" s="268"/>
      <c r="BE193" s="268"/>
      <c r="BF193" s="268"/>
      <c r="BG193" s="268"/>
      <c r="BH193" s="268"/>
      <c r="BI193" s="268"/>
      <c r="BJ193" s="268"/>
      <c r="BK193" s="268"/>
      <c r="BL193" s="268"/>
      <c r="BM193" s="268"/>
      <c r="BN193" s="268"/>
      <c r="BO193" s="268"/>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268"/>
      <c r="CS193" s="268"/>
      <c r="CT193" s="268"/>
      <c r="CU193" s="268"/>
      <c r="CV193" s="268"/>
      <c r="CW193" s="268"/>
      <c r="CX193" s="268"/>
      <c r="CY193" s="268"/>
      <c r="CZ193" s="268"/>
      <c r="DA193" s="268"/>
      <c r="DB193" s="268"/>
      <c r="DC193" s="268"/>
      <c r="DD193" s="268"/>
      <c r="DE193" s="268"/>
      <c r="DF193" s="268"/>
      <c r="DG193" s="268"/>
      <c r="DH193" s="268"/>
      <c r="DI193" s="268"/>
      <c r="DJ193" s="268"/>
    </row>
    <row r="194">
      <c r="K194" s="178"/>
      <c r="N194" s="178"/>
      <c r="Q194" s="268"/>
      <c r="R194" s="388"/>
      <c r="S194" s="388"/>
      <c r="T194" s="388"/>
      <c r="U194" s="388"/>
      <c r="V194" s="388"/>
      <c r="W194" s="268"/>
      <c r="X194" s="268"/>
      <c r="Y194" s="268"/>
      <c r="Z194" s="268"/>
      <c r="AA194" s="268"/>
      <c r="AB194" s="268"/>
      <c r="AC194" s="268"/>
      <c r="AD194" s="268"/>
      <c r="AE194" s="268"/>
      <c r="AF194" s="268"/>
      <c r="AG194" s="307" t="s">
        <v>176</v>
      </c>
      <c r="AH194" s="395">
        <f>AVERAGEIFS('(B) - Detecciones - Ataques'!$BB$3:$BB$137,'(B) - Detecciones - Ataques'!$GR$3:$GR$137, "✔",'(B) - Detecciones - Ataques'!$E$3:$E$137, BF$131)
</f>
        <v>0</v>
      </c>
      <c r="AI194" s="395">
        <f>AVERAGEIFS('(B) - Detecciones - Ataques'!$CK$3:$CK$137,'(B) - Detecciones - Ataques'!$GR$3:$GR$137, "✔",'(B) - Detecciones - Ataques'!$E$3:$E$137, BF$131)
</f>
        <v>0</v>
      </c>
      <c r="AJ194" s="395">
        <f>AVERAGEIFS('(B) - Detecciones - Ataques'!$DT$3:$DT$137,'(B) - Detecciones - Ataques'!$GR$3:$GR$137, "✔",'(B) - Detecciones - Ataques'!$E$3:$E$137, BF$131)
</f>
        <v>1</v>
      </c>
      <c r="AK194" s="395">
        <f>AVERAGEIFS('(B) - Detecciones - Ataques'!$FC$3:$FC$137,'(B) - Detecciones - Ataques'!$GR$3:$GR$137, "✔",'(B) - Detecciones - Ataques'!$E$3:$E$137, BF$131)
</f>
        <v>1</v>
      </c>
      <c r="AL194" s="395">
        <f>AVERAGEIFS('(B) - Detecciones - Ataques'!$BE$3:$BE$137,'(B) - Detecciones - Ataques'!$GR$3:$GR$137, "✔",'(B) - Detecciones - Ataques'!$E$3:$E$137, BF$131)
</f>
        <v>0</v>
      </c>
      <c r="AM194" s="395">
        <f>AVERAGEIFS('(B) - Detecciones - Ataques'!$CN$3:$CN$137,'(B) - Detecciones - Ataques'!$GR$3:$GR$137, "✔",'(B) - Detecciones - Ataques'!$E$3:$E$137, BF$131)
</f>
        <v>0</v>
      </c>
      <c r="AN194" s="395">
        <f>AVERAGEIFS('(B) - Detecciones - Ataques'!$DW$3:$DW$137,'(B) - Detecciones - Ataques'!$GR$3:$GR$137, "✔",'(B) - Detecciones - Ataques'!$E$3:$E$137, BF$131)
</f>
        <v>1</v>
      </c>
      <c r="AO194" s="395">
        <f>AVERAGEIFS('(B) - Detecciones - Ataques'!$FF$3:$FF$137,'(B) - Detecciones - Ataques'!$GR$3:$GR$137, "✔",'(B) - Detecciones - Ataques'!$E$3:$E$137, BF$131)
</f>
        <v>1</v>
      </c>
      <c r="AP194" s="395">
        <f>AVERAGEIFS('(B) - Detecciones - Ataques'!$BH$3:$BH$137,'(B) - Detecciones - Ataques'!$GR$3:$GR$137, "✔",'(B) - Detecciones - Ataques'!$E$3:$E$137, BF$131)
</f>
        <v>0</v>
      </c>
      <c r="AQ194" s="395">
        <f>AVERAGEIFS('(B) - Detecciones - Ataques'!$CQ$3:$CQ$137,'(B) - Detecciones - Ataques'!$GR$3:$GR$137, "✔",'(B) - Detecciones - Ataques'!$E$3:$E$137, BF$131)
</f>
        <v>0</v>
      </c>
      <c r="AR194" s="395">
        <f>AVERAGEIFS('(B) - Detecciones - Ataques'!$DZ$3:$DZ$137,'(B) - Detecciones - Ataques'!$GR$3:$GR$137, "✔",'(B) - Detecciones - Ataques'!$E$3:$E$137, BF$131)
</f>
        <v>1</v>
      </c>
      <c r="AS194" s="396">
        <f>AVERAGEIFS('(B) - Detecciones - Ataques'!$FI$3:$FI$137,'(B) - Detecciones - Ataques'!$GR$3:$GR$137, "✔",'(B) - Detecciones - Ataques'!$E$3:$E$137, BF$131)
</f>
        <v>1</v>
      </c>
      <c r="AT194" s="268"/>
      <c r="AU194" s="268"/>
      <c r="AV194" s="268"/>
      <c r="AW194" s="268"/>
      <c r="AX194" s="268"/>
      <c r="AY194" s="268"/>
      <c r="AZ194" s="268"/>
      <c r="BA194" s="268"/>
      <c r="BB194" s="268"/>
      <c r="BC194" s="268"/>
      <c r="BD194" s="268"/>
      <c r="BE194" s="268"/>
      <c r="BF194" s="268"/>
      <c r="BG194" s="268"/>
      <c r="BH194" s="268"/>
      <c r="BI194" s="268"/>
      <c r="BJ194" s="268"/>
      <c r="BK194" s="268"/>
      <c r="BL194" s="268"/>
      <c r="BM194" s="268"/>
      <c r="BN194" s="268"/>
      <c r="BO194" s="268"/>
      <c r="BP194" s="268"/>
      <c r="BQ194" s="268"/>
      <c r="BR194" s="268"/>
      <c r="BS194" s="268"/>
      <c r="BT194" s="268"/>
      <c r="BU194" s="268"/>
      <c r="BV194" s="268"/>
      <c r="BW194" s="268"/>
      <c r="BX194" s="268"/>
      <c r="BY194" s="268"/>
      <c r="BZ194" s="268"/>
      <c r="CA194" s="268"/>
      <c r="CB194" s="268"/>
      <c r="CC194" s="268"/>
      <c r="CD194" s="268"/>
      <c r="CE194" s="268"/>
      <c r="CF194" s="268"/>
      <c r="CG194" s="268"/>
      <c r="CH194" s="268"/>
      <c r="CI194" s="268"/>
      <c r="CJ194" s="268"/>
      <c r="CK194" s="268"/>
      <c r="CL194" s="268"/>
      <c r="CM194" s="268"/>
      <c r="CN194" s="268"/>
      <c r="CO194" s="268"/>
      <c r="CP194" s="268"/>
      <c r="CQ194" s="268"/>
      <c r="CR194" s="268"/>
      <c r="CS194" s="268"/>
      <c r="CT194" s="268"/>
      <c r="CU194" s="268"/>
      <c r="CV194" s="268"/>
      <c r="CW194" s="268"/>
      <c r="CX194" s="268"/>
      <c r="CY194" s="268"/>
      <c r="CZ194" s="268"/>
      <c r="DA194" s="268"/>
      <c r="DB194" s="268"/>
      <c r="DC194" s="268"/>
      <c r="DD194" s="268"/>
      <c r="DE194" s="268"/>
      <c r="DF194" s="268"/>
      <c r="DG194" s="268"/>
      <c r="DH194" s="268"/>
      <c r="DI194" s="268"/>
      <c r="DJ194" s="268"/>
    </row>
    <row r="195">
      <c r="K195" s="178"/>
      <c r="N195" s="178"/>
      <c r="Q195" s="268"/>
      <c r="R195" s="388"/>
      <c r="S195" s="388"/>
      <c r="T195" s="388"/>
      <c r="U195" s="388"/>
      <c r="V195" s="388"/>
      <c r="W195" s="268"/>
      <c r="X195" s="268"/>
      <c r="Y195" s="268"/>
      <c r="Z195" s="268"/>
      <c r="AA195" s="268"/>
      <c r="AB195" s="268"/>
      <c r="AC195" s="268"/>
      <c r="AD195" s="268"/>
      <c r="AE195" s="268"/>
      <c r="AF195" s="268"/>
      <c r="AG195" s="307" t="s">
        <v>1962</v>
      </c>
      <c r="AH195" s="395">
        <f>AVERAGEIFS('(B) - Detecciones - Ataques'!$BB$3:$BB$137,'(B) - Detecciones - Ataques'!$GR$3:$GR$137, "✔",'(B) - Detecciones - Ataques'!$E$3:$E$137, BG$131)
</f>
        <v>0</v>
      </c>
      <c r="AI195" s="395">
        <f>AVERAGEIFS('(B) - Detecciones - Ataques'!$CK$3:$CK$137,'(B) - Detecciones - Ataques'!$GR$3:$GR$137, "✔",'(B) - Detecciones - Ataques'!$E$3:$E$137, BG$131)
</f>
        <v>0</v>
      </c>
      <c r="AJ195" s="395">
        <f>AVERAGEIFS('(B) - Detecciones - Ataques'!$DT$3:$DT$137,'(B) - Detecciones - Ataques'!$GR$3:$GR$137, "✔",'(B) - Detecciones - Ataques'!$E$3:$E$137, BG$131)
</f>
        <v>0</v>
      </c>
      <c r="AK195" s="395">
        <f>AVERAGEIFS('(B) - Detecciones - Ataques'!$FC$3:$FC$137,'(B) - Detecciones - Ataques'!$GR$3:$GR$137, "✔",'(B) - Detecciones - Ataques'!$E$3:$E$137, BG$131)
</f>
        <v>0</v>
      </c>
      <c r="AL195" s="395">
        <f>AVERAGEIFS('(B) - Detecciones - Ataques'!$BE$3:$BE$137,'(B) - Detecciones - Ataques'!$GR$3:$GR$137, "✔",'(B) - Detecciones - Ataques'!$E$3:$E$137, BG$131)
</f>
        <v>0</v>
      </c>
      <c r="AM195" s="395">
        <f>AVERAGEIFS('(B) - Detecciones - Ataques'!$CN$3:$CN$137,'(B) - Detecciones - Ataques'!$GR$3:$GR$137, "✔",'(B) - Detecciones - Ataques'!$E$3:$E$137, BG$131)
</f>
        <v>0</v>
      </c>
      <c r="AN195" s="395">
        <f>AVERAGEIFS('(B) - Detecciones - Ataques'!$DW$3:$DW$137,'(B) - Detecciones - Ataques'!$GR$3:$GR$137, "✔",'(B) - Detecciones - Ataques'!$E$3:$E$137, BG$131)
</f>
        <v>0</v>
      </c>
      <c r="AO195" s="395">
        <f>AVERAGEIFS('(B) - Detecciones - Ataques'!$FF$3:$FF$137,'(B) - Detecciones - Ataques'!$GR$3:$GR$137, "✔",'(B) - Detecciones - Ataques'!$E$3:$E$137, BG$131)
</f>
        <v>0</v>
      </c>
      <c r="AP195" s="395">
        <f>AVERAGEIFS('(B) - Detecciones - Ataques'!$BH$3:$BH$137,'(B) - Detecciones - Ataques'!$GR$3:$GR$137, "✔",'(B) - Detecciones - Ataques'!$E$3:$E$137, BG$131)
</f>
        <v>0</v>
      </c>
      <c r="AQ195" s="395">
        <f>AVERAGEIFS('(B) - Detecciones - Ataques'!$CQ$3:$CQ$137,'(B) - Detecciones - Ataques'!$GR$3:$GR$137, "✔",'(B) - Detecciones - Ataques'!$E$3:$E$137, BG$131)
</f>
        <v>0</v>
      </c>
      <c r="AR195" s="395">
        <f>AVERAGEIFS('(B) - Detecciones - Ataques'!$DZ$3:$DZ$137,'(B) - Detecciones - Ataques'!$GR$3:$GR$137, "✔",'(B) - Detecciones - Ataques'!$E$3:$E$137, BG$131)
</f>
        <v>0</v>
      </c>
      <c r="AS195" s="396">
        <f>AVERAGEIFS('(B) - Detecciones - Ataques'!$FI$3:$FI$137,'(B) - Detecciones - Ataques'!$GR$3:$GR$137, "✔",'(B) - Detecciones - Ataques'!$E$3:$E$137, BG$131)
</f>
        <v>0</v>
      </c>
      <c r="AT195" s="268"/>
      <c r="AU195" s="268"/>
      <c r="AV195" s="268"/>
      <c r="AW195" s="268"/>
      <c r="AX195" s="268"/>
      <c r="AY195" s="268"/>
      <c r="AZ195" s="268"/>
      <c r="BA195" s="268"/>
      <c r="BB195" s="268"/>
      <c r="BC195" s="268"/>
      <c r="BD195" s="268"/>
      <c r="BE195" s="268"/>
      <c r="BF195" s="268"/>
      <c r="BG195" s="268"/>
      <c r="BH195" s="268"/>
      <c r="BI195" s="268"/>
      <c r="BJ195" s="268"/>
      <c r="BK195" s="268"/>
      <c r="BL195" s="268"/>
      <c r="BM195" s="268"/>
      <c r="BN195" s="268"/>
      <c r="BO195" s="268"/>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268"/>
      <c r="CS195" s="268"/>
      <c r="CT195" s="268"/>
      <c r="CU195" s="268"/>
      <c r="CV195" s="268"/>
      <c r="CW195" s="268"/>
      <c r="CX195" s="268"/>
      <c r="CY195" s="268"/>
      <c r="CZ195" s="268"/>
      <c r="DA195" s="268"/>
      <c r="DB195" s="268"/>
      <c r="DC195" s="268"/>
      <c r="DD195" s="268"/>
      <c r="DE195" s="268"/>
      <c r="DF195" s="268"/>
      <c r="DG195" s="268"/>
      <c r="DH195" s="268"/>
      <c r="DI195" s="268"/>
      <c r="DJ195" s="268"/>
    </row>
    <row r="196">
      <c r="K196" s="178"/>
      <c r="N196" s="178"/>
      <c r="Q196" s="268"/>
      <c r="R196" s="388"/>
      <c r="S196" s="388"/>
      <c r="T196" s="388"/>
      <c r="U196" s="388"/>
      <c r="V196" s="388"/>
      <c r="W196" s="268"/>
      <c r="X196" s="268"/>
      <c r="Y196" s="268"/>
      <c r="Z196" s="268"/>
      <c r="AA196" s="268"/>
      <c r="AB196" s="268"/>
      <c r="AC196" s="268"/>
      <c r="AD196" s="268"/>
      <c r="AE196" s="268"/>
      <c r="AF196" s="268"/>
      <c r="AG196" s="307" t="s">
        <v>1088</v>
      </c>
      <c r="AH196" s="406" t="s">
        <v>12</v>
      </c>
      <c r="AI196" s="406" t="s">
        <v>12</v>
      </c>
      <c r="AJ196" s="406" t="s">
        <v>12</v>
      </c>
      <c r="AK196" s="406" t="s">
        <v>12</v>
      </c>
      <c r="AL196" s="406" t="s">
        <v>12</v>
      </c>
      <c r="AM196" s="406" t="s">
        <v>12</v>
      </c>
      <c r="AN196" s="406" t="s">
        <v>12</v>
      </c>
      <c r="AO196" s="406" t="s">
        <v>12</v>
      </c>
      <c r="AP196" s="406" t="s">
        <v>12</v>
      </c>
      <c r="AQ196" s="406" t="s">
        <v>12</v>
      </c>
      <c r="AR196" s="406" t="s">
        <v>12</v>
      </c>
      <c r="AS196" s="420" t="s">
        <v>12</v>
      </c>
      <c r="AT196" s="268"/>
      <c r="AU196" s="268"/>
      <c r="AV196" s="268"/>
      <c r="AW196" s="268"/>
      <c r="AX196" s="268"/>
      <c r="AY196" s="268"/>
      <c r="AZ196" s="268"/>
      <c r="BA196" s="268"/>
      <c r="BB196" s="268"/>
      <c r="BC196" s="268"/>
      <c r="BD196" s="268"/>
      <c r="BE196" s="268"/>
      <c r="BF196" s="268"/>
      <c r="BG196" s="268"/>
      <c r="BH196" s="268"/>
      <c r="BI196" s="268"/>
      <c r="BJ196" s="268"/>
      <c r="BK196" s="268"/>
      <c r="BL196" s="268"/>
      <c r="BM196" s="268"/>
      <c r="BN196" s="268"/>
      <c r="BO196" s="268"/>
      <c r="BP196" s="268"/>
      <c r="BQ196" s="268"/>
      <c r="BR196" s="268"/>
      <c r="BS196" s="268"/>
      <c r="BT196" s="268"/>
      <c r="BU196" s="268"/>
      <c r="BV196" s="268"/>
      <c r="BW196" s="268"/>
      <c r="BX196" s="268"/>
      <c r="BY196" s="268"/>
      <c r="BZ196" s="268"/>
      <c r="CA196" s="268"/>
      <c r="CB196" s="268"/>
      <c r="CC196" s="268"/>
      <c r="CD196" s="268"/>
      <c r="CE196" s="268"/>
      <c r="CF196" s="268"/>
      <c r="CG196" s="268"/>
      <c r="CH196" s="268"/>
      <c r="CI196" s="268"/>
      <c r="CJ196" s="268"/>
      <c r="CK196" s="268"/>
      <c r="CL196" s="268"/>
      <c r="CM196" s="268"/>
      <c r="CN196" s="268"/>
      <c r="CO196" s="268"/>
      <c r="CP196" s="268"/>
      <c r="CQ196" s="268"/>
      <c r="CR196" s="268"/>
      <c r="CS196" s="268"/>
      <c r="CT196" s="268"/>
      <c r="CU196" s="268"/>
      <c r="CV196" s="268"/>
      <c r="CW196" s="268"/>
      <c r="CX196" s="268"/>
      <c r="CY196" s="268"/>
      <c r="CZ196" s="268"/>
      <c r="DA196" s="268"/>
      <c r="DB196" s="268"/>
      <c r="DC196" s="268"/>
      <c r="DD196" s="268"/>
      <c r="DE196" s="268"/>
      <c r="DF196" s="268"/>
      <c r="DG196" s="268"/>
      <c r="DH196" s="268"/>
      <c r="DI196" s="268"/>
      <c r="DJ196" s="268"/>
    </row>
    <row r="197">
      <c r="K197" s="178"/>
      <c r="N197" s="178"/>
      <c r="Q197" s="268"/>
      <c r="R197" s="388"/>
      <c r="S197" s="388"/>
      <c r="T197" s="388"/>
      <c r="U197" s="388"/>
      <c r="V197" s="388"/>
      <c r="W197" s="268"/>
      <c r="X197" s="268"/>
      <c r="Y197" s="268"/>
      <c r="Z197" s="268"/>
      <c r="AA197" s="268"/>
      <c r="AB197" s="268"/>
      <c r="AC197" s="268"/>
      <c r="AD197" s="268"/>
      <c r="AE197" s="268"/>
      <c r="AF197" s="268"/>
      <c r="AG197" s="307" t="s">
        <v>331</v>
      </c>
      <c r="AH197" s="406" t="s">
        <v>12</v>
      </c>
      <c r="AI197" s="406" t="s">
        <v>12</v>
      </c>
      <c r="AJ197" s="406" t="s">
        <v>12</v>
      </c>
      <c r="AK197" s="406" t="s">
        <v>12</v>
      </c>
      <c r="AL197" s="406" t="s">
        <v>12</v>
      </c>
      <c r="AM197" s="406" t="s">
        <v>12</v>
      </c>
      <c r="AN197" s="406" t="s">
        <v>12</v>
      </c>
      <c r="AO197" s="406" t="s">
        <v>12</v>
      </c>
      <c r="AP197" s="406" t="s">
        <v>12</v>
      </c>
      <c r="AQ197" s="406" t="s">
        <v>12</v>
      </c>
      <c r="AR197" s="406" t="s">
        <v>12</v>
      </c>
      <c r="AS197" s="420" t="s">
        <v>12</v>
      </c>
      <c r="AT197" s="268"/>
      <c r="AU197" s="268"/>
      <c r="AV197" s="268"/>
      <c r="AW197" s="268"/>
      <c r="AX197" s="268"/>
      <c r="AY197" s="268"/>
      <c r="AZ197" s="268"/>
      <c r="BA197" s="268"/>
      <c r="BB197" s="268"/>
      <c r="BC197" s="268"/>
      <c r="BD197" s="268"/>
      <c r="BE197" s="268"/>
      <c r="BF197" s="268"/>
      <c r="BG197" s="268"/>
      <c r="BH197" s="268"/>
      <c r="BI197" s="268"/>
      <c r="BJ197" s="268"/>
      <c r="BK197" s="268"/>
      <c r="BL197" s="268"/>
      <c r="BM197" s="268"/>
      <c r="BN197" s="268"/>
      <c r="BO197" s="268"/>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268"/>
      <c r="CS197" s="268"/>
      <c r="CT197" s="268"/>
      <c r="CU197" s="268"/>
      <c r="CV197" s="268"/>
      <c r="CW197" s="268"/>
      <c r="CX197" s="268"/>
      <c r="CY197" s="268"/>
      <c r="CZ197" s="268"/>
      <c r="DA197" s="268"/>
      <c r="DB197" s="268"/>
      <c r="DC197" s="268"/>
      <c r="DD197" s="268"/>
      <c r="DE197" s="268"/>
      <c r="DF197" s="268"/>
      <c r="DG197" s="268"/>
      <c r="DH197" s="268"/>
      <c r="DI197" s="268"/>
      <c r="DJ197" s="268"/>
    </row>
    <row r="198">
      <c r="K198" s="178"/>
      <c r="N198" s="178"/>
      <c r="Q198" s="268"/>
      <c r="R198" s="388"/>
      <c r="S198" s="388"/>
      <c r="T198" s="388"/>
      <c r="U198" s="388"/>
      <c r="V198" s="388"/>
      <c r="W198" s="268"/>
      <c r="X198" s="268"/>
      <c r="Y198" s="268"/>
      <c r="Z198" s="268"/>
      <c r="AA198" s="268"/>
      <c r="AB198" s="268"/>
      <c r="AC198" s="268"/>
      <c r="AD198" s="268"/>
      <c r="AE198" s="268"/>
      <c r="AF198" s="268"/>
      <c r="AG198" s="307" t="s">
        <v>761</v>
      </c>
      <c r="AH198" s="406" t="s">
        <v>12</v>
      </c>
      <c r="AI198" s="406" t="s">
        <v>12</v>
      </c>
      <c r="AJ198" s="406" t="s">
        <v>12</v>
      </c>
      <c r="AK198" s="406" t="s">
        <v>12</v>
      </c>
      <c r="AL198" s="406" t="s">
        <v>12</v>
      </c>
      <c r="AM198" s="406" t="s">
        <v>12</v>
      </c>
      <c r="AN198" s="406" t="s">
        <v>12</v>
      </c>
      <c r="AO198" s="406" t="s">
        <v>12</v>
      </c>
      <c r="AP198" s="406" t="s">
        <v>12</v>
      </c>
      <c r="AQ198" s="406" t="s">
        <v>12</v>
      </c>
      <c r="AR198" s="406" t="s">
        <v>12</v>
      </c>
      <c r="AS198" s="420" t="s">
        <v>12</v>
      </c>
      <c r="AT198" s="268"/>
      <c r="AU198" s="268"/>
      <c r="AV198" s="268"/>
      <c r="AW198" s="268"/>
      <c r="AX198" s="268"/>
      <c r="AY198" s="268"/>
      <c r="AZ198" s="268"/>
      <c r="BA198" s="268"/>
      <c r="BB198" s="268"/>
      <c r="BC198" s="268"/>
      <c r="BD198" s="268"/>
      <c r="BE198" s="268"/>
      <c r="BF198" s="268"/>
      <c r="BG198" s="268"/>
      <c r="BH198" s="268"/>
      <c r="BI198" s="268"/>
      <c r="BJ198" s="268"/>
      <c r="BK198" s="268"/>
      <c r="BL198" s="268"/>
      <c r="BM198" s="268"/>
      <c r="BN198" s="268"/>
      <c r="BO198" s="268"/>
      <c r="BP198" s="268"/>
      <c r="BQ198" s="268"/>
      <c r="BR198" s="268"/>
      <c r="BS198" s="268"/>
      <c r="BT198" s="268"/>
      <c r="BU198" s="268"/>
      <c r="BV198" s="268"/>
      <c r="BW198" s="268"/>
      <c r="BX198" s="268"/>
      <c r="BY198" s="268"/>
      <c r="BZ198" s="268"/>
      <c r="CA198" s="268"/>
      <c r="CB198" s="268"/>
      <c r="CC198" s="268"/>
      <c r="CD198" s="268"/>
      <c r="CE198" s="268"/>
      <c r="CF198" s="268"/>
      <c r="CG198" s="268"/>
      <c r="CH198" s="268"/>
      <c r="CI198" s="268"/>
      <c r="CJ198" s="268"/>
      <c r="CK198" s="268"/>
      <c r="CL198" s="268"/>
      <c r="CM198" s="268"/>
      <c r="CN198" s="268"/>
      <c r="CO198" s="268"/>
      <c r="CP198" s="268"/>
      <c r="CQ198" s="268"/>
      <c r="CR198" s="268"/>
      <c r="CS198" s="268"/>
      <c r="CT198" s="268"/>
      <c r="CU198" s="268"/>
      <c r="CV198" s="268"/>
      <c r="CW198" s="268"/>
      <c r="CX198" s="268"/>
      <c r="CY198" s="268"/>
      <c r="CZ198" s="268"/>
      <c r="DA198" s="268"/>
      <c r="DB198" s="268"/>
      <c r="DC198" s="268"/>
      <c r="DD198" s="268"/>
      <c r="DE198" s="268"/>
      <c r="DF198" s="268"/>
      <c r="DG198" s="268"/>
      <c r="DH198" s="268"/>
      <c r="DI198" s="268"/>
      <c r="DJ198" s="268"/>
    </row>
    <row r="199">
      <c r="K199" s="178"/>
      <c r="N199" s="178"/>
      <c r="Q199" s="268"/>
      <c r="R199" s="388"/>
      <c r="S199" s="388"/>
      <c r="T199" s="388"/>
      <c r="U199" s="388"/>
      <c r="V199" s="388"/>
      <c r="W199" s="268"/>
      <c r="X199" s="268"/>
      <c r="Y199" s="268"/>
      <c r="Z199" s="268"/>
      <c r="AA199" s="268"/>
      <c r="AB199" s="268"/>
      <c r="AC199" s="268"/>
      <c r="AD199" s="268"/>
      <c r="AE199" s="268"/>
      <c r="AF199" s="268"/>
      <c r="AG199" s="307" t="s">
        <v>1593</v>
      </c>
      <c r="AH199" s="395">
        <f>AVERAGEIFS('(B) - Detecciones - Ataques'!$BB$3:$BB$137,'(B) - Detecciones - Ataques'!$GR$3:$GR$137, "✔",'(B) - Detecciones - Ataques'!$E$3:$E$137, BK$131)
</f>
        <v>0</v>
      </c>
      <c r="AI199" s="395">
        <f>AVERAGEIFS('(B) - Detecciones - Ataques'!$CK$3:$CK$137,'(B) - Detecciones - Ataques'!$GR$3:$GR$137, "✔",'(B) - Detecciones - Ataques'!$E$3:$E$137, BK$131)
</f>
        <v>1</v>
      </c>
      <c r="AJ199" s="395">
        <f>AVERAGEIFS('(B) - Detecciones - Ataques'!$DT$3:$DT$137,'(B) - Detecciones - Ataques'!$GR$3:$GR$137, "✔",'(B) - Detecciones - Ataques'!$E$3:$E$137, BK$131)
</f>
        <v>1</v>
      </c>
      <c r="AK199" s="395">
        <f>AVERAGEIFS('(B) - Detecciones - Ataques'!$FC$3:$FC$137,'(B) - Detecciones - Ataques'!$GR$3:$GR$137, "✔",'(B) - Detecciones - Ataques'!$E$3:$E$137, BK$131)
</f>
        <v>1</v>
      </c>
      <c r="AL199" s="395">
        <f>AVERAGEIFS('(B) - Detecciones - Ataques'!$BE$3:$BE$137,'(B) - Detecciones - Ataques'!$GR$3:$GR$137, "✔",'(B) - Detecciones - Ataques'!$E$3:$E$137, BK$131)
</f>
        <v>0</v>
      </c>
      <c r="AM199" s="395">
        <f>AVERAGEIFS('(B) - Detecciones - Ataques'!$CN$3:$CN$137,'(B) - Detecciones - Ataques'!$GR$3:$GR$137, "✔",'(B) - Detecciones - Ataques'!$E$3:$E$137, BK$131)
</f>
        <v>1</v>
      </c>
      <c r="AN199" s="395">
        <f>AVERAGEIFS('(B) - Detecciones - Ataques'!$DW$3:$DW$137,'(B) - Detecciones - Ataques'!$GR$3:$GR$137, "✔",'(B) - Detecciones - Ataques'!$E$3:$E$137, BK$131)
</f>
        <v>1</v>
      </c>
      <c r="AO199" s="395">
        <f>AVERAGEIFS('(B) - Detecciones - Ataques'!$FF$3:$FF$137,'(B) - Detecciones - Ataques'!$GR$3:$GR$137, "✔",'(B) - Detecciones - Ataques'!$E$3:$E$137, BK$131)
</f>
        <v>1</v>
      </c>
      <c r="AP199" s="395">
        <f>AVERAGEIFS('(B) - Detecciones - Ataques'!$BH$3:$BH$137,'(B) - Detecciones - Ataques'!$GR$3:$GR$137, "✔",'(B) - Detecciones - Ataques'!$E$3:$E$137, BK$131)
</f>
        <v>0</v>
      </c>
      <c r="AQ199" s="395">
        <f>AVERAGEIFS('(B) - Detecciones - Ataques'!$CQ$3:$CQ$137,'(B) - Detecciones - Ataques'!$GR$3:$GR$137, "✔",'(B) - Detecciones - Ataques'!$E$3:$E$137, BK$131)
</f>
        <v>1</v>
      </c>
      <c r="AR199" s="395">
        <f>AVERAGEIFS('(B) - Detecciones - Ataques'!$DZ$3:$DZ$137,'(B) - Detecciones - Ataques'!$GR$3:$GR$137, "✔",'(B) - Detecciones - Ataques'!$E$3:$E$137, BK$131)
</f>
        <v>1</v>
      </c>
      <c r="AS199" s="396">
        <f>AVERAGEIFS('(B) - Detecciones - Ataques'!$FI$3:$FI$137,'(B) - Detecciones - Ataques'!$GR$3:$GR$137, "✔",'(B) - Detecciones - Ataques'!$E$3:$E$137, BK$131)
</f>
        <v>1</v>
      </c>
      <c r="AT199" s="268"/>
      <c r="AU199" s="268"/>
      <c r="AV199" s="268"/>
      <c r="AW199" s="268"/>
      <c r="AX199" s="268"/>
      <c r="AY199" s="268"/>
      <c r="AZ199" s="268"/>
      <c r="BA199" s="268"/>
      <c r="BB199" s="268"/>
      <c r="BC199" s="268"/>
      <c r="BD199" s="268"/>
      <c r="BE199" s="268"/>
      <c r="BF199" s="268"/>
      <c r="BG199" s="268"/>
      <c r="BH199" s="268"/>
      <c r="BI199" s="268"/>
      <c r="BJ199" s="268"/>
      <c r="BK199" s="268"/>
      <c r="BL199" s="268"/>
      <c r="BM199" s="268"/>
      <c r="BN199" s="268"/>
      <c r="BO199" s="268"/>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268"/>
      <c r="CS199" s="268"/>
      <c r="CT199" s="268"/>
      <c r="CU199" s="268"/>
      <c r="CV199" s="268"/>
      <c r="CW199" s="268"/>
      <c r="CX199" s="268"/>
      <c r="CY199" s="268"/>
      <c r="CZ199" s="268"/>
      <c r="DA199" s="268"/>
      <c r="DB199" s="268"/>
      <c r="DC199" s="268"/>
      <c r="DD199" s="268"/>
      <c r="DE199" s="268"/>
      <c r="DF199" s="268"/>
      <c r="DG199" s="268"/>
      <c r="DH199" s="268"/>
      <c r="DI199" s="268"/>
      <c r="DJ199" s="268"/>
    </row>
    <row r="200">
      <c r="K200" s="178"/>
      <c r="N200" s="178"/>
      <c r="Q200" s="268"/>
      <c r="R200" s="388"/>
      <c r="S200" s="388"/>
      <c r="T200" s="388"/>
      <c r="U200" s="388"/>
      <c r="V200" s="388"/>
      <c r="W200" s="268"/>
      <c r="X200" s="268"/>
      <c r="Y200" s="268"/>
      <c r="Z200" s="268"/>
      <c r="AA200" s="268"/>
      <c r="AB200" s="268"/>
      <c r="AC200" s="268"/>
      <c r="AD200" s="268"/>
      <c r="AE200" s="268"/>
      <c r="AF200" s="268"/>
      <c r="AG200" s="307" t="s">
        <v>1292</v>
      </c>
      <c r="AH200" s="395">
        <f>AVERAGEIFS('(B) - Detecciones - Ataques'!$BB$3:$BB$137,'(B) - Detecciones - Ataques'!$GR$3:$GR$137, "✔",'(B) - Detecciones - Ataques'!$E$3:$E$137, BL$131)
</f>
        <v>0.09001540616</v>
      </c>
      <c r="AI200" s="395">
        <f>AVERAGEIFS('(B) - Detecciones - Ataques'!$CK$3:$CK$137,'(B) - Detecciones - Ataques'!$GR$3:$GR$137, "✔",'(B) - Detecciones - Ataques'!$E$3:$E$137, BL$131)
</f>
        <v>0.09001540616</v>
      </c>
      <c r="AJ200" s="395">
        <f>AVERAGEIFS('(B) - Detecciones - Ataques'!$DT$3:$DT$137,'(B) - Detecciones - Ataques'!$GR$3:$GR$137, "✔",'(B) - Detecciones - Ataques'!$E$3:$E$137, BL$131)
</f>
        <v>0.1591083994</v>
      </c>
      <c r="AK200" s="395">
        <f>AVERAGEIFS('(B) - Detecciones - Ataques'!$FC$3:$FC$137,'(B) - Detecciones - Ataques'!$GR$3:$GR$137, "✔",'(B) - Detecciones - Ataques'!$E$3:$E$137, BL$131)
</f>
        <v>0.1591083994</v>
      </c>
      <c r="AL200" s="395">
        <f>AVERAGEIFS('(B) - Detecciones - Ataques'!$BE$3:$BE$137,'(B) - Detecciones - Ataques'!$GR$3:$GR$137, "✔",'(B) - Detecciones - Ataques'!$E$3:$E$137, BL$131)
</f>
        <v>0.09001540616</v>
      </c>
      <c r="AM200" s="395">
        <f>AVERAGEIFS('(B) - Detecciones - Ataques'!$CN$3:$CN$137,'(B) - Detecciones - Ataques'!$GR$3:$GR$137, "✔",'(B) - Detecciones - Ataques'!$E$3:$E$137, BL$131)
</f>
        <v>0.09001540616</v>
      </c>
      <c r="AN200" s="395">
        <f>AVERAGEIFS('(B) - Detecciones - Ataques'!$DW$3:$DW$137,'(B) - Detecciones - Ataques'!$GR$3:$GR$137, "✔",'(B) - Detecciones - Ataques'!$E$3:$E$137, BL$131)
</f>
        <v>0.1914953694</v>
      </c>
      <c r="AO200" s="395">
        <f>AVERAGEIFS('(B) - Detecciones - Ataques'!$FF$3:$FF$137,'(B) - Detecciones - Ataques'!$GR$3:$GR$137, "✔",'(B) - Detecciones - Ataques'!$E$3:$E$137, BL$131)
</f>
        <v>0.1914953694</v>
      </c>
      <c r="AP200" s="395">
        <f>AVERAGEIFS('(B) - Detecciones - Ataques'!$BH$3:$BH$137,'(B) - Detecciones - Ataques'!$GR$3:$GR$137, "✔",'(B) - Detecciones - Ataques'!$E$3:$E$137, BL$131)
</f>
        <v>0.1206820728</v>
      </c>
      <c r="AQ200" s="395">
        <f>AVERAGEIFS('(B) - Detecciones - Ataques'!$CQ$3:$CQ$137,'(B) - Detecciones - Ataques'!$GR$3:$GR$137, "✔",'(B) - Detecciones - Ataques'!$E$3:$E$137, BL$131)
</f>
        <v>0.1206820728</v>
      </c>
      <c r="AR200" s="395">
        <f>AVERAGEIFS('(B) - Detecciones - Ataques'!$DZ$3:$DZ$137,'(B) - Detecciones - Ataques'!$GR$3:$GR$137, "✔",'(B) - Detecciones - Ataques'!$E$3:$E$137, BL$131)
</f>
        <v>0.2221620361</v>
      </c>
      <c r="AS200" s="396">
        <f>AVERAGEIFS('(B) - Detecciones - Ataques'!$FI$3:$FI$137,'(B) - Detecciones - Ataques'!$GR$3:$GR$137, "✔",'(B) - Detecciones - Ataques'!$E$3:$E$137, BL$131)
</f>
        <v>0.2221620361</v>
      </c>
      <c r="AT200" s="268"/>
      <c r="AU200" s="268"/>
      <c r="AV200" s="268"/>
      <c r="AW200" s="268"/>
      <c r="AX200" s="268"/>
      <c r="AY200" s="268"/>
      <c r="AZ200" s="268"/>
      <c r="BA200" s="268"/>
      <c r="BB200" s="268"/>
      <c r="BC200" s="268"/>
      <c r="BD200" s="268"/>
      <c r="BE200" s="268"/>
      <c r="BF200" s="268"/>
      <c r="BG200" s="268"/>
      <c r="BH200" s="268"/>
      <c r="BI200" s="268"/>
      <c r="BJ200" s="268"/>
      <c r="BK200" s="268"/>
      <c r="BL200" s="268"/>
      <c r="BM200" s="268"/>
      <c r="BN200" s="268"/>
      <c r="BO200" s="268"/>
      <c r="BP200" s="268"/>
      <c r="BQ200" s="268"/>
      <c r="BR200" s="268"/>
      <c r="BS200" s="268"/>
      <c r="BT200" s="268"/>
      <c r="BU200" s="268"/>
      <c r="BV200" s="268"/>
      <c r="BW200" s="268"/>
      <c r="BX200" s="268"/>
      <c r="BY200" s="268"/>
      <c r="BZ200" s="268"/>
      <c r="CA200" s="268"/>
      <c r="CB200" s="268"/>
      <c r="CC200" s="268"/>
      <c r="CD200" s="268"/>
      <c r="CE200" s="268"/>
      <c r="CF200" s="268"/>
      <c r="CG200" s="268"/>
      <c r="CH200" s="268"/>
      <c r="CI200" s="268"/>
      <c r="CJ200" s="268"/>
      <c r="CK200" s="268"/>
      <c r="CL200" s="268"/>
      <c r="CM200" s="268"/>
      <c r="CN200" s="268"/>
      <c r="CO200" s="268"/>
      <c r="CP200" s="268"/>
      <c r="CQ200" s="268"/>
      <c r="CR200" s="268"/>
      <c r="CS200" s="268"/>
      <c r="CT200" s="268"/>
      <c r="CU200" s="268"/>
      <c r="CV200" s="268"/>
      <c r="CW200" s="268"/>
      <c r="CX200" s="268"/>
      <c r="CY200" s="268"/>
      <c r="CZ200" s="268"/>
      <c r="DA200" s="268"/>
      <c r="DB200" s="268"/>
      <c r="DC200" s="268"/>
      <c r="DD200" s="268"/>
      <c r="DE200" s="268"/>
      <c r="DF200" s="268"/>
      <c r="DG200" s="268"/>
      <c r="DH200" s="268"/>
      <c r="DI200" s="268"/>
      <c r="DJ200" s="268"/>
    </row>
    <row r="201">
      <c r="K201" s="178"/>
      <c r="N201" s="178"/>
      <c r="Q201" s="268"/>
      <c r="R201" s="388"/>
      <c r="S201" s="388"/>
      <c r="T201" s="388"/>
      <c r="U201" s="388"/>
      <c r="V201" s="388"/>
      <c r="W201" s="268"/>
      <c r="X201" s="268"/>
      <c r="Y201" s="268"/>
      <c r="Z201" s="268"/>
      <c r="AA201" s="268"/>
      <c r="AB201" s="268"/>
      <c r="AC201" s="268"/>
      <c r="AD201" s="268"/>
      <c r="AE201" s="268"/>
      <c r="AF201" s="268"/>
      <c r="AG201" s="307" t="s">
        <v>1203</v>
      </c>
      <c r="AH201" s="395">
        <f>AVERAGEIFS('(B) - Detecciones - Ataques'!$BB$3:$BB$137,'(B) - Detecciones - Ataques'!$GR$3:$GR$137, "✔",'(B) - Detecciones - Ataques'!$E$3:$E$137, BM$131)
</f>
        <v>0</v>
      </c>
      <c r="AI201" s="395">
        <f>AVERAGEIFS('(B) - Detecciones - Ataques'!$CK$3:$CK$137,'(B) - Detecciones - Ataques'!$GR$3:$GR$137, "✔",'(B) - Detecciones - Ataques'!$E$3:$E$137, BM$131)
</f>
        <v>0.0003957027546</v>
      </c>
      <c r="AJ201" s="395">
        <f>AVERAGEIFS('(B) - Detecciones - Ataques'!$DT$3:$DT$137,'(B) - Detecciones - Ataques'!$GR$3:$GR$137, "✔",'(B) - Detecciones - Ataques'!$E$3:$E$137, BM$131)
</f>
        <v>0.0003957027546</v>
      </c>
      <c r="AK201" s="395">
        <f>AVERAGEIFS('(B) - Detecciones - Ataques'!$FC$3:$FC$137,'(B) - Detecciones - Ataques'!$GR$3:$GR$137, "✔",'(B) - Detecciones - Ataques'!$E$3:$E$137, BM$131)
</f>
        <v>0.0005890141793</v>
      </c>
      <c r="AL201" s="395">
        <f>AVERAGEIFS('(B) - Detecciones - Ataques'!$BE$3:$BE$137,'(B) - Detecciones - Ataques'!$GR$3:$GR$137, "✔",'(B) - Detecciones - Ataques'!$E$3:$E$137, BM$131)
</f>
        <v>0</v>
      </c>
      <c r="AM201" s="395">
        <f>AVERAGEIFS('(B) - Detecciones - Ataques'!$CN$3:$CN$137,'(B) - Detecciones - Ataques'!$GR$3:$GR$137, "✔",'(B) - Detecciones - Ataques'!$E$3:$E$137, BM$131)
</f>
        <v>0.0003957027546</v>
      </c>
      <c r="AN201" s="395">
        <f>AVERAGEIFS('(B) - Detecciones - Ataques'!$DW$3:$DW$137,'(B) - Detecciones - Ataques'!$GR$3:$GR$137, "✔",'(B) - Detecciones - Ataques'!$E$3:$E$137, BM$131)
</f>
        <v>0.0003957027546</v>
      </c>
      <c r="AO201" s="395">
        <f>AVERAGEIFS('(B) - Detecciones - Ataques'!$FF$3:$FF$137,'(B) - Detecciones - Ataques'!$GR$3:$GR$137, "✔",'(B) - Detecciones - Ataques'!$E$3:$E$137, BM$131)
</f>
        <v>0.0005890141793</v>
      </c>
      <c r="AP201" s="395">
        <f>AVERAGEIFS('(B) - Detecciones - Ataques'!$BH$3:$BH$137,'(B) - Detecciones - Ataques'!$GR$3:$GR$137, "✔",'(B) - Detecciones - Ataques'!$E$3:$E$137, BM$131)
</f>
        <v>0</v>
      </c>
      <c r="AQ201" s="395">
        <f>AVERAGEIFS('(B) - Detecciones - Ataques'!$CQ$3:$CQ$137,'(B) - Detecciones - Ataques'!$GR$3:$GR$137, "✔",'(B) - Detecciones - Ataques'!$E$3:$E$137, BM$131)
</f>
        <v>0.0003957027546</v>
      </c>
      <c r="AR201" s="395">
        <f>AVERAGEIFS('(B) - Detecciones - Ataques'!$DZ$3:$DZ$137,'(B) - Detecciones - Ataques'!$GR$3:$GR$137, "✔",'(B) - Detecciones - Ataques'!$E$3:$E$137, BM$131)
</f>
        <v>0.0003957027546</v>
      </c>
      <c r="AS201" s="396">
        <f>AVERAGEIFS('(B) - Detecciones - Ataques'!$FI$3:$FI$137,'(B) - Detecciones - Ataques'!$GR$3:$GR$137, "✔",'(B) - Detecciones - Ataques'!$E$3:$E$137, BM$131)
</f>
        <v>0.0005890141793</v>
      </c>
      <c r="AT201" s="268"/>
      <c r="AU201" s="268"/>
      <c r="AV201" s="268"/>
      <c r="AW201" s="268"/>
      <c r="AX201" s="268"/>
      <c r="AY201" s="268"/>
      <c r="AZ201" s="268"/>
      <c r="BA201" s="268"/>
      <c r="BB201" s="268"/>
      <c r="BC201" s="268"/>
      <c r="BD201" s="268"/>
      <c r="BE201" s="268"/>
      <c r="BF201" s="268"/>
      <c r="BG201" s="268"/>
      <c r="BH201" s="268"/>
      <c r="BI201" s="268"/>
      <c r="BJ201" s="268"/>
      <c r="BK201" s="268"/>
      <c r="BL201" s="268"/>
      <c r="BM201" s="268"/>
      <c r="BN201" s="268"/>
      <c r="BO201" s="268"/>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268"/>
      <c r="CS201" s="268"/>
      <c r="CT201" s="268"/>
      <c r="CU201" s="268"/>
      <c r="CV201" s="268"/>
      <c r="CW201" s="268"/>
      <c r="CX201" s="268"/>
      <c r="CY201" s="268"/>
      <c r="CZ201" s="268"/>
      <c r="DA201" s="268"/>
      <c r="DB201" s="268"/>
      <c r="DC201" s="268"/>
      <c r="DD201" s="268"/>
      <c r="DE201" s="268"/>
      <c r="DF201" s="268"/>
      <c r="DG201" s="268"/>
      <c r="DH201" s="268"/>
      <c r="DI201" s="268"/>
      <c r="DJ201" s="268"/>
    </row>
    <row r="202">
      <c r="K202" s="178"/>
      <c r="N202" s="178"/>
      <c r="Q202" s="268"/>
      <c r="R202" s="388"/>
      <c r="S202" s="388"/>
      <c r="T202" s="388"/>
      <c r="U202" s="388"/>
      <c r="V202" s="388"/>
      <c r="W202" s="268"/>
      <c r="X202" s="268"/>
      <c r="Y202" s="268"/>
      <c r="Z202" s="268"/>
      <c r="AA202" s="268"/>
      <c r="AB202" s="268"/>
      <c r="AC202" s="268"/>
      <c r="AD202" s="268"/>
      <c r="AE202" s="268"/>
      <c r="AF202" s="268"/>
      <c r="AG202" s="307" t="s">
        <v>1190</v>
      </c>
      <c r="AH202" s="406" t="s">
        <v>12</v>
      </c>
      <c r="AI202" s="406" t="s">
        <v>12</v>
      </c>
      <c r="AJ202" s="406" t="s">
        <v>12</v>
      </c>
      <c r="AK202" s="406" t="s">
        <v>12</v>
      </c>
      <c r="AL202" s="406" t="s">
        <v>12</v>
      </c>
      <c r="AM202" s="406" t="s">
        <v>12</v>
      </c>
      <c r="AN202" s="406" t="s">
        <v>12</v>
      </c>
      <c r="AO202" s="406" t="s">
        <v>12</v>
      </c>
      <c r="AP202" s="406" t="s">
        <v>12</v>
      </c>
      <c r="AQ202" s="406" t="s">
        <v>12</v>
      </c>
      <c r="AR202" s="406" t="s">
        <v>12</v>
      </c>
      <c r="AS202" s="420" t="s">
        <v>12</v>
      </c>
      <c r="AT202" s="268"/>
      <c r="AU202" s="268"/>
      <c r="AV202" s="268"/>
      <c r="AW202" s="268"/>
      <c r="AX202" s="268"/>
      <c r="AY202" s="268"/>
      <c r="AZ202" s="268"/>
      <c r="BA202" s="268"/>
      <c r="BB202" s="268"/>
      <c r="BC202" s="268"/>
      <c r="BD202" s="268"/>
      <c r="BE202" s="268"/>
      <c r="BF202" s="268"/>
      <c r="BG202" s="268"/>
      <c r="BH202" s="268"/>
      <c r="BI202" s="268"/>
      <c r="BJ202" s="268"/>
      <c r="BK202" s="268"/>
      <c r="BL202" s="268"/>
      <c r="BM202" s="268"/>
      <c r="BN202" s="268"/>
      <c r="BO202" s="268"/>
      <c r="BP202" s="268"/>
      <c r="BQ202" s="268"/>
      <c r="BR202" s="268"/>
      <c r="BS202" s="268"/>
      <c r="BT202" s="268"/>
      <c r="BU202" s="268"/>
      <c r="BV202" s="268"/>
      <c r="BW202" s="268"/>
      <c r="BX202" s="268"/>
      <c r="BY202" s="268"/>
      <c r="BZ202" s="268"/>
      <c r="CA202" s="268"/>
      <c r="CB202" s="268"/>
      <c r="CC202" s="268"/>
      <c r="CD202" s="268"/>
      <c r="CE202" s="268"/>
      <c r="CF202" s="268"/>
      <c r="CG202" s="268"/>
      <c r="CH202" s="268"/>
      <c r="CI202" s="268"/>
      <c r="CJ202" s="268"/>
      <c r="CK202" s="268"/>
      <c r="CL202" s="268"/>
      <c r="CM202" s="268"/>
      <c r="CN202" s="268"/>
      <c r="CO202" s="268"/>
      <c r="CP202" s="268"/>
      <c r="CQ202" s="268"/>
      <c r="CR202" s="268"/>
      <c r="CS202" s="268"/>
      <c r="CT202" s="268"/>
      <c r="CU202" s="268"/>
      <c r="CV202" s="268"/>
      <c r="CW202" s="268"/>
      <c r="CX202" s="268"/>
      <c r="CY202" s="268"/>
      <c r="CZ202" s="268"/>
      <c r="DA202" s="268"/>
      <c r="DB202" s="268"/>
      <c r="DC202" s="268"/>
      <c r="DD202" s="268"/>
      <c r="DE202" s="268"/>
      <c r="DF202" s="268"/>
      <c r="DG202" s="268"/>
      <c r="DH202" s="268"/>
      <c r="DI202" s="268"/>
      <c r="DJ202" s="268"/>
    </row>
    <row r="203">
      <c r="K203" s="178"/>
      <c r="N203" s="178"/>
      <c r="Q203" s="268"/>
      <c r="R203" s="388"/>
      <c r="S203" s="388"/>
      <c r="T203" s="388"/>
      <c r="U203" s="388"/>
      <c r="V203" s="388"/>
      <c r="W203" s="268"/>
      <c r="X203" s="268"/>
      <c r="Y203" s="268"/>
      <c r="Z203" s="268"/>
      <c r="AA203" s="268"/>
      <c r="AB203" s="268"/>
      <c r="AC203" s="268"/>
      <c r="AD203" s="268"/>
      <c r="AE203" s="268"/>
      <c r="AF203" s="268"/>
      <c r="AG203" s="307" t="s">
        <v>1170</v>
      </c>
      <c r="AH203" s="406" t="s">
        <v>12</v>
      </c>
      <c r="AI203" s="406" t="s">
        <v>12</v>
      </c>
      <c r="AJ203" s="406" t="s">
        <v>12</v>
      </c>
      <c r="AK203" s="406" t="s">
        <v>12</v>
      </c>
      <c r="AL203" s="406" t="s">
        <v>12</v>
      </c>
      <c r="AM203" s="406" t="s">
        <v>12</v>
      </c>
      <c r="AN203" s="406" t="s">
        <v>12</v>
      </c>
      <c r="AO203" s="406" t="s">
        <v>12</v>
      </c>
      <c r="AP203" s="406" t="s">
        <v>12</v>
      </c>
      <c r="AQ203" s="406" t="s">
        <v>12</v>
      </c>
      <c r="AR203" s="406" t="s">
        <v>12</v>
      </c>
      <c r="AS203" s="420" t="s">
        <v>12</v>
      </c>
      <c r="AT203" s="268"/>
      <c r="AU203" s="268"/>
      <c r="AV203" s="268"/>
      <c r="AW203" s="268"/>
      <c r="AX203" s="268"/>
      <c r="AY203" s="268"/>
      <c r="AZ203" s="268"/>
      <c r="BA203" s="268"/>
      <c r="BB203" s="268"/>
      <c r="BC203" s="268"/>
      <c r="BD203" s="268"/>
      <c r="BE203" s="268"/>
      <c r="BF203" s="268"/>
      <c r="BG203" s="268"/>
      <c r="BH203" s="268"/>
      <c r="BI203" s="268"/>
      <c r="BJ203" s="268"/>
      <c r="BK203" s="268"/>
      <c r="BL203" s="268"/>
      <c r="BM203" s="268"/>
      <c r="BN203" s="268"/>
      <c r="BO203" s="268"/>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268"/>
      <c r="CS203" s="268"/>
      <c r="CT203" s="268"/>
      <c r="CU203" s="268"/>
      <c r="CV203" s="268"/>
      <c r="CW203" s="268"/>
      <c r="CX203" s="268"/>
      <c r="CY203" s="268"/>
      <c r="CZ203" s="268"/>
      <c r="DA203" s="268"/>
      <c r="DB203" s="268"/>
      <c r="DC203" s="268"/>
      <c r="DD203" s="268"/>
      <c r="DE203" s="268"/>
      <c r="DF203" s="268"/>
      <c r="DG203" s="268"/>
      <c r="DH203" s="268"/>
      <c r="DI203" s="268"/>
      <c r="DJ203" s="268"/>
    </row>
    <row r="204">
      <c r="K204" s="178"/>
      <c r="N204" s="178"/>
      <c r="Q204" s="268"/>
      <c r="R204" s="388"/>
      <c r="S204" s="388"/>
      <c r="T204" s="388"/>
      <c r="U204" s="388"/>
      <c r="V204" s="388"/>
      <c r="W204" s="268"/>
      <c r="X204" s="268"/>
      <c r="Y204" s="268"/>
      <c r="Z204" s="268"/>
      <c r="AA204" s="268"/>
      <c r="AB204" s="268"/>
      <c r="AC204" s="268"/>
      <c r="AD204" s="268"/>
      <c r="AE204" s="268"/>
      <c r="AF204" s="268"/>
      <c r="AG204" s="307" t="s">
        <v>549</v>
      </c>
      <c r="AH204" s="395">
        <f>AVERAGEIFS('(B) - Detecciones - Ataques'!$BB$3:$BB$137,'(B) - Detecciones - Ataques'!$GR$3:$GR$137, "✔",'(B) - Detecciones - Ataques'!$E$3:$E$137, BP$131)
</f>
        <v>0</v>
      </c>
      <c r="AI204" s="395">
        <f>AVERAGEIFS('(B) - Detecciones - Ataques'!$CK$3:$CK$137,'(B) - Detecciones - Ataques'!$GR$3:$GR$137, "✔",'(B) - Detecciones - Ataques'!$E$3:$E$137, BP$131)
</f>
        <v>0</v>
      </c>
      <c r="AJ204" s="395">
        <f>AVERAGEIFS('(B) - Detecciones - Ataques'!$DT$3:$DT$137,'(B) - Detecciones - Ataques'!$GR$3:$GR$137, "✔",'(B) - Detecciones - Ataques'!$E$3:$E$137, BP$131)
</f>
        <v>1</v>
      </c>
      <c r="AK204" s="395">
        <f>AVERAGEIFS('(B) - Detecciones - Ataques'!$FC$3:$FC$137,'(B) - Detecciones - Ataques'!$GR$3:$GR$137, "✔",'(B) - Detecciones - Ataques'!$E$3:$E$137, BP$131)
</f>
        <v>1</v>
      </c>
      <c r="AL204" s="395">
        <f>AVERAGEIFS('(B) - Detecciones - Ataques'!$BE$3:$BE$137,'(B) - Detecciones - Ataques'!$GR$3:$GR$137, "✔",'(B) - Detecciones - Ataques'!$E$3:$E$137, BP$131)
</f>
        <v>0</v>
      </c>
      <c r="AM204" s="395">
        <f>AVERAGEIFS('(B) - Detecciones - Ataques'!$CN$3:$CN$137,'(B) - Detecciones - Ataques'!$GR$3:$GR$137, "✔",'(B) - Detecciones - Ataques'!$E$3:$E$137, BP$131)
</f>
        <v>0</v>
      </c>
      <c r="AN204" s="395">
        <f>AVERAGEIFS('(B) - Detecciones - Ataques'!$DW$3:$DW$137,'(B) - Detecciones - Ataques'!$GR$3:$GR$137, "✔",'(B) - Detecciones - Ataques'!$E$3:$E$137, BP$131)
</f>
        <v>1</v>
      </c>
      <c r="AO204" s="395">
        <f>AVERAGEIFS('(B) - Detecciones - Ataques'!$FF$3:$FF$137,'(B) - Detecciones - Ataques'!$GR$3:$GR$137, "✔",'(B) - Detecciones - Ataques'!$E$3:$E$137, BP$131)
</f>
        <v>1</v>
      </c>
      <c r="AP204" s="395">
        <f>AVERAGEIFS('(B) - Detecciones - Ataques'!$BH$3:$BH$137,'(B) - Detecciones - Ataques'!$GR$3:$GR$137, "✔",'(B) - Detecciones - Ataques'!$E$3:$E$137, BP$131)
</f>
        <v>0</v>
      </c>
      <c r="AQ204" s="395">
        <f>AVERAGEIFS('(B) - Detecciones - Ataques'!$CQ$3:$CQ$137,'(B) - Detecciones - Ataques'!$GR$3:$GR$137, "✔",'(B) - Detecciones - Ataques'!$E$3:$E$137, BP$131)
</f>
        <v>0</v>
      </c>
      <c r="AR204" s="395">
        <f>AVERAGEIFS('(B) - Detecciones - Ataques'!$DZ$3:$DZ$137,'(B) - Detecciones - Ataques'!$GR$3:$GR$137, "✔",'(B) - Detecciones - Ataques'!$E$3:$E$137, BP$131)
</f>
        <v>1</v>
      </c>
      <c r="AS204" s="396">
        <f>AVERAGEIFS('(B) - Detecciones - Ataques'!$FI$3:$FI$137,'(B) - Detecciones - Ataques'!$GR$3:$GR$137, "✔",'(B) - Detecciones - Ataques'!$E$3:$E$137, BP$131)
</f>
        <v>1</v>
      </c>
      <c r="AT204" s="268"/>
      <c r="AU204" s="268"/>
      <c r="AV204" s="268"/>
      <c r="AW204" s="268"/>
      <c r="AX204" s="268"/>
      <c r="AY204" s="268"/>
      <c r="AZ204" s="268"/>
      <c r="BA204" s="268"/>
      <c r="BB204" s="268"/>
      <c r="BC204" s="268"/>
      <c r="BD204" s="268"/>
      <c r="BE204" s="268"/>
      <c r="BF204" s="268"/>
      <c r="BG204" s="268"/>
      <c r="BH204" s="268"/>
      <c r="BI204" s="268"/>
      <c r="BJ204" s="268"/>
      <c r="BK204" s="268"/>
      <c r="BL204" s="268"/>
      <c r="BM204" s="268"/>
      <c r="BN204" s="268"/>
      <c r="BO204" s="268"/>
      <c r="BP204" s="268"/>
      <c r="BQ204" s="268"/>
      <c r="BR204" s="268"/>
      <c r="BS204" s="268"/>
      <c r="BT204" s="268"/>
      <c r="BU204" s="268"/>
      <c r="BV204" s="268"/>
      <c r="BW204" s="268"/>
      <c r="BX204" s="268"/>
      <c r="BY204" s="268"/>
      <c r="BZ204" s="268"/>
      <c r="CA204" s="268"/>
      <c r="CB204" s="268"/>
      <c r="CC204" s="268"/>
      <c r="CD204" s="268"/>
      <c r="CE204" s="268"/>
      <c r="CF204" s="268"/>
      <c r="CG204" s="268"/>
      <c r="CH204" s="268"/>
      <c r="CI204" s="268"/>
      <c r="CJ204" s="268"/>
      <c r="CK204" s="268"/>
      <c r="CL204" s="268"/>
      <c r="CM204" s="268"/>
      <c r="CN204" s="268"/>
      <c r="CO204" s="268"/>
      <c r="CP204" s="268"/>
      <c r="CQ204" s="268"/>
      <c r="CR204" s="268"/>
      <c r="CS204" s="268"/>
      <c r="CT204" s="268"/>
      <c r="CU204" s="268"/>
      <c r="CV204" s="268"/>
      <c r="CW204" s="268"/>
      <c r="CX204" s="268"/>
      <c r="CY204" s="268"/>
      <c r="CZ204" s="268"/>
      <c r="DA204" s="268"/>
      <c r="DB204" s="268"/>
      <c r="DC204" s="268"/>
      <c r="DD204" s="268"/>
      <c r="DE204" s="268"/>
      <c r="DF204" s="268"/>
      <c r="DG204" s="268"/>
      <c r="DH204" s="268"/>
      <c r="DI204" s="268"/>
      <c r="DJ204" s="268"/>
    </row>
    <row r="205">
      <c r="K205" s="178"/>
      <c r="N205" s="178"/>
      <c r="Q205" s="268"/>
      <c r="R205" s="388"/>
      <c r="S205" s="388"/>
      <c r="T205" s="388"/>
      <c r="U205" s="388"/>
      <c r="V205" s="388"/>
      <c r="W205" s="268"/>
      <c r="X205" s="268"/>
      <c r="Y205" s="268"/>
      <c r="Z205" s="268"/>
      <c r="AA205" s="268"/>
      <c r="AB205" s="268"/>
      <c r="AC205" s="268"/>
      <c r="AD205" s="268"/>
      <c r="AE205" s="268"/>
      <c r="AF205" s="268"/>
      <c r="AG205" s="307" t="s">
        <v>651</v>
      </c>
      <c r="AH205" s="406" t="s">
        <v>12</v>
      </c>
      <c r="AI205" s="406" t="s">
        <v>12</v>
      </c>
      <c r="AJ205" s="406" t="s">
        <v>12</v>
      </c>
      <c r="AK205" s="406" t="s">
        <v>12</v>
      </c>
      <c r="AL205" s="406" t="s">
        <v>12</v>
      </c>
      <c r="AM205" s="406" t="s">
        <v>12</v>
      </c>
      <c r="AN205" s="406" t="s">
        <v>12</v>
      </c>
      <c r="AO205" s="406" t="s">
        <v>12</v>
      </c>
      <c r="AP205" s="406" t="s">
        <v>12</v>
      </c>
      <c r="AQ205" s="406" t="s">
        <v>12</v>
      </c>
      <c r="AR205" s="406" t="s">
        <v>12</v>
      </c>
      <c r="AS205" s="420" t="s">
        <v>12</v>
      </c>
      <c r="AT205" s="268"/>
      <c r="AU205" s="268"/>
      <c r="AV205" s="268"/>
      <c r="AW205" s="268"/>
      <c r="AX205" s="268"/>
      <c r="AY205" s="268"/>
      <c r="AZ205" s="268"/>
      <c r="BA205" s="268"/>
      <c r="BB205" s="268"/>
      <c r="BC205" s="268"/>
      <c r="BD205" s="268"/>
      <c r="BE205" s="268"/>
      <c r="BF205" s="268"/>
      <c r="BG205" s="268"/>
      <c r="BH205" s="268"/>
      <c r="BI205" s="268"/>
      <c r="BJ205" s="268"/>
      <c r="BK205" s="268"/>
      <c r="BL205" s="268"/>
      <c r="BM205" s="268"/>
      <c r="BN205" s="268"/>
      <c r="BO205" s="268"/>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268"/>
      <c r="CS205" s="268"/>
      <c r="CT205" s="268"/>
      <c r="CU205" s="268"/>
      <c r="CV205" s="268"/>
      <c r="CW205" s="268"/>
      <c r="CX205" s="268"/>
      <c r="CY205" s="268"/>
      <c r="CZ205" s="268"/>
      <c r="DA205" s="268"/>
      <c r="DB205" s="268"/>
      <c r="DC205" s="268"/>
      <c r="DD205" s="268"/>
      <c r="DE205" s="268"/>
      <c r="DF205" s="268"/>
      <c r="DG205" s="268"/>
      <c r="DH205" s="268"/>
      <c r="DI205" s="268"/>
      <c r="DJ205" s="268"/>
    </row>
    <row r="206">
      <c r="K206" s="178"/>
      <c r="N206" s="178"/>
      <c r="Q206" s="268"/>
      <c r="R206" s="388"/>
      <c r="S206" s="388"/>
      <c r="T206" s="388"/>
      <c r="U206" s="388"/>
      <c r="V206" s="388"/>
      <c r="W206" s="268"/>
      <c r="X206" s="268"/>
      <c r="Y206" s="268"/>
      <c r="Z206" s="268"/>
      <c r="AA206" s="268"/>
      <c r="AB206" s="268"/>
      <c r="AC206" s="268"/>
      <c r="AD206" s="268"/>
      <c r="AE206" s="268"/>
      <c r="AF206" s="268"/>
      <c r="AG206" s="307" t="s">
        <v>189</v>
      </c>
      <c r="AH206" s="395">
        <f>AVERAGEIFS('(B) - Detecciones - Ataques'!$BB$3:$BB$137,'(B) - Detecciones - Ataques'!$GR$3:$GR$137, "✔",'(B) - Detecciones - Ataques'!$E$3:$E$137, BR$131)
</f>
        <v>0</v>
      </c>
      <c r="AI206" s="395">
        <f>AVERAGEIFS('(B) - Detecciones - Ataques'!$CK$3:$CK$137,'(B) - Detecciones - Ataques'!$GR$3:$GR$137, "✔",'(B) - Detecciones - Ataques'!$E$3:$E$137, BR$131)
</f>
        <v>1</v>
      </c>
      <c r="AJ206" s="395">
        <f>AVERAGEIFS('(B) - Detecciones - Ataques'!$DT$3:$DT$137,'(B) - Detecciones - Ataques'!$GR$3:$GR$137, "✔",'(B) - Detecciones - Ataques'!$E$3:$E$137, BR$131)
</f>
        <v>1</v>
      </c>
      <c r="AK206" s="395">
        <f>AVERAGEIFS('(B) - Detecciones - Ataques'!$FC$3:$FC$137,'(B) - Detecciones - Ataques'!$GR$3:$GR$137, "✔",'(B) - Detecciones - Ataques'!$E$3:$E$137, BR$131)
</f>
        <v>1</v>
      </c>
      <c r="AL206" s="395">
        <f>AVERAGEIFS('(B) - Detecciones - Ataques'!$BE$3:$BE$137,'(B) - Detecciones - Ataques'!$GR$3:$GR$137, "✔",'(B) - Detecciones - Ataques'!$E$3:$E$137, BR$131)
</f>
        <v>0</v>
      </c>
      <c r="AM206" s="395">
        <f>AVERAGEIFS('(B) - Detecciones - Ataques'!$CN$3:$CN$137,'(B) - Detecciones - Ataques'!$GR$3:$GR$137, "✔",'(B) - Detecciones - Ataques'!$E$3:$E$137, BR$131)
</f>
        <v>1</v>
      </c>
      <c r="AN206" s="395">
        <f>AVERAGEIFS('(B) - Detecciones - Ataques'!$DW$3:$DW$137,'(B) - Detecciones - Ataques'!$GR$3:$GR$137, "✔",'(B) - Detecciones - Ataques'!$E$3:$E$137, BR$131)
</f>
        <v>1</v>
      </c>
      <c r="AO206" s="395">
        <f>AVERAGEIFS('(B) - Detecciones - Ataques'!$FF$3:$FF$137,'(B) - Detecciones - Ataques'!$GR$3:$GR$137, "✔",'(B) - Detecciones - Ataques'!$E$3:$E$137, BR$131)
</f>
        <v>1</v>
      </c>
      <c r="AP206" s="395">
        <f>AVERAGEIFS('(B) - Detecciones - Ataques'!$BH$3:$BH$137,'(B) - Detecciones - Ataques'!$GR$3:$GR$137, "✔",'(B) - Detecciones - Ataques'!$E$3:$E$137, BR$131)
</f>
        <v>0</v>
      </c>
      <c r="AQ206" s="395">
        <f>AVERAGEIFS('(B) - Detecciones - Ataques'!$CQ$3:$CQ$137,'(B) - Detecciones - Ataques'!$GR$3:$GR$137, "✔",'(B) - Detecciones - Ataques'!$E$3:$E$137, BR$131)
</f>
        <v>1</v>
      </c>
      <c r="AR206" s="395">
        <f>AVERAGEIFS('(B) - Detecciones - Ataques'!$DZ$3:$DZ$137,'(B) - Detecciones - Ataques'!$GR$3:$GR$137, "✔",'(B) - Detecciones - Ataques'!$E$3:$E$137, BR$131)
</f>
        <v>1</v>
      </c>
      <c r="AS206" s="396">
        <f>AVERAGEIFS('(B) - Detecciones - Ataques'!$FI$3:$FI$137,'(B) - Detecciones - Ataques'!$GR$3:$GR$137, "✔",'(B) - Detecciones - Ataques'!$E$3:$E$137, BR$131)
</f>
        <v>1</v>
      </c>
      <c r="AT206" s="268"/>
      <c r="AU206" s="268"/>
      <c r="AV206" s="268"/>
      <c r="AW206" s="268"/>
      <c r="AX206" s="268"/>
      <c r="AY206" s="268"/>
      <c r="AZ206" s="268"/>
      <c r="BA206" s="268"/>
      <c r="BB206" s="268"/>
      <c r="BC206" s="268"/>
      <c r="BD206" s="268"/>
      <c r="BE206" s="268"/>
      <c r="BF206" s="268"/>
      <c r="BG206" s="268"/>
      <c r="BH206" s="268"/>
      <c r="BI206" s="268"/>
      <c r="BJ206" s="268"/>
      <c r="BK206" s="268"/>
      <c r="BL206" s="268"/>
      <c r="BM206" s="268"/>
      <c r="BN206" s="268"/>
      <c r="BO206" s="268"/>
      <c r="BP206" s="268"/>
      <c r="BQ206" s="268"/>
      <c r="BR206" s="268"/>
      <c r="BS206" s="268"/>
      <c r="BT206" s="268"/>
      <c r="BU206" s="268"/>
      <c r="BV206" s="268"/>
      <c r="BW206" s="268"/>
      <c r="BX206" s="268"/>
      <c r="BY206" s="268"/>
      <c r="BZ206" s="268"/>
      <c r="CA206" s="268"/>
      <c r="CB206" s="268"/>
      <c r="CC206" s="268"/>
      <c r="CD206" s="268"/>
      <c r="CE206" s="268"/>
      <c r="CF206" s="268"/>
      <c r="CG206" s="268"/>
      <c r="CH206" s="268"/>
      <c r="CI206" s="268"/>
      <c r="CJ206" s="268"/>
      <c r="CK206" s="268"/>
      <c r="CL206" s="268"/>
      <c r="CM206" s="268"/>
      <c r="CN206" s="268"/>
      <c r="CO206" s="268"/>
      <c r="CP206" s="268"/>
      <c r="CQ206" s="268"/>
      <c r="CR206" s="268"/>
      <c r="CS206" s="268"/>
      <c r="CT206" s="268"/>
      <c r="CU206" s="268"/>
      <c r="CV206" s="268"/>
      <c r="CW206" s="268"/>
      <c r="CX206" s="268"/>
      <c r="CY206" s="268"/>
      <c r="CZ206" s="268"/>
      <c r="DA206" s="268"/>
      <c r="DB206" s="268"/>
      <c r="DC206" s="268"/>
      <c r="DD206" s="268"/>
      <c r="DE206" s="268"/>
      <c r="DF206" s="268"/>
      <c r="DG206" s="268"/>
      <c r="DH206" s="268"/>
      <c r="DI206" s="268"/>
      <c r="DJ206" s="268"/>
    </row>
    <row r="207">
      <c r="K207" s="178"/>
      <c r="N207" s="178"/>
      <c r="Q207" s="268"/>
      <c r="R207" s="388"/>
      <c r="S207" s="388"/>
      <c r="T207" s="388"/>
      <c r="U207" s="388"/>
      <c r="V207" s="388"/>
      <c r="W207" s="268"/>
      <c r="X207" s="268"/>
      <c r="Y207" s="268"/>
      <c r="Z207" s="268"/>
      <c r="AA207" s="268"/>
      <c r="AB207" s="268"/>
      <c r="AC207" s="268"/>
      <c r="AD207" s="268"/>
      <c r="AE207" s="268"/>
      <c r="AF207" s="268"/>
      <c r="AG207" s="307" t="s">
        <v>633</v>
      </c>
      <c r="AH207" s="406" t="s">
        <v>12</v>
      </c>
      <c r="AI207" s="406" t="s">
        <v>12</v>
      </c>
      <c r="AJ207" s="406" t="s">
        <v>12</v>
      </c>
      <c r="AK207" s="406" t="s">
        <v>12</v>
      </c>
      <c r="AL207" s="406" t="s">
        <v>12</v>
      </c>
      <c r="AM207" s="406" t="s">
        <v>12</v>
      </c>
      <c r="AN207" s="406" t="s">
        <v>12</v>
      </c>
      <c r="AO207" s="406" t="s">
        <v>12</v>
      </c>
      <c r="AP207" s="406" t="s">
        <v>12</v>
      </c>
      <c r="AQ207" s="406" t="s">
        <v>12</v>
      </c>
      <c r="AR207" s="406" t="s">
        <v>12</v>
      </c>
      <c r="AS207" s="420" t="s">
        <v>12</v>
      </c>
      <c r="AT207" s="268"/>
      <c r="AU207" s="268"/>
      <c r="AV207" s="268"/>
      <c r="AW207" s="268"/>
      <c r="AX207" s="268"/>
      <c r="AY207" s="268"/>
      <c r="AZ207" s="268"/>
      <c r="BA207" s="268"/>
      <c r="BB207" s="268"/>
      <c r="BC207" s="268"/>
      <c r="BD207" s="268"/>
      <c r="BE207" s="268"/>
      <c r="BF207" s="268"/>
      <c r="BG207" s="268"/>
      <c r="BH207" s="268"/>
      <c r="BI207" s="268"/>
      <c r="BJ207" s="268"/>
      <c r="BK207" s="268"/>
      <c r="BL207" s="268"/>
      <c r="BM207" s="268"/>
      <c r="BN207" s="268"/>
      <c r="BO207" s="268"/>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268"/>
      <c r="CS207" s="268"/>
      <c r="CT207" s="268"/>
      <c r="CU207" s="268"/>
      <c r="CV207" s="268"/>
      <c r="CW207" s="268"/>
      <c r="CX207" s="268"/>
      <c r="CY207" s="268"/>
      <c r="CZ207" s="268"/>
      <c r="DA207" s="268"/>
      <c r="DB207" s="268"/>
      <c r="DC207" s="268"/>
      <c r="DD207" s="268"/>
      <c r="DE207" s="268"/>
      <c r="DF207" s="268"/>
      <c r="DG207" s="268"/>
      <c r="DH207" s="268"/>
      <c r="DI207" s="268"/>
      <c r="DJ207" s="268"/>
    </row>
    <row r="208">
      <c r="K208" s="178"/>
      <c r="N208" s="178"/>
      <c r="Q208" s="268"/>
      <c r="R208" s="388"/>
      <c r="S208" s="388"/>
      <c r="T208" s="388"/>
      <c r="U208" s="388"/>
      <c r="V208" s="388"/>
      <c r="W208" s="268"/>
      <c r="X208" s="268"/>
      <c r="Y208" s="268"/>
      <c r="Z208" s="268"/>
      <c r="AA208" s="268"/>
      <c r="AB208" s="268"/>
      <c r="AC208" s="268"/>
      <c r="AD208" s="268"/>
      <c r="AE208" s="268"/>
      <c r="AF208" s="268"/>
      <c r="AG208" s="307" t="s">
        <v>592</v>
      </c>
      <c r="AH208" s="406" t="s">
        <v>12</v>
      </c>
      <c r="AI208" s="406" t="s">
        <v>12</v>
      </c>
      <c r="AJ208" s="406" t="s">
        <v>12</v>
      </c>
      <c r="AK208" s="406" t="s">
        <v>12</v>
      </c>
      <c r="AL208" s="406" t="s">
        <v>12</v>
      </c>
      <c r="AM208" s="406" t="s">
        <v>12</v>
      </c>
      <c r="AN208" s="406" t="s">
        <v>12</v>
      </c>
      <c r="AO208" s="406" t="s">
        <v>12</v>
      </c>
      <c r="AP208" s="406" t="s">
        <v>12</v>
      </c>
      <c r="AQ208" s="406" t="s">
        <v>12</v>
      </c>
      <c r="AR208" s="406" t="s">
        <v>12</v>
      </c>
      <c r="AS208" s="420" t="s">
        <v>12</v>
      </c>
      <c r="AT208" s="268"/>
      <c r="AU208" s="268"/>
      <c r="AV208" s="268"/>
      <c r="AW208" s="268"/>
      <c r="AX208" s="268"/>
      <c r="AY208" s="268"/>
      <c r="AZ208" s="268"/>
      <c r="BA208" s="268"/>
      <c r="BB208" s="268"/>
      <c r="BC208" s="268"/>
      <c r="BD208" s="268"/>
      <c r="BE208" s="268"/>
      <c r="BF208" s="268"/>
      <c r="BG208" s="268"/>
      <c r="BH208" s="268"/>
      <c r="BI208" s="268"/>
      <c r="BJ208" s="268"/>
      <c r="BK208" s="268"/>
      <c r="BL208" s="268"/>
      <c r="BM208" s="268"/>
      <c r="BN208" s="268"/>
      <c r="BO208" s="268"/>
      <c r="BP208" s="268"/>
      <c r="BQ208" s="268"/>
      <c r="BR208" s="268"/>
      <c r="BS208" s="268"/>
      <c r="BT208" s="268"/>
      <c r="BU208" s="268"/>
      <c r="BV208" s="268"/>
      <c r="BW208" s="268"/>
      <c r="BX208" s="268"/>
      <c r="BY208" s="268"/>
      <c r="BZ208" s="268"/>
      <c r="CA208" s="268"/>
      <c r="CB208" s="268"/>
      <c r="CC208" s="268"/>
      <c r="CD208" s="268"/>
      <c r="CE208" s="268"/>
      <c r="CF208" s="268"/>
      <c r="CG208" s="268"/>
      <c r="CH208" s="268"/>
      <c r="CI208" s="268"/>
      <c r="CJ208" s="268"/>
      <c r="CK208" s="268"/>
      <c r="CL208" s="268"/>
      <c r="CM208" s="268"/>
      <c r="CN208" s="268"/>
      <c r="CO208" s="268"/>
      <c r="CP208" s="268"/>
      <c r="CQ208" s="268"/>
      <c r="CR208" s="268"/>
      <c r="CS208" s="268"/>
      <c r="CT208" s="268"/>
      <c r="CU208" s="268"/>
      <c r="CV208" s="268"/>
      <c r="CW208" s="268"/>
      <c r="CX208" s="268"/>
      <c r="CY208" s="268"/>
      <c r="CZ208" s="268"/>
      <c r="DA208" s="268"/>
      <c r="DB208" s="268"/>
      <c r="DC208" s="268"/>
      <c r="DD208" s="268"/>
      <c r="DE208" s="268"/>
      <c r="DF208" s="268"/>
      <c r="DG208" s="268"/>
      <c r="DH208" s="268"/>
      <c r="DI208" s="268"/>
      <c r="DJ208" s="268"/>
    </row>
    <row r="209">
      <c r="K209" s="178"/>
      <c r="L209" s="178"/>
      <c r="M209" s="178"/>
      <c r="N209" s="178"/>
      <c r="Q209" s="268"/>
      <c r="R209" s="388"/>
      <c r="S209" s="388"/>
      <c r="T209" s="388"/>
      <c r="U209" s="388"/>
      <c r="V209" s="388"/>
      <c r="W209" s="268"/>
      <c r="X209" s="268"/>
      <c r="Y209" s="268"/>
      <c r="Z209" s="268"/>
      <c r="AA209" s="268"/>
      <c r="AB209" s="268"/>
      <c r="AC209" s="268"/>
      <c r="AD209" s="268"/>
      <c r="AE209" s="268"/>
      <c r="AF209" s="268"/>
      <c r="AG209" s="307" t="s">
        <v>148</v>
      </c>
      <c r="AH209" s="395">
        <f>AVERAGEIFS('(B) - Detecciones - Ataques'!$BB$3:$BB$137,'(B) - Detecciones - Ataques'!$GR$3:$GR$137, "✔",'(B) - Detecciones - Ataques'!$E$3:$E$137, BU$131)
</f>
        <v>0</v>
      </c>
      <c r="AI209" s="395">
        <f>AVERAGEIFS('(B) - Detecciones - Ataques'!$CK$3:$CK$137,'(B) - Detecciones - Ataques'!$GR$3:$GR$137, "✔",'(B) - Detecciones - Ataques'!$E$3:$E$137, BU$131)
</f>
        <v>0</v>
      </c>
      <c r="AJ209" s="395">
        <f>AVERAGEIFS('(B) - Detecciones - Ataques'!$DT$3:$DT$137,'(B) - Detecciones - Ataques'!$GR$3:$GR$137, "✔",'(B) - Detecciones - Ataques'!$E$3:$E$137, BU$131)
</f>
        <v>0</v>
      </c>
      <c r="AK209" s="395">
        <f>AVERAGEIFS('(B) - Detecciones - Ataques'!$FC$3:$FC$137,'(B) - Detecciones - Ataques'!$GR$3:$GR$137, "✔",'(B) - Detecciones - Ataques'!$E$3:$E$137, BU$131)
</f>
        <v>0</v>
      </c>
      <c r="AL209" s="395">
        <f>AVERAGEIFS('(B) - Detecciones - Ataques'!$BE$3:$BE$137,'(B) - Detecciones - Ataques'!$GR$3:$GR$137, "✔",'(B) - Detecciones - Ataques'!$E$3:$E$137, BU$131)
</f>
        <v>0</v>
      </c>
      <c r="AM209" s="395">
        <f>AVERAGEIFS('(B) - Detecciones - Ataques'!$CN$3:$CN$137,'(B) - Detecciones - Ataques'!$GR$3:$GR$137, "✔",'(B) - Detecciones - Ataques'!$E$3:$E$137, BU$131)
</f>
        <v>0</v>
      </c>
      <c r="AN209" s="395">
        <f>AVERAGEIFS('(B) - Detecciones - Ataques'!$DW$3:$DW$137,'(B) - Detecciones - Ataques'!$GR$3:$GR$137, "✔",'(B) - Detecciones - Ataques'!$E$3:$E$137, BU$131)
</f>
        <v>0</v>
      </c>
      <c r="AO209" s="395">
        <f>AVERAGEIFS('(B) - Detecciones - Ataques'!$FF$3:$FF$137,'(B) - Detecciones - Ataques'!$GR$3:$GR$137, "✔",'(B) - Detecciones - Ataques'!$E$3:$E$137, BU$131)
</f>
        <v>0</v>
      </c>
      <c r="AP209" s="395">
        <f>AVERAGEIFS('(B) - Detecciones - Ataques'!$BH$3:$BH$137,'(B) - Detecciones - Ataques'!$GR$3:$GR$137, "✔",'(B) - Detecciones - Ataques'!$E$3:$E$137, BU$131)
</f>
        <v>0</v>
      </c>
      <c r="AQ209" s="395">
        <f>AVERAGEIFS('(B) - Detecciones - Ataques'!$CQ$3:$CQ$137,'(B) - Detecciones - Ataques'!$GR$3:$GR$137, "✔",'(B) - Detecciones - Ataques'!$E$3:$E$137, BU$131)
</f>
        <v>0</v>
      </c>
      <c r="AR209" s="395">
        <f>AVERAGEIFS('(B) - Detecciones - Ataques'!$DZ$3:$DZ$137,'(B) - Detecciones - Ataques'!$GR$3:$GR$137, "✔",'(B) - Detecciones - Ataques'!$E$3:$E$137, BU$131)
</f>
        <v>0</v>
      </c>
      <c r="AS209" s="396">
        <f>AVERAGEIFS('(B) - Detecciones - Ataques'!$FI$3:$FI$137,'(B) - Detecciones - Ataques'!$GR$3:$GR$137, "✔",'(B) - Detecciones - Ataques'!$E$3:$E$137, BU$131)
</f>
        <v>0</v>
      </c>
      <c r="AT209" s="268"/>
      <c r="AU209" s="268"/>
      <c r="AV209" s="268"/>
      <c r="AW209" s="268"/>
      <c r="AX209" s="268"/>
      <c r="AY209" s="268"/>
      <c r="AZ209" s="268"/>
      <c r="BA209" s="268"/>
      <c r="BB209" s="268"/>
      <c r="BC209" s="268"/>
      <c r="BD209" s="268"/>
      <c r="BE209" s="268"/>
      <c r="BF209" s="268"/>
      <c r="BG209" s="268"/>
      <c r="BH209" s="268"/>
      <c r="BI209" s="268"/>
      <c r="BJ209" s="268"/>
      <c r="BK209" s="268"/>
      <c r="BL209" s="268"/>
      <c r="BM209" s="268"/>
      <c r="BN209" s="268"/>
      <c r="BO209" s="268"/>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268"/>
      <c r="CS209" s="268"/>
      <c r="CT209" s="268"/>
      <c r="CU209" s="268"/>
      <c r="CV209" s="268"/>
      <c r="CW209" s="268"/>
      <c r="CX209" s="268"/>
      <c r="CY209" s="268"/>
      <c r="CZ209" s="268"/>
      <c r="DA209" s="268"/>
      <c r="DB209" s="268"/>
      <c r="DC209" s="268"/>
      <c r="DD209" s="268"/>
      <c r="DE209" s="268"/>
      <c r="DF209" s="268"/>
      <c r="DG209" s="268"/>
      <c r="DH209" s="268"/>
      <c r="DI209" s="268"/>
      <c r="DJ209" s="268"/>
    </row>
    <row r="210">
      <c r="K210" s="178"/>
      <c r="L210" s="178"/>
      <c r="M210" s="178"/>
      <c r="N210" s="178"/>
      <c r="Q210" s="268"/>
      <c r="R210" s="388"/>
      <c r="S210" s="388"/>
      <c r="T210" s="388"/>
      <c r="U210" s="388"/>
      <c r="V210" s="388"/>
      <c r="W210" s="268"/>
      <c r="X210" s="268"/>
      <c r="Y210" s="268"/>
      <c r="Z210" s="268"/>
      <c r="AA210" s="268"/>
      <c r="AB210" s="268"/>
      <c r="AC210" s="268"/>
      <c r="AD210" s="268"/>
      <c r="AE210" s="268"/>
      <c r="AF210" s="268"/>
      <c r="AG210" s="307" t="s">
        <v>666</v>
      </c>
      <c r="AH210" s="395">
        <f>AVERAGEIFS('(B) - Detecciones - Ataques'!$BB$3:$BB$137,'(B) - Detecciones - Ataques'!$GR$3:$GR$137, "✔",'(B) - Detecciones - Ataques'!$E$3:$E$137, BV$131)
</f>
        <v>0</v>
      </c>
      <c r="AI210" s="395">
        <f>AVERAGEIFS('(B) - Detecciones - Ataques'!$CK$3:$CK$137,'(B) - Detecciones - Ataques'!$GR$3:$GR$137, "✔",'(B) - Detecciones - Ataques'!$E$3:$E$137, BV$131)
</f>
        <v>0</v>
      </c>
      <c r="AJ210" s="395">
        <f>AVERAGEIFS('(B) - Detecciones - Ataques'!$DT$3:$DT$137,'(B) - Detecciones - Ataques'!$GR$3:$GR$137, "✔",'(B) - Detecciones - Ataques'!$E$3:$E$137, BV$131)
</f>
        <v>0</v>
      </c>
      <c r="AK210" s="395">
        <f>AVERAGEIFS('(B) - Detecciones - Ataques'!$FC$3:$FC$137,'(B) - Detecciones - Ataques'!$GR$3:$GR$137, "✔",'(B) - Detecciones - Ataques'!$E$3:$E$137, BV$131)
</f>
        <v>1</v>
      </c>
      <c r="AL210" s="395">
        <f>AVERAGEIFS('(B) - Detecciones - Ataques'!$BE$3:$BE$137,'(B) - Detecciones - Ataques'!$GR$3:$GR$137, "✔",'(B) - Detecciones - Ataques'!$E$3:$E$137, BV$131)
</f>
        <v>0</v>
      </c>
      <c r="AM210" s="395">
        <f>AVERAGEIFS('(B) - Detecciones - Ataques'!$CN$3:$CN$137,'(B) - Detecciones - Ataques'!$GR$3:$GR$137, "✔",'(B) - Detecciones - Ataques'!$E$3:$E$137, BV$131)
</f>
        <v>0</v>
      </c>
      <c r="AN210" s="395">
        <f>AVERAGEIFS('(B) - Detecciones - Ataques'!$DW$3:$DW$137,'(B) - Detecciones - Ataques'!$GR$3:$GR$137, "✔",'(B) - Detecciones - Ataques'!$E$3:$E$137, BV$131)
</f>
        <v>0</v>
      </c>
      <c r="AO210" s="395">
        <f>AVERAGEIFS('(B) - Detecciones - Ataques'!$FF$3:$FF$137,'(B) - Detecciones - Ataques'!$GR$3:$GR$137, "✔",'(B) - Detecciones - Ataques'!$E$3:$E$137, BV$131)
</f>
        <v>1</v>
      </c>
      <c r="AP210" s="395">
        <f>AVERAGEIFS('(B) - Detecciones - Ataques'!$BH$3:$BH$137,'(B) - Detecciones - Ataques'!$GR$3:$GR$137, "✔",'(B) - Detecciones - Ataques'!$E$3:$E$137, BV$131)
</f>
        <v>0</v>
      </c>
      <c r="AQ210" s="395">
        <f>AVERAGEIFS('(B) - Detecciones - Ataques'!$CQ$3:$CQ$137,'(B) - Detecciones - Ataques'!$GR$3:$GR$137, "✔",'(B) - Detecciones - Ataques'!$E$3:$E$137, BV$131)
</f>
        <v>0</v>
      </c>
      <c r="AR210" s="395">
        <f>AVERAGEIFS('(B) - Detecciones - Ataques'!$DZ$3:$DZ$137,'(B) - Detecciones - Ataques'!$GR$3:$GR$137, "✔",'(B) - Detecciones - Ataques'!$E$3:$E$137, BV$131)
</f>
        <v>0</v>
      </c>
      <c r="AS210" s="396">
        <f>AVERAGEIFS('(B) - Detecciones - Ataques'!$FI$3:$FI$137,'(B) - Detecciones - Ataques'!$GR$3:$GR$137, "✔",'(B) - Detecciones - Ataques'!$E$3:$E$137, BV$131)
</f>
        <v>1</v>
      </c>
      <c r="AT210" s="268"/>
      <c r="AU210" s="268"/>
      <c r="AV210" s="268"/>
      <c r="AW210" s="268"/>
      <c r="AX210" s="268"/>
      <c r="AY210" s="268"/>
      <c r="AZ210" s="268"/>
      <c r="BA210" s="268"/>
      <c r="BB210" s="268"/>
      <c r="BC210" s="268"/>
      <c r="BD210" s="268"/>
      <c r="BE210" s="268"/>
      <c r="BF210" s="268"/>
      <c r="BG210" s="268"/>
      <c r="BH210" s="268"/>
      <c r="BI210" s="268"/>
      <c r="BJ210" s="268"/>
      <c r="BK210" s="268"/>
      <c r="BL210" s="268"/>
      <c r="BM210" s="268"/>
      <c r="BN210" s="268"/>
      <c r="BO210" s="268"/>
      <c r="BP210" s="268"/>
      <c r="BQ210" s="268"/>
      <c r="BR210" s="268"/>
      <c r="BS210" s="268"/>
      <c r="BT210" s="268"/>
      <c r="BU210" s="268"/>
      <c r="BV210" s="268"/>
      <c r="BW210" s="268"/>
      <c r="BX210" s="268"/>
      <c r="BY210" s="268"/>
      <c r="BZ210" s="268"/>
      <c r="CA210" s="268"/>
      <c r="CB210" s="268"/>
      <c r="CC210" s="268"/>
      <c r="CD210" s="268"/>
      <c r="CE210" s="268"/>
      <c r="CF210" s="268"/>
      <c r="CG210" s="268"/>
      <c r="CH210" s="268"/>
      <c r="CI210" s="268"/>
      <c r="CJ210" s="268"/>
      <c r="CK210" s="268"/>
      <c r="CL210" s="268"/>
      <c r="CM210" s="268"/>
      <c r="CN210" s="268"/>
      <c r="CO210" s="268"/>
      <c r="CP210" s="268"/>
      <c r="CQ210" s="268"/>
      <c r="CR210" s="268"/>
      <c r="CS210" s="268"/>
      <c r="CT210" s="268"/>
      <c r="CU210" s="268"/>
      <c r="CV210" s="268"/>
      <c r="CW210" s="268"/>
      <c r="CX210" s="268"/>
      <c r="CY210" s="268"/>
      <c r="CZ210" s="268"/>
      <c r="DA210" s="268"/>
      <c r="DB210" s="268"/>
      <c r="DC210" s="268"/>
      <c r="DD210" s="268"/>
      <c r="DE210" s="268"/>
      <c r="DF210" s="268"/>
      <c r="DG210" s="268"/>
      <c r="DH210" s="268"/>
      <c r="DI210" s="268"/>
      <c r="DJ210" s="268"/>
    </row>
    <row r="211">
      <c r="K211" s="178"/>
      <c r="L211" s="423" t="s">
        <v>2275</v>
      </c>
      <c r="M211" s="424" t="s">
        <v>2276</v>
      </c>
      <c r="N211" s="425" t="s">
        <v>2277</v>
      </c>
      <c r="Q211" s="268"/>
      <c r="R211" s="388"/>
      <c r="S211" s="388"/>
      <c r="T211" s="388"/>
      <c r="U211" s="388"/>
      <c r="V211" s="388"/>
      <c r="W211" s="268"/>
      <c r="X211" s="268"/>
      <c r="Y211" s="268"/>
      <c r="Z211" s="268"/>
      <c r="AA211" s="268"/>
      <c r="AB211" s="268"/>
      <c r="AC211" s="268"/>
      <c r="AD211" s="268"/>
      <c r="AE211" s="268"/>
      <c r="AF211" s="268"/>
      <c r="AG211" s="307" t="s">
        <v>779</v>
      </c>
      <c r="AH211" s="406" t="s">
        <v>12</v>
      </c>
      <c r="AI211" s="406" t="s">
        <v>12</v>
      </c>
      <c r="AJ211" s="406" t="s">
        <v>12</v>
      </c>
      <c r="AK211" s="406" t="s">
        <v>12</v>
      </c>
      <c r="AL211" s="406" t="s">
        <v>12</v>
      </c>
      <c r="AM211" s="406" t="s">
        <v>12</v>
      </c>
      <c r="AN211" s="406" t="s">
        <v>12</v>
      </c>
      <c r="AO211" s="406" t="s">
        <v>12</v>
      </c>
      <c r="AP211" s="406" t="s">
        <v>12</v>
      </c>
      <c r="AQ211" s="406" t="s">
        <v>12</v>
      </c>
      <c r="AR211" s="406" t="s">
        <v>12</v>
      </c>
      <c r="AS211" s="420" t="s">
        <v>12</v>
      </c>
      <c r="AT211" s="268"/>
      <c r="AU211" s="268"/>
      <c r="AV211" s="268"/>
      <c r="AW211" s="268"/>
      <c r="AX211" s="268"/>
      <c r="AY211" s="268"/>
      <c r="AZ211" s="268"/>
      <c r="BA211" s="268"/>
      <c r="BB211" s="268"/>
      <c r="BC211" s="268"/>
      <c r="BD211" s="268"/>
      <c r="BE211" s="268"/>
      <c r="BF211" s="268"/>
      <c r="BG211" s="268"/>
      <c r="BH211" s="268"/>
      <c r="BI211" s="268"/>
      <c r="BJ211" s="268"/>
      <c r="BK211" s="268"/>
      <c r="BL211" s="268"/>
      <c r="BM211" s="268"/>
      <c r="BN211" s="268"/>
      <c r="BO211" s="268"/>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268"/>
      <c r="CS211" s="268"/>
      <c r="CT211" s="268"/>
      <c r="CU211" s="268"/>
      <c r="CV211" s="268"/>
      <c r="CW211" s="268"/>
      <c r="CX211" s="268"/>
      <c r="CY211" s="268"/>
      <c r="CZ211" s="268"/>
      <c r="DA211" s="268"/>
      <c r="DB211" s="268"/>
      <c r="DC211" s="268"/>
      <c r="DD211" s="268"/>
      <c r="DE211" s="268"/>
      <c r="DF211" s="268"/>
      <c r="DG211" s="268"/>
      <c r="DH211" s="268"/>
      <c r="DI211" s="268"/>
      <c r="DJ211" s="268"/>
    </row>
    <row r="212">
      <c r="K212" s="401" t="s">
        <v>2278</v>
      </c>
      <c r="L212" s="426">
        <f>K112</f>
        <v>0.6462813028</v>
      </c>
      <c r="M212" s="427">
        <f>K109</f>
        <v>0.04796266606</v>
      </c>
      <c r="N212" s="428">
        <f t="shared" ref="N212:N223" si="131">L212-M212</f>
        <v>0.5983186368</v>
      </c>
      <c r="Q212" s="268"/>
      <c r="R212" s="388"/>
      <c r="S212" s="388"/>
      <c r="T212" s="388"/>
      <c r="U212" s="388"/>
      <c r="V212" s="388"/>
      <c r="W212" s="268"/>
      <c r="X212" s="268"/>
      <c r="Y212" s="268"/>
      <c r="Z212" s="268"/>
      <c r="AA212" s="268"/>
      <c r="AB212" s="268"/>
      <c r="AC212" s="268"/>
      <c r="AD212" s="268"/>
      <c r="AE212" s="268"/>
      <c r="AF212" s="268"/>
      <c r="AG212" s="307" t="s">
        <v>1110</v>
      </c>
      <c r="AH212" s="395">
        <f>AVERAGEIFS('(B) - Detecciones - Ataques'!$BB$3:$BB$137,'(B) - Detecciones - Ataques'!$GR$3:$GR$137, "✔",'(B) - Detecciones - Ataques'!$E$3:$E$137, BX$131)
</f>
        <v>0</v>
      </c>
      <c r="AI212" s="395">
        <f>AVERAGEIFS('(B) - Detecciones - Ataques'!$CK$3:$CK$137,'(B) - Detecciones - Ataques'!$GR$3:$GR$137, "✔",'(B) - Detecciones - Ataques'!$E$3:$E$137, BX$131)
</f>
        <v>0</v>
      </c>
      <c r="AJ212" s="395">
        <f>AVERAGEIFS('(B) - Detecciones - Ataques'!$DT$3:$DT$137,'(B) - Detecciones - Ataques'!$GR$3:$GR$137, "✔",'(B) - Detecciones - Ataques'!$E$3:$E$137, BX$131)
</f>
        <v>1</v>
      </c>
      <c r="AK212" s="395">
        <f>AVERAGEIFS('(B) - Detecciones - Ataques'!$FC$3:$FC$137,'(B) - Detecciones - Ataques'!$GR$3:$GR$137, "✔",'(B) - Detecciones - Ataques'!$E$3:$E$137, BX$131)
</f>
        <v>1</v>
      </c>
      <c r="AL212" s="395">
        <f>AVERAGEIFS('(B) - Detecciones - Ataques'!$BE$3:$BE$137,'(B) - Detecciones - Ataques'!$GR$3:$GR$137, "✔",'(B) - Detecciones - Ataques'!$E$3:$E$137, BX$131)
</f>
        <v>0</v>
      </c>
      <c r="AM212" s="395">
        <f>AVERAGEIFS('(B) - Detecciones - Ataques'!$CN$3:$CN$137,'(B) - Detecciones - Ataques'!$GR$3:$GR$137, "✔",'(B) - Detecciones - Ataques'!$E$3:$E$137, BX$131)
</f>
        <v>0</v>
      </c>
      <c r="AN212" s="395">
        <f>AVERAGEIFS('(B) - Detecciones - Ataques'!$DW$3:$DW$137,'(B) - Detecciones - Ataques'!$GR$3:$GR$137, "✔",'(B) - Detecciones - Ataques'!$E$3:$E$137, BX$131)
</f>
        <v>0.125</v>
      </c>
      <c r="AO212" s="395">
        <f>AVERAGEIFS('(B) - Detecciones - Ataques'!$FF$3:$FF$137,'(B) - Detecciones - Ataques'!$GR$3:$GR$137, "✔",'(B) - Detecciones - Ataques'!$E$3:$E$137, BX$131)
</f>
        <v>1</v>
      </c>
      <c r="AP212" s="395">
        <f>AVERAGEIFS('(B) - Detecciones - Ataques'!$BH$3:$BH$137,'(B) - Detecciones - Ataques'!$GR$3:$GR$137, "✔",'(B) - Detecciones - Ataques'!$E$3:$E$137, BX$131)
</f>
        <v>0</v>
      </c>
      <c r="AQ212" s="395">
        <f>AVERAGEIFS('(B) - Detecciones - Ataques'!$CQ$3:$CQ$137,'(B) - Detecciones - Ataques'!$GR$3:$GR$137, "✔",'(B) - Detecciones - Ataques'!$E$3:$E$137, BX$131)
</f>
        <v>0</v>
      </c>
      <c r="AR212" s="395">
        <f>AVERAGEIFS('(B) - Detecciones - Ataques'!$DZ$3:$DZ$137,'(B) - Detecciones - Ataques'!$GR$3:$GR$137, "✔",'(B) - Detecciones - Ataques'!$E$3:$E$137, BX$131)
</f>
        <v>0.125</v>
      </c>
      <c r="AS212" s="396">
        <f>AVERAGEIFS('(B) - Detecciones - Ataques'!$FI$3:$FI$137,'(B) - Detecciones - Ataques'!$GR$3:$GR$137, "✔",'(B) - Detecciones - Ataques'!$E$3:$E$137, BX$131)
</f>
        <v>1</v>
      </c>
      <c r="AT212" s="268"/>
      <c r="AU212" s="268"/>
      <c r="AV212" s="268"/>
      <c r="AW212" s="268"/>
      <c r="AX212" s="268"/>
      <c r="AY212" s="268"/>
      <c r="AZ212" s="268"/>
      <c r="BA212" s="268"/>
      <c r="BB212" s="268"/>
      <c r="BC212" s="268"/>
      <c r="BD212" s="268"/>
      <c r="BE212" s="268"/>
      <c r="BF212" s="268"/>
      <c r="BG212" s="268"/>
      <c r="BH212" s="268"/>
      <c r="BI212" s="268"/>
      <c r="BJ212" s="268"/>
      <c r="BK212" s="268"/>
      <c r="BL212" s="268"/>
      <c r="BM212" s="268"/>
      <c r="BN212" s="268"/>
      <c r="BO212" s="268"/>
      <c r="BP212" s="268"/>
      <c r="BQ212" s="268"/>
      <c r="BR212" s="268"/>
      <c r="BS212" s="268"/>
      <c r="BT212" s="268"/>
      <c r="BU212" s="268"/>
      <c r="BV212" s="268"/>
      <c r="BW212" s="268"/>
      <c r="BX212" s="268"/>
      <c r="BY212" s="268"/>
      <c r="BZ212" s="268"/>
      <c r="CA212" s="268"/>
      <c r="CB212" s="268"/>
      <c r="CC212" s="268"/>
      <c r="CD212" s="268"/>
      <c r="CE212" s="268"/>
      <c r="CF212" s="268"/>
      <c r="CG212" s="268"/>
      <c r="CH212" s="268"/>
      <c r="CI212" s="268"/>
      <c r="CJ212" s="268"/>
      <c r="CK212" s="268"/>
      <c r="CL212" s="268"/>
      <c r="CM212" s="268"/>
      <c r="CN212" s="268"/>
      <c r="CO212" s="268"/>
      <c r="CP212" s="268"/>
      <c r="CQ212" s="268"/>
      <c r="CR212" s="268"/>
      <c r="CS212" s="268"/>
      <c r="CT212" s="268"/>
      <c r="CU212" s="268"/>
      <c r="CV212" s="268"/>
      <c r="CW212" s="268"/>
      <c r="CX212" s="268"/>
      <c r="CY212" s="268"/>
      <c r="CZ212" s="268"/>
      <c r="DA212" s="268"/>
      <c r="DB212" s="268"/>
      <c r="DC212" s="268"/>
      <c r="DD212" s="268"/>
      <c r="DE212" s="268"/>
      <c r="DF212" s="268"/>
      <c r="DG212" s="268"/>
      <c r="DH212" s="268"/>
      <c r="DI212" s="268"/>
      <c r="DJ212" s="268"/>
    </row>
    <row r="213">
      <c r="J213" s="21"/>
      <c r="K213" s="429" t="s">
        <v>2279</v>
      </c>
      <c r="L213" s="430">
        <f>L112</f>
        <v>1.240287416</v>
      </c>
      <c r="M213" s="431">
        <f>L109</f>
        <v>0.2108412634</v>
      </c>
      <c r="N213" s="432">
        <f t="shared" si="131"/>
        <v>1.029446153</v>
      </c>
      <c r="Q213" s="268"/>
      <c r="R213" s="388"/>
      <c r="S213" s="388"/>
      <c r="T213" s="388"/>
      <c r="U213" s="388"/>
      <c r="V213" s="388"/>
      <c r="W213" s="268"/>
      <c r="X213" s="268"/>
      <c r="Y213" s="268"/>
      <c r="Z213" s="268"/>
      <c r="AA213" s="268"/>
      <c r="AB213" s="268"/>
      <c r="AC213" s="268"/>
      <c r="AD213" s="268"/>
      <c r="AE213" s="268"/>
      <c r="AF213" s="268"/>
      <c r="AG213" s="307" t="s">
        <v>1655</v>
      </c>
      <c r="AH213" s="395">
        <f>AVERAGEIFS('(B) - Detecciones - Ataques'!$BB$3:$BB$137,'(B) - Detecciones - Ataques'!$GR$3:$GR$137, "✔",'(B) - Detecciones - Ataques'!$E$3:$E$137, BY$131)
</f>
        <v>0</v>
      </c>
      <c r="AI213" s="395">
        <f>AVERAGEIFS('(B) - Detecciones - Ataques'!$CK$3:$CK$137,'(B) - Detecciones - Ataques'!$GR$3:$GR$137, "✔",'(B) - Detecciones - Ataques'!$E$3:$E$137, BY$131)
</f>
        <v>0</v>
      </c>
      <c r="AJ213" s="395">
        <f>AVERAGEIFS('(B) - Detecciones - Ataques'!$DT$3:$DT$137,'(B) - Detecciones - Ataques'!$GR$3:$GR$137, "✔",'(B) - Detecciones - Ataques'!$E$3:$E$137, BY$131)
</f>
        <v>1</v>
      </c>
      <c r="AK213" s="395">
        <f>AVERAGEIFS('(B) - Detecciones - Ataques'!$FC$3:$FC$137,'(B) - Detecciones - Ataques'!$GR$3:$GR$137, "✔",'(B) - Detecciones - Ataques'!$E$3:$E$137, BY$131)
</f>
        <v>1</v>
      </c>
      <c r="AL213" s="395">
        <f>AVERAGEIFS('(B) - Detecciones - Ataques'!$BE$3:$BE$137,'(B) - Detecciones - Ataques'!$GR$3:$GR$137, "✔",'(B) - Detecciones - Ataques'!$E$3:$E$137, BY$131)
</f>
        <v>0</v>
      </c>
      <c r="AM213" s="395">
        <f>AVERAGEIFS('(B) - Detecciones - Ataques'!$CN$3:$CN$137,'(B) - Detecciones - Ataques'!$GR$3:$GR$137, "✔",'(B) - Detecciones - Ataques'!$E$3:$E$137, BY$131)
</f>
        <v>0</v>
      </c>
      <c r="AN213" s="395">
        <f>AVERAGEIFS('(B) - Detecciones - Ataques'!$DW$3:$DW$137,'(B) - Detecciones - Ataques'!$GR$3:$GR$137, "✔",'(B) - Detecciones - Ataques'!$E$3:$E$137, BY$131)
</f>
        <v>1</v>
      </c>
      <c r="AO213" s="395">
        <f>AVERAGEIFS('(B) - Detecciones - Ataques'!$FF$3:$FF$137,'(B) - Detecciones - Ataques'!$GR$3:$GR$137, "✔",'(B) - Detecciones - Ataques'!$E$3:$E$137, BY$131)
</f>
        <v>1</v>
      </c>
      <c r="AP213" s="395">
        <f>AVERAGEIFS('(B) - Detecciones - Ataques'!$BH$3:$BH$137,'(B) - Detecciones - Ataques'!$GR$3:$GR$137, "✔",'(B) - Detecciones - Ataques'!$E$3:$E$137, BY$131)
</f>
        <v>0</v>
      </c>
      <c r="AQ213" s="395">
        <f>AVERAGEIFS('(B) - Detecciones - Ataques'!$CQ$3:$CQ$137,'(B) - Detecciones - Ataques'!$GR$3:$GR$137, "✔",'(B) - Detecciones - Ataques'!$E$3:$E$137, BY$131)
</f>
        <v>0</v>
      </c>
      <c r="AR213" s="395">
        <f>AVERAGEIFS('(B) - Detecciones - Ataques'!$DZ$3:$DZ$137,'(B) - Detecciones - Ataques'!$GR$3:$GR$137, "✔",'(B) - Detecciones - Ataques'!$E$3:$E$137, BY$131)
</f>
        <v>1</v>
      </c>
      <c r="AS213" s="396">
        <f>AVERAGEIFS('(B) - Detecciones - Ataques'!$FI$3:$FI$137,'(B) - Detecciones - Ataques'!$GR$3:$GR$137, "✔",'(B) - Detecciones - Ataques'!$E$3:$E$137, BY$131)
</f>
        <v>1</v>
      </c>
      <c r="AT213" s="268"/>
      <c r="AU213" s="268"/>
      <c r="AV213" s="268"/>
      <c r="AW213" s="268"/>
      <c r="AX213" s="268"/>
      <c r="AY213" s="268"/>
      <c r="AZ213" s="268"/>
      <c r="BA213" s="268"/>
      <c r="BB213" s="268"/>
      <c r="BC213" s="268"/>
      <c r="BD213" s="268"/>
      <c r="BE213" s="268"/>
      <c r="BF213" s="268"/>
      <c r="BG213" s="268"/>
      <c r="BH213" s="268"/>
      <c r="BI213" s="268"/>
      <c r="BJ213" s="268"/>
      <c r="BK213" s="268"/>
      <c r="BL213" s="268"/>
      <c r="BM213" s="268"/>
      <c r="BN213" s="268"/>
      <c r="BO213" s="268"/>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268"/>
      <c r="CS213" s="268"/>
      <c r="CT213" s="268"/>
      <c r="CU213" s="268"/>
      <c r="CV213" s="268"/>
      <c r="CW213" s="268"/>
      <c r="CX213" s="268"/>
      <c r="CY213" s="268"/>
      <c r="CZ213" s="268"/>
      <c r="DA213" s="268"/>
      <c r="DB213" s="268"/>
      <c r="DC213" s="268"/>
      <c r="DD213" s="268"/>
      <c r="DE213" s="268"/>
      <c r="DF213" s="268"/>
      <c r="DG213" s="268"/>
      <c r="DH213" s="268"/>
      <c r="DI213" s="268"/>
      <c r="DJ213" s="268"/>
    </row>
    <row r="214">
      <c r="K214" s="429" t="s">
        <v>2280</v>
      </c>
      <c r="L214" s="433">
        <f>M112</f>
        <v>2.214456542</v>
      </c>
      <c r="M214" s="434">
        <f>M109</f>
        <v>0.3522065057</v>
      </c>
      <c r="N214" s="432">
        <f t="shared" si="131"/>
        <v>1.862250037</v>
      </c>
      <c r="Q214" s="268"/>
      <c r="R214" s="388"/>
      <c r="S214" s="388"/>
      <c r="T214" s="388"/>
      <c r="U214" s="388"/>
      <c r="V214" s="388"/>
      <c r="W214" s="268"/>
      <c r="X214" s="268"/>
      <c r="Y214" s="268"/>
      <c r="Z214" s="268"/>
      <c r="AA214" s="268"/>
      <c r="AB214" s="268"/>
      <c r="AC214" s="268"/>
      <c r="AD214" s="268"/>
      <c r="AE214" s="268"/>
      <c r="AF214" s="268"/>
      <c r="AG214" s="307" t="s">
        <v>2043</v>
      </c>
      <c r="AH214" s="406" t="s">
        <v>12</v>
      </c>
      <c r="AI214" s="406" t="s">
        <v>12</v>
      </c>
      <c r="AJ214" s="406" t="s">
        <v>12</v>
      </c>
      <c r="AK214" s="406" t="s">
        <v>12</v>
      </c>
      <c r="AL214" s="406" t="s">
        <v>12</v>
      </c>
      <c r="AM214" s="406" t="s">
        <v>12</v>
      </c>
      <c r="AN214" s="406" t="s">
        <v>12</v>
      </c>
      <c r="AO214" s="406" t="s">
        <v>12</v>
      </c>
      <c r="AP214" s="406" t="s">
        <v>12</v>
      </c>
      <c r="AQ214" s="406" t="s">
        <v>12</v>
      </c>
      <c r="AR214" s="406" t="s">
        <v>12</v>
      </c>
      <c r="AS214" s="420" t="s">
        <v>12</v>
      </c>
      <c r="AT214" s="268"/>
      <c r="AU214" s="268"/>
      <c r="AV214" s="268"/>
      <c r="AW214" s="268"/>
      <c r="AX214" s="268"/>
      <c r="AY214" s="268"/>
      <c r="AZ214" s="268"/>
      <c r="BA214" s="268"/>
      <c r="BB214" s="268"/>
      <c r="BC214" s="268"/>
      <c r="BD214" s="268"/>
      <c r="BE214" s="268"/>
      <c r="BF214" s="268"/>
      <c r="BG214" s="268"/>
      <c r="BH214" s="268"/>
      <c r="BI214" s="268"/>
      <c r="BJ214" s="268"/>
      <c r="BK214" s="268"/>
      <c r="BL214" s="268"/>
      <c r="BM214" s="268"/>
      <c r="BN214" s="268"/>
      <c r="BO214" s="268"/>
      <c r="BP214" s="268"/>
      <c r="BQ214" s="268"/>
      <c r="BR214" s="268"/>
      <c r="BS214" s="268"/>
      <c r="BT214" s="268"/>
      <c r="BU214" s="268"/>
      <c r="BV214" s="268"/>
      <c r="BW214" s="268"/>
      <c r="BX214" s="268"/>
      <c r="BY214" s="268"/>
      <c r="BZ214" s="268"/>
      <c r="CA214" s="268"/>
      <c r="CB214" s="268"/>
      <c r="CC214" s="268"/>
      <c r="CD214" s="268"/>
      <c r="CE214" s="268"/>
      <c r="CF214" s="268"/>
      <c r="CG214" s="268"/>
      <c r="CH214" s="268"/>
      <c r="CI214" s="268"/>
      <c r="CJ214" s="268"/>
      <c r="CK214" s="268"/>
      <c r="CL214" s="268"/>
      <c r="CM214" s="268"/>
      <c r="CN214" s="268"/>
      <c r="CO214" s="268"/>
      <c r="CP214" s="268"/>
      <c r="CQ214" s="268"/>
      <c r="CR214" s="268"/>
      <c r="CS214" s="268"/>
      <c r="CT214" s="268"/>
      <c r="CU214" s="268"/>
      <c r="CV214" s="268"/>
      <c r="CW214" s="268"/>
      <c r="CX214" s="268"/>
      <c r="CY214" s="268"/>
      <c r="CZ214" s="268"/>
      <c r="DA214" s="268"/>
      <c r="DB214" s="268"/>
      <c r="DC214" s="268"/>
      <c r="DD214" s="268"/>
      <c r="DE214" s="268"/>
      <c r="DF214" s="268"/>
      <c r="DG214" s="268"/>
      <c r="DH214" s="268"/>
      <c r="DI214" s="268"/>
      <c r="DJ214" s="268"/>
    </row>
    <row r="215">
      <c r="K215" s="429" t="s">
        <v>2281</v>
      </c>
      <c r="L215" s="433">
        <f>N112</f>
        <v>794.0509077</v>
      </c>
      <c r="M215" s="434">
        <f>N109</f>
        <v>0.4155216355</v>
      </c>
      <c r="N215" s="432">
        <f t="shared" si="131"/>
        <v>793.635386</v>
      </c>
      <c r="Q215" s="268"/>
      <c r="R215" s="388"/>
      <c r="S215" s="388"/>
      <c r="T215" s="388"/>
      <c r="U215" s="388"/>
      <c r="V215" s="388"/>
      <c r="W215" s="268"/>
      <c r="X215" s="268"/>
      <c r="Y215" s="268"/>
      <c r="Z215" s="268"/>
      <c r="AA215" s="268"/>
      <c r="AB215" s="268"/>
      <c r="AC215" s="268"/>
      <c r="AD215" s="268"/>
      <c r="AE215" s="268"/>
      <c r="AF215" s="268"/>
      <c r="AG215" s="307" t="s">
        <v>1727</v>
      </c>
      <c r="AH215" s="406" t="s">
        <v>12</v>
      </c>
      <c r="AI215" s="406" t="s">
        <v>12</v>
      </c>
      <c r="AJ215" s="406" t="s">
        <v>12</v>
      </c>
      <c r="AK215" s="406" t="s">
        <v>12</v>
      </c>
      <c r="AL215" s="406" t="s">
        <v>12</v>
      </c>
      <c r="AM215" s="406" t="s">
        <v>12</v>
      </c>
      <c r="AN215" s="406" t="s">
        <v>12</v>
      </c>
      <c r="AO215" s="406" t="s">
        <v>12</v>
      </c>
      <c r="AP215" s="406" t="s">
        <v>12</v>
      </c>
      <c r="AQ215" s="406" t="s">
        <v>12</v>
      </c>
      <c r="AR215" s="406" t="s">
        <v>12</v>
      </c>
      <c r="AS215" s="420" t="s">
        <v>12</v>
      </c>
      <c r="AT215" s="268"/>
      <c r="AU215" s="268"/>
      <c r="AV215" s="268"/>
      <c r="AW215" s="268"/>
      <c r="AX215" s="268"/>
      <c r="AY215" s="268"/>
      <c r="AZ215" s="268"/>
      <c r="BA215" s="268"/>
      <c r="BB215" s="268"/>
      <c r="BC215" s="268"/>
      <c r="BD215" s="268"/>
      <c r="BE215" s="268"/>
      <c r="BF215" s="268"/>
      <c r="BG215" s="268"/>
      <c r="BH215" s="268"/>
      <c r="BI215" s="268"/>
      <c r="BJ215" s="268"/>
      <c r="BK215" s="268"/>
      <c r="BL215" s="268"/>
      <c r="BM215" s="268"/>
      <c r="BN215" s="268"/>
      <c r="BO215" s="268"/>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268"/>
      <c r="CS215" s="268"/>
      <c r="CT215" s="268"/>
      <c r="CU215" s="268"/>
      <c r="CV215" s="268"/>
      <c r="CW215" s="268"/>
      <c r="CX215" s="268"/>
      <c r="CY215" s="268"/>
      <c r="CZ215" s="268"/>
      <c r="DA215" s="268"/>
      <c r="DB215" s="268"/>
      <c r="DC215" s="268"/>
      <c r="DD215" s="268"/>
      <c r="DE215" s="268"/>
      <c r="DF215" s="268"/>
      <c r="DG215" s="268"/>
      <c r="DH215" s="268"/>
      <c r="DI215" s="268"/>
      <c r="DJ215" s="268"/>
    </row>
    <row r="216">
      <c r="K216" s="429" t="s">
        <v>2282</v>
      </c>
      <c r="L216" s="433">
        <f>K121</f>
        <v>20.6247707</v>
      </c>
      <c r="M216" s="434">
        <f>K118</f>
        <v>0.04796266606</v>
      </c>
      <c r="N216" s="432">
        <f t="shared" si="131"/>
        <v>20.57680803</v>
      </c>
      <c r="Q216" s="268"/>
      <c r="R216" s="388"/>
      <c r="S216" s="388"/>
      <c r="T216" s="388"/>
      <c r="U216" s="388"/>
      <c r="V216" s="388"/>
      <c r="W216" s="268"/>
      <c r="X216" s="268"/>
      <c r="Y216" s="268"/>
      <c r="Z216" s="268"/>
      <c r="AA216" s="268"/>
      <c r="AB216" s="268"/>
      <c r="AC216" s="268"/>
      <c r="AD216" s="268"/>
      <c r="AE216" s="268"/>
      <c r="AF216" s="268"/>
      <c r="AG216" s="307" t="s">
        <v>1740</v>
      </c>
      <c r="AH216" s="406" t="s">
        <v>12</v>
      </c>
      <c r="AI216" s="406" t="s">
        <v>12</v>
      </c>
      <c r="AJ216" s="406" t="s">
        <v>12</v>
      </c>
      <c r="AK216" s="406" t="s">
        <v>12</v>
      </c>
      <c r="AL216" s="406" t="s">
        <v>12</v>
      </c>
      <c r="AM216" s="406" t="s">
        <v>12</v>
      </c>
      <c r="AN216" s="406" t="s">
        <v>12</v>
      </c>
      <c r="AO216" s="406" t="s">
        <v>12</v>
      </c>
      <c r="AP216" s="406" t="s">
        <v>12</v>
      </c>
      <c r="AQ216" s="406" t="s">
        <v>12</v>
      </c>
      <c r="AR216" s="406" t="s">
        <v>12</v>
      </c>
      <c r="AS216" s="420" t="s">
        <v>12</v>
      </c>
      <c r="AT216" s="268"/>
      <c r="AU216" s="268"/>
      <c r="AV216" s="268"/>
      <c r="AW216" s="268"/>
      <c r="AX216" s="268"/>
      <c r="AY216" s="268"/>
      <c r="AZ216" s="268"/>
      <c r="BA216" s="268"/>
      <c r="BB216" s="268"/>
      <c r="BC216" s="268"/>
      <c r="BD216" s="268"/>
      <c r="BE216" s="268"/>
      <c r="BF216" s="268"/>
      <c r="BG216" s="268"/>
      <c r="BH216" s="268"/>
      <c r="BI216" s="268"/>
      <c r="BJ216" s="268"/>
      <c r="BK216" s="268"/>
      <c r="BL216" s="268"/>
      <c r="BM216" s="268"/>
      <c r="BN216" s="268"/>
      <c r="BO216" s="268"/>
      <c r="BP216" s="268"/>
      <c r="BQ216" s="268"/>
      <c r="BR216" s="268"/>
      <c r="BS216" s="268"/>
      <c r="BT216" s="268"/>
      <c r="BU216" s="268"/>
      <c r="BV216" s="268"/>
      <c r="BW216" s="268"/>
      <c r="BX216" s="268"/>
      <c r="BY216" s="268"/>
      <c r="BZ216" s="268"/>
      <c r="CA216" s="268"/>
      <c r="CB216" s="268"/>
      <c r="CC216" s="268"/>
      <c r="CD216" s="268"/>
      <c r="CE216" s="268"/>
      <c r="CF216" s="268"/>
      <c r="CG216" s="268"/>
      <c r="CH216" s="268"/>
      <c r="CI216" s="268"/>
      <c r="CJ216" s="268"/>
      <c r="CK216" s="268"/>
      <c r="CL216" s="268"/>
      <c r="CM216" s="268"/>
      <c r="CN216" s="268"/>
      <c r="CO216" s="268"/>
      <c r="CP216" s="268"/>
      <c r="CQ216" s="268"/>
      <c r="CR216" s="268"/>
      <c r="CS216" s="268"/>
      <c r="CT216" s="268"/>
      <c r="CU216" s="268"/>
      <c r="CV216" s="268"/>
      <c r="CW216" s="268"/>
      <c r="CX216" s="268"/>
      <c r="CY216" s="268"/>
      <c r="CZ216" s="268"/>
      <c r="DA216" s="268"/>
      <c r="DB216" s="268"/>
      <c r="DC216" s="268"/>
      <c r="DD216" s="268"/>
      <c r="DE216" s="268"/>
      <c r="DF216" s="268"/>
      <c r="DG216" s="268"/>
      <c r="DH216" s="268"/>
      <c r="DI216" s="268"/>
      <c r="DJ216" s="268"/>
    </row>
    <row r="217">
      <c r="K217" s="429" t="s">
        <v>2283</v>
      </c>
      <c r="L217" s="435">
        <f>L121</f>
        <v>23.54646477</v>
      </c>
      <c r="M217" s="350">
        <f>L118</f>
        <v>0.210518262</v>
      </c>
      <c r="N217" s="432">
        <f t="shared" si="131"/>
        <v>23.33594651</v>
      </c>
      <c r="Q217" s="268"/>
      <c r="R217" s="388"/>
      <c r="S217" s="388"/>
      <c r="T217" s="388"/>
      <c r="U217" s="388"/>
      <c r="V217" s="388"/>
      <c r="W217" s="268"/>
      <c r="X217" s="268"/>
      <c r="Y217" s="268"/>
      <c r="Z217" s="268"/>
      <c r="AA217" s="268"/>
      <c r="AB217" s="268"/>
      <c r="AC217" s="268"/>
      <c r="AD217" s="268"/>
      <c r="AE217" s="268"/>
      <c r="AF217" s="268"/>
      <c r="AG217" s="307" t="s">
        <v>1717</v>
      </c>
      <c r="AH217" s="406" t="s">
        <v>12</v>
      </c>
      <c r="AI217" s="406" t="s">
        <v>12</v>
      </c>
      <c r="AJ217" s="406" t="s">
        <v>12</v>
      </c>
      <c r="AK217" s="406" t="s">
        <v>12</v>
      </c>
      <c r="AL217" s="406" t="s">
        <v>12</v>
      </c>
      <c r="AM217" s="406" t="s">
        <v>12</v>
      </c>
      <c r="AN217" s="406" t="s">
        <v>12</v>
      </c>
      <c r="AO217" s="406" t="s">
        <v>12</v>
      </c>
      <c r="AP217" s="406" t="s">
        <v>12</v>
      </c>
      <c r="AQ217" s="406" t="s">
        <v>12</v>
      </c>
      <c r="AR217" s="406" t="s">
        <v>12</v>
      </c>
      <c r="AS217" s="420" t="s">
        <v>12</v>
      </c>
      <c r="AT217" s="268"/>
      <c r="AU217" s="268"/>
      <c r="AV217" s="268"/>
      <c r="AW217" s="268"/>
      <c r="AX217" s="268"/>
      <c r="AY217" s="268"/>
      <c r="AZ217" s="268"/>
      <c r="BA217" s="268"/>
      <c r="BB217" s="268"/>
      <c r="BC217" s="268"/>
      <c r="BD217" s="268"/>
      <c r="BE217" s="268"/>
      <c r="BF217" s="268"/>
      <c r="BG217" s="268"/>
      <c r="BH217" s="268"/>
      <c r="BI217" s="268"/>
      <c r="BJ217" s="268"/>
      <c r="BK217" s="268"/>
      <c r="BL217" s="268"/>
      <c r="BM217" s="268"/>
      <c r="BN217" s="268"/>
      <c r="BO217" s="268"/>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268"/>
      <c r="CS217" s="268"/>
      <c r="CT217" s="268"/>
      <c r="CU217" s="268"/>
      <c r="CV217" s="268"/>
      <c r="CW217" s="268"/>
      <c r="CX217" s="268"/>
      <c r="CY217" s="268"/>
      <c r="CZ217" s="268"/>
      <c r="DA217" s="268"/>
      <c r="DB217" s="268"/>
      <c r="DC217" s="268"/>
      <c r="DD217" s="268"/>
      <c r="DE217" s="268"/>
      <c r="DF217" s="268"/>
      <c r="DG217" s="268"/>
      <c r="DH217" s="268"/>
      <c r="DI217" s="268"/>
      <c r="DJ217" s="268"/>
    </row>
    <row r="218">
      <c r="K218" s="429" t="s">
        <v>2284</v>
      </c>
      <c r="L218" s="435">
        <f>M121</f>
        <v>24.56075055</v>
      </c>
      <c r="M218" s="350">
        <f>M118</f>
        <v>0.3656407805</v>
      </c>
      <c r="N218" s="432">
        <f t="shared" si="131"/>
        <v>24.19510977</v>
      </c>
      <c r="Q218" s="268"/>
      <c r="R218" s="388"/>
      <c r="S218" s="388"/>
      <c r="T218" s="388"/>
      <c r="U218" s="388"/>
      <c r="V218" s="388"/>
      <c r="W218" s="268"/>
      <c r="X218" s="268"/>
      <c r="Y218" s="268"/>
      <c r="Z218" s="268"/>
      <c r="AA218" s="268"/>
      <c r="AB218" s="268"/>
      <c r="AC218" s="268"/>
      <c r="AD218" s="268"/>
      <c r="AE218" s="268"/>
      <c r="AF218" s="268"/>
      <c r="AG218" s="307" t="s">
        <v>1015</v>
      </c>
      <c r="AH218" s="406" t="s">
        <v>12</v>
      </c>
      <c r="AI218" s="406" t="s">
        <v>12</v>
      </c>
      <c r="AJ218" s="406" t="s">
        <v>12</v>
      </c>
      <c r="AK218" s="406" t="s">
        <v>12</v>
      </c>
      <c r="AL218" s="406" t="s">
        <v>12</v>
      </c>
      <c r="AM218" s="406" t="s">
        <v>12</v>
      </c>
      <c r="AN218" s="406" t="s">
        <v>12</v>
      </c>
      <c r="AO218" s="406" t="s">
        <v>12</v>
      </c>
      <c r="AP218" s="406" t="s">
        <v>12</v>
      </c>
      <c r="AQ218" s="406" t="s">
        <v>12</v>
      </c>
      <c r="AR218" s="406" t="s">
        <v>12</v>
      </c>
      <c r="AS218" s="420" t="s">
        <v>12</v>
      </c>
      <c r="AT218" s="268"/>
      <c r="AU218" s="268"/>
      <c r="AV218" s="268"/>
      <c r="AW218" s="268"/>
      <c r="AX218" s="268"/>
      <c r="AY218" s="268"/>
      <c r="AZ218" s="268"/>
      <c r="BA218" s="268"/>
      <c r="BB218" s="268"/>
      <c r="BC218" s="268"/>
      <c r="BD218" s="268"/>
      <c r="BE218" s="268"/>
      <c r="BF218" s="268"/>
      <c r="BG218" s="268"/>
      <c r="BH218" s="268"/>
      <c r="BI218" s="268"/>
      <c r="BJ218" s="268"/>
      <c r="BK218" s="268"/>
      <c r="BL218" s="268"/>
      <c r="BM218" s="268"/>
      <c r="BN218" s="268"/>
      <c r="BO218" s="268"/>
      <c r="BP218" s="268"/>
      <c r="BQ218" s="268"/>
      <c r="BR218" s="268"/>
      <c r="BS218" s="268"/>
      <c r="BT218" s="268"/>
      <c r="BU218" s="268"/>
      <c r="BV218" s="268"/>
      <c r="BW218" s="268"/>
      <c r="BX218" s="268"/>
      <c r="BY218" s="268"/>
      <c r="BZ218" s="268"/>
      <c r="CA218" s="268"/>
      <c r="CB218" s="268"/>
      <c r="CC218" s="268"/>
      <c r="CD218" s="268"/>
      <c r="CE218" s="268"/>
      <c r="CF218" s="268"/>
      <c r="CG218" s="268"/>
      <c r="CH218" s="268"/>
      <c r="CI218" s="268"/>
      <c r="CJ218" s="268"/>
      <c r="CK218" s="268"/>
      <c r="CL218" s="268"/>
      <c r="CM218" s="268"/>
      <c r="CN218" s="268"/>
      <c r="CO218" s="268"/>
      <c r="CP218" s="268"/>
      <c r="CQ218" s="268"/>
      <c r="CR218" s="268"/>
      <c r="CS218" s="268"/>
      <c r="CT218" s="268"/>
      <c r="CU218" s="268"/>
      <c r="CV218" s="268"/>
      <c r="CW218" s="268"/>
      <c r="CX218" s="268"/>
      <c r="CY218" s="268"/>
      <c r="CZ218" s="268"/>
      <c r="DA218" s="268"/>
      <c r="DB218" s="268"/>
      <c r="DC218" s="268"/>
      <c r="DD218" s="268"/>
      <c r="DE218" s="268"/>
      <c r="DF218" s="268"/>
      <c r="DG218" s="268"/>
      <c r="DH218" s="268"/>
      <c r="DI218" s="268"/>
      <c r="DJ218" s="268"/>
    </row>
    <row r="219">
      <c r="K219" s="429" t="s">
        <v>2285</v>
      </c>
      <c r="L219" s="435">
        <f>N121</f>
        <v>544.4151293</v>
      </c>
      <c r="M219" s="350">
        <f>N118</f>
        <v>0.4410460315</v>
      </c>
      <c r="N219" s="432">
        <f t="shared" si="131"/>
        <v>543.9740832</v>
      </c>
      <c r="Q219" s="268"/>
      <c r="R219" s="388"/>
      <c r="S219" s="388"/>
      <c r="T219" s="388"/>
      <c r="U219" s="388"/>
      <c r="V219" s="388"/>
      <c r="W219" s="268"/>
      <c r="X219" s="268"/>
      <c r="Y219" s="268"/>
      <c r="Z219" s="268"/>
      <c r="AA219" s="268"/>
      <c r="AB219" s="268"/>
      <c r="AC219" s="268"/>
      <c r="AD219" s="268"/>
      <c r="AE219" s="268"/>
      <c r="AF219" s="268"/>
      <c r="AG219" s="307" t="s">
        <v>614</v>
      </c>
      <c r="AH219" s="395">
        <f>AVERAGEIFS('(B) - Detecciones - Ataques'!$BB$3:$BB$137,'(B) - Detecciones - Ataques'!$GR$3:$GR$137, "✔",'(B) - Detecciones - Ataques'!$E$3:$E$137, CE$131)
</f>
        <v>0</v>
      </c>
      <c r="AI219" s="395">
        <f>AVERAGEIFS('(B) - Detecciones - Ataques'!$CK$3:$CK$137,'(B) - Detecciones - Ataques'!$GR$3:$GR$137, "✔",'(B) - Detecciones - Ataques'!$E$3:$E$137, CE$131)
</f>
        <v>1</v>
      </c>
      <c r="AJ219" s="395">
        <f>AVERAGEIFS('(B) - Detecciones - Ataques'!$DT$3:$DT$137,'(B) - Detecciones - Ataques'!$GR$3:$GR$137, "✔",'(B) - Detecciones - Ataques'!$E$3:$E$137, CE$131)
</f>
        <v>1</v>
      </c>
      <c r="AK219" s="395">
        <f>AVERAGEIFS('(B) - Detecciones - Ataques'!$FC$3:$FC$137,'(B) - Detecciones - Ataques'!$GR$3:$GR$137, "✔",'(B) - Detecciones - Ataques'!$E$3:$E$137, CE$131)
</f>
        <v>1</v>
      </c>
      <c r="AL219" s="395">
        <f>AVERAGEIFS('(B) - Detecciones - Ataques'!$BE$3:$BE$137,'(B) - Detecciones - Ataques'!$GR$3:$GR$137, "✔",'(B) - Detecciones - Ataques'!$E$3:$E$137, CE$131)
</f>
        <v>0</v>
      </c>
      <c r="AM219" s="395">
        <f>AVERAGEIFS('(B) - Detecciones - Ataques'!$CN$3:$CN$137,'(B) - Detecciones - Ataques'!$GR$3:$GR$137, "✔",'(B) - Detecciones - Ataques'!$E$3:$E$137, CE$131)
</f>
        <v>1</v>
      </c>
      <c r="AN219" s="395">
        <f>AVERAGEIFS('(B) - Detecciones - Ataques'!$DW$3:$DW$137,'(B) - Detecciones - Ataques'!$GR$3:$GR$137, "✔",'(B) - Detecciones - Ataques'!$E$3:$E$137, CE$131)
</f>
        <v>1</v>
      </c>
      <c r="AO219" s="395">
        <f>AVERAGEIFS('(B) - Detecciones - Ataques'!$FF$3:$FF$137,'(B) - Detecciones - Ataques'!$GR$3:$GR$137, "✔",'(B) - Detecciones - Ataques'!$E$3:$E$137, CE$131)
</f>
        <v>1</v>
      </c>
      <c r="AP219" s="395">
        <f>AVERAGEIFS('(B) - Detecciones - Ataques'!$BH$3:$BH$137,'(B) - Detecciones - Ataques'!$GR$3:$GR$137, "✔",'(B) - Detecciones - Ataques'!$E$3:$E$137, CE$131)
</f>
        <v>0</v>
      </c>
      <c r="AQ219" s="395">
        <f>AVERAGEIFS('(B) - Detecciones - Ataques'!$CQ$3:$CQ$137,'(B) - Detecciones - Ataques'!$GR$3:$GR$137, "✔",'(B) - Detecciones - Ataques'!$E$3:$E$137, CE$131)
</f>
        <v>1</v>
      </c>
      <c r="AR219" s="395">
        <f>AVERAGEIFS('(B) - Detecciones - Ataques'!$DZ$3:$DZ$137,'(B) - Detecciones - Ataques'!$GR$3:$GR$137, "✔",'(B) - Detecciones - Ataques'!$E$3:$E$137, CE$131)
</f>
        <v>1</v>
      </c>
      <c r="AS219" s="396">
        <f>AVERAGEIFS('(B) - Detecciones - Ataques'!$FI$3:$FI$137,'(B) - Detecciones - Ataques'!$GR$3:$GR$137, "✔",'(B) - Detecciones - Ataques'!$E$3:$E$137, CE$131)
</f>
        <v>1</v>
      </c>
      <c r="AT219" s="268"/>
      <c r="AU219" s="268"/>
      <c r="AV219" s="268"/>
      <c r="AW219" s="268"/>
      <c r="AX219" s="268"/>
      <c r="AY219" s="268"/>
      <c r="AZ219" s="268"/>
      <c r="BA219" s="268"/>
      <c r="BB219" s="268"/>
      <c r="BC219" s="268"/>
      <c r="BD219" s="268"/>
      <c r="BE219" s="268"/>
      <c r="BF219" s="268"/>
      <c r="BG219" s="268"/>
      <c r="BH219" s="268"/>
      <c r="BI219" s="268"/>
      <c r="BJ219" s="268"/>
      <c r="BK219" s="268"/>
      <c r="BL219" s="268"/>
      <c r="BM219" s="268"/>
      <c r="BN219" s="268"/>
      <c r="BO219" s="268"/>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268"/>
      <c r="CS219" s="268"/>
      <c r="CT219" s="268"/>
      <c r="CU219" s="268"/>
      <c r="CV219" s="268"/>
      <c r="CW219" s="268"/>
      <c r="CX219" s="268"/>
      <c r="CY219" s="268"/>
      <c r="CZ219" s="268"/>
      <c r="DA219" s="268"/>
      <c r="DB219" s="268"/>
      <c r="DC219" s="268"/>
      <c r="DD219" s="268"/>
      <c r="DE219" s="268"/>
      <c r="DF219" s="268"/>
      <c r="DG219" s="268"/>
      <c r="DH219" s="268"/>
      <c r="DI219" s="268"/>
      <c r="DJ219" s="268"/>
    </row>
    <row r="220">
      <c r="K220" s="429" t="s">
        <v>2286</v>
      </c>
      <c r="L220" s="435">
        <f>K130</f>
        <v>26.58143655</v>
      </c>
      <c r="M220" s="350">
        <f>K127</f>
        <v>0.05222192532</v>
      </c>
      <c r="N220" s="432">
        <f t="shared" si="131"/>
        <v>26.52921463</v>
      </c>
      <c r="Q220" s="268"/>
      <c r="R220" s="388"/>
      <c r="S220" s="388"/>
      <c r="T220" s="388"/>
      <c r="U220" s="388"/>
      <c r="V220" s="388"/>
      <c r="W220" s="268"/>
      <c r="X220" s="268"/>
      <c r="Y220" s="268"/>
      <c r="Z220" s="268"/>
      <c r="AA220" s="268"/>
      <c r="AB220" s="268"/>
      <c r="AC220" s="268"/>
      <c r="AD220" s="268"/>
      <c r="AE220" s="268"/>
      <c r="AF220" s="268"/>
      <c r="AG220" s="307" t="s">
        <v>539</v>
      </c>
      <c r="AH220" s="406" t="s">
        <v>12</v>
      </c>
      <c r="AI220" s="406" t="s">
        <v>12</v>
      </c>
      <c r="AJ220" s="406" t="s">
        <v>12</v>
      </c>
      <c r="AK220" s="406" t="s">
        <v>12</v>
      </c>
      <c r="AL220" s="406" t="s">
        <v>12</v>
      </c>
      <c r="AM220" s="406" t="s">
        <v>12</v>
      </c>
      <c r="AN220" s="406" t="s">
        <v>12</v>
      </c>
      <c r="AO220" s="406" t="s">
        <v>12</v>
      </c>
      <c r="AP220" s="406" t="s">
        <v>12</v>
      </c>
      <c r="AQ220" s="406" t="s">
        <v>12</v>
      </c>
      <c r="AR220" s="406" t="s">
        <v>12</v>
      </c>
      <c r="AS220" s="420" t="s">
        <v>12</v>
      </c>
      <c r="AT220" s="268"/>
      <c r="AU220" s="268"/>
      <c r="AV220" s="268"/>
      <c r="AW220" s="268"/>
      <c r="AX220" s="268"/>
      <c r="AY220" s="268"/>
      <c r="AZ220" s="268"/>
      <c r="BA220" s="268"/>
      <c r="BB220" s="268"/>
      <c r="BC220" s="268"/>
      <c r="BD220" s="268"/>
      <c r="BE220" s="268"/>
      <c r="BF220" s="268"/>
      <c r="BG220" s="268"/>
      <c r="BH220" s="268"/>
      <c r="BI220" s="268"/>
      <c r="BJ220" s="268"/>
      <c r="BK220" s="268"/>
      <c r="BL220" s="268"/>
      <c r="BM220" s="268"/>
      <c r="BN220" s="268"/>
      <c r="BO220" s="268"/>
      <c r="BP220" s="268"/>
      <c r="BQ220" s="268"/>
      <c r="BR220" s="268"/>
      <c r="BS220" s="268"/>
      <c r="BT220" s="268"/>
      <c r="BU220" s="268"/>
      <c r="BV220" s="268"/>
      <c r="BW220" s="268"/>
      <c r="BX220" s="268"/>
      <c r="BY220" s="268"/>
      <c r="BZ220" s="268"/>
      <c r="CA220" s="268"/>
      <c r="CB220" s="268"/>
      <c r="CC220" s="268"/>
      <c r="CD220" s="268"/>
      <c r="CE220" s="268"/>
      <c r="CF220" s="268"/>
      <c r="CG220" s="268"/>
      <c r="CH220" s="268"/>
      <c r="CI220" s="268"/>
      <c r="CJ220" s="268"/>
      <c r="CK220" s="268"/>
      <c r="CL220" s="268"/>
      <c r="CM220" s="268"/>
      <c r="CN220" s="268"/>
      <c r="CO220" s="268"/>
      <c r="CP220" s="268"/>
      <c r="CQ220" s="268"/>
      <c r="CR220" s="268"/>
      <c r="CS220" s="268"/>
      <c r="CT220" s="268"/>
      <c r="CU220" s="268"/>
      <c r="CV220" s="268"/>
      <c r="CW220" s="268"/>
      <c r="CX220" s="268"/>
      <c r="CY220" s="268"/>
      <c r="CZ220" s="268"/>
      <c r="DA220" s="268"/>
      <c r="DB220" s="268"/>
      <c r="DC220" s="268"/>
      <c r="DD220" s="268"/>
      <c r="DE220" s="268"/>
      <c r="DF220" s="268"/>
      <c r="DG220" s="268"/>
      <c r="DH220" s="268"/>
      <c r="DI220" s="268"/>
      <c r="DJ220" s="268"/>
    </row>
    <row r="221">
      <c r="K221" s="429" t="s">
        <v>2287</v>
      </c>
      <c r="L221" s="435">
        <f>L130</f>
        <v>31.25174477</v>
      </c>
      <c r="M221" s="350">
        <f>L127</f>
        <v>0.2081985739</v>
      </c>
      <c r="N221" s="432">
        <f t="shared" si="131"/>
        <v>31.04354619</v>
      </c>
      <c r="Q221" s="268"/>
      <c r="R221" s="388"/>
      <c r="S221" s="388"/>
      <c r="T221" s="388"/>
      <c r="U221" s="388"/>
      <c r="V221" s="388"/>
      <c r="W221" s="268"/>
      <c r="X221" s="268"/>
      <c r="Y221" s="268"/>
      <c r="Z221" s="268"/>
      <c r="AA221" s="268"/>
      <c r="AB221" s="268"/>
      <c r="AC221" s="268"/>
      <c r="AD221" s="268"/>
      <c r="AE221" s="268"/>
      <c r="AF221" s="268"/>
      <c r="AG221" s="307" t="s">
        <v>743</v>
      </c>
      <c r="AH221" s="395">
        <f>AVERAGEIFS('(B) - Detecciones - Ataques'!$BB$3:$BB$137,'(B) - Detecciones - Ataques'!$GR$3:$GR$137, "✔",'(B) - Detecciones - Ataques'!$E$3:$E$137, CG$131)
</f>
        <v>0</v>
      </c>
      <c r="AI221" s="395">
        <f>AVERAGEIFS('(B) - Detecciones - Ataques'!$CK$3:$CK$137,'(B) - Detecciones - Ataques'!$GR$3:$GR$137, "✔",'(B) - Detecciones - Ataques'!$E$3:$E$137, CG$131)
</f>
        <v>0</v>
      </c>
      <c r="AJ221" s="395">
        <f>AVERAGEIFS('(B) - Detecciones - Ataques'!$DT$3:$DT$137,'(B) - Detecciones - Ataques'!$GR$3:$GR$137, "✔",'(B) - Detecciones - Ataques'!$E$3:$E$137, CG$131)
</f>
        <v>1</v>
      </c>
      <c r="AK221" s="395">
        <f>AVERAGEIFS('(B) - Detecciones - Ataques'!$FC$3:$FC$137,'(B) - Detecciones - Ataques'!$GR$3:$GR$137, "✔",'(B) - Detecciones - Ataques'!$E$3:$E$137, CG$131)
</f>
        <v>1</v>
      </c>
      <c r="AL221" s="395">
        <f>AVERAGEIFS('(B) - Detecciones - Ataques'!$BE$3:$BE$137,'(B) - Detecciones - Ataques'!$GR$3:$GR$137, "✔",'(B) - Detecciones - Ataques'!$E$3:$E$137, CG$131)
</f>
        <v>0</v>
      </c>
      <c r="AM221" s="395">
        <f>AVERAGEIFS('(B) - Detecciones - Ataques'!$CN$3:$CN$137,'(B) - Detecciones - Ataques'!$GR$3:$GR$137, "✔",'(B) - Detecciones - Ataques'!$E$3:$E$137, CG$131)
</f>
        <v>0</v>
      </c>
      <c r="AN221" s="395">
        <f>AVERAGEIFS('(B) - Detecciones - Ataques'!$DW$3:$DW$137,'(B) - Detecciones - Ataques'!$GR$3:$GR$137, "✔",'(B) - Detecciones - Ataques'!$E$3:$E$137, CG$131)
</f>
        <v>1</v>
      </c>
      <c r="AO221" s="395">
        <f>AVERAGEIFS('(B) - Detecciones - Ataques'!$FF$3:$FF$137,'(B) - Detecciones - Ataques'!$GR$3:$GR$137, "✔",'(B) - Detecciones - Ataques'!$E$3:$E$137, CG$131)
</f>
        <v>1</v>
      </c>
      <c r="AP221" s="395">
        <f>AVERAGEIFS('(B) - Detecciones - Ataques'!$BH$3:$BH$137,'(B) - Detecciones - Ataques'!$GR$3:$GR$137, "✔",'(B) - Detecciones - Ataques'!$E$3:$E$137, CG$131)
</f>
        <v>0</v>
      </c>
      <c r="AQ221" s="395">
        <f>AVERAGEIFS('(B) - Detecciones - Ataques'!$CQ$3:$CQ$137,'(B) - Detecciones - Ataques'!$GR$3:$GR$137, "✔",'(B) - Detecciones - Ataques'!$E$3:$E$137, CG$131)
</f>
        <v>0</v>
      </c>
      <c r="AR221" s="395">
        <f>AVERAGEIFS('(B) - Detecciones - Ataques'!$DZ$3:$DZ$137,'(B) - Detecciones - Ataques'!$GR$3:$GR$137, "✔",'(B) - Detecciones - Ataques'!$E$3:$E$137, CG$131)
</f>
        <v>1</v>
      </c>
      <c r="AS221" s="396">
        <f>AVERAGEIFS('(B) - Detecciones - Ataques'!$FI$3:$FI$137,'(B) - Detecciones - Ataques'!$GR$3:$GR$137, "✔",'(B) - Detecciones - Ataques'!$E$3:$E$137, CG$131)
</f>
        <v>1</v>
      </c>
      <c r="AT221" s="268"/>
      <c r="AU221" s="268"/>
      <c r="AV221" s="268"/>
      <c r="AW221" s="268"/>
      <c r="AX221" s="268"/>
      <c r="AY221" s="268"/>
      <c r="AZ221" s="268"/>
      <c r="BA221" s="268"/>
      <c r="BB221" s="268"/>
      <c r="BC221" s="268"/>
      <c r="BD221" s="268"/>
      <c r="BE221" s="268"/>
      <c r="BF221" s="268"/>
      <c r="BG221" s="268"/>
      <c r="BH221" s="268"/>
      <c r="BI221" s="268"/>
      <c r="BJ221" s="268"/>
      <c r="BK221" s="268"/>
      <c r="BL221" s="268"/>
      <c r="BM221" s="268"/>
      <c r="BN221" s="268"/>
      <c r="BO221" s="268"/>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268"/>
      <c r="CS221" s="268"/>
      <c r="CT221" s="268"/>
      <c r="CU221" s="268"/>
      <c r="CV221" s="268"/>
      <c r="CW221" s="268"/>
      <c r="CX221" s="268"/>
      <c r="CY221" s="268"/>
      <c r="CZ221" s="268"/>
      <c r="DA221" s="268"/>
      <c r="DB221" s="268"/>
      <c r="DC221" s="268"/>
      <c r="DD221" s="268"/>
      <c r="DE221" s="268"/>
      <c r="DF221" s="268"/>
      <c r="DG221" s="268"/>
      <c r="DH221" s="268"/>
      <c r="DI221" s="268"/>
      <c r="DJ221" s="268"/>
    </row>
    <row r="222">
      <c r="K222" s="429" t="s">
        <v>2288</v>
      </c>
      <c r="L222" s="435">
        <f>M130</f>
        <v>34.12942506</v>
      </c>
      <c r="M222" s="350">
        <f>M127</f>
        <v>0.3700829382</v>
      </c>
      <c r="N222" s="432">
        <f t="shared" si="131"/>
        <v>33.75934212</v>
      </c>
      <c r="Q222" s="268"/>
      <c r="R222" s="388"/>
      <c r="S222" s="388"/>
      <c r="T222" s="388"/>
      <c r="U222" s="388"/>
      <c r="V222" s="388"/>
      <c r="W222" s="268"/>
      <c r="X222" s="268"/>
      <c r="Y222" s="268"/>
      <c r="Z222" s="268"/>
      <c r="AA222" s="268"/>
      <c r="AB222" s="268"/>
      <c r="AC222" s="268"/>
      <c r="AD222" s="268"/>
      <c r="AE222" s="268"/>
      <c r="AF222" s="268"/>
      <c r="AG222" s="307" t="s">
        <v>1027</v>
      </c>
      <c r="AH222" s="395">
        <f>AVERAGEIFS('(B) - Detecciones - Ataques'!$BB$3:$BB$137,'(B) - Detecciones - Ataques'!$GR$3:$GR$137, "✔",'(B) - Detecciones - Ataques'!$E$3:$E$137, CH$131)
</f>
        <v>0</v>
      </c>
      <c r="AI222" s="395">
        <f>AVERAGEIFS('(B) - Detecciones - Ataques'!$CK$3:$CK$137,'(B) - Detecciones - Ataques'!$GR$3:$GR$137, "✔",'(B) - Detecciones - Ataques'!$E$3:$E$137, CH$131)
</f>
        <v>0</v>
      </c>
      <c r="AJ222" s="395">
        <f>AVERAGEIFS('(B) - Detecciones - Ataques'!$DT$3:$DT$137,'(B) - Detecciones - Ataques'!$GR$3:$GR$137, "✔",'(B) - Detecciones - Ataques'!$E$3:$E$137, CH$131)
</f>
        <v>1</v>
      </c>
      <c r="AK222" s="395">
        <f>AVERAGEIFS('(B) - Detecciones - Ataques'!$FC$3:$FC$137,'(B) - Detecciones - Ataques'!$GR$3:$GR$137, "✔",'(B) - Detecciones - Ataques'!$E$3:$E$137, CH$131)
</f>
        <v>1</v>
      </c>
      <c r="AL222" s="395">
        <f>AVERAGEIFS('(B) - Detecciones - Ataques'!$BE$3:$BE$137,'(B) - Detecciones - Ataques'!$GR$3:$GR$137, "✔",'(B) - Detecciones - Ataques'!$E$3:$E$137, CH$131)
</f>
        <v>0</v>
      </c>
      <c r="AM222" s="395">
        <f>AVERAGEIFS('(B) - Detecciones - Ataques'!$CN$3:$CN$137,'(B) - Detecciones - Ataques'!$GR$3:$GR$137, "✔",'(B) - Detecciones - Ataques'!$E$3:$E$137, CH$131)
</f>
        <v>0</v>
      </c>
      <c r="AN222" s="395">
        <f>AVERAGEIFS('(B) - Detecciones - Ataques'!$DW$3:$DW$137,'(B) - Detecciones - Ataques'!$GR$3:$GR$137, "✔",'(B) - Detecciones - Ataques'!$E$3:$E$137, CH$131)
</f>
        <v>1</v>
      </c>
      <c r="AO222" s="395">
        <f>AVERAGEIFS('(B) - Detecciones - Ataques'!$FF$3:$FF$137,'(B) - Detecciones - Ataques'!$GR$3:$GR$137, "✔",'(B) - Detecciones - Ataques'!$E$3:$E$137, CH$131)
</f>
        <v>1</v>
      </c>
      <c r="AP222" s="395">
        <f>AVERAGEIFS('(B) - Detecciones - Ataques'!$BH$3:$BH$137,'(B) - Detecciones - Ataques'!$GR$3:$GR$137, "✔",'(B) - Detecciones - Ataques'!$E$3:$E$137, CH$131)
</f>
        <v>0</v>
      </c>
      <c r="AQ222" s="395">
        <f>AVERAGEIFS('(B) - Detecciones - Ataques'!$CQ$3:$CQ$137,'(B) - Detecciones - Ataques'!$GR$3:$GR$137, "✔",'(B) - Detecciones - Ataques'!$E$3:$E$137, CH$131)
</f>
        <v>0</v>
      </c>
      <c r="AR222" s="395">
        <f>AVERAGEIFS('(B) - Detecciones - Ataques'!$DZ$3:$DZ$137,'(B) - Detecciones - Ataques'!$GR$3:$GR$137, "✔",'(B) - Detecciones - Ataques'!$E$3:$E$137, CH$131)
</f>
        <v>1</v>
      </c>
      <c r="AS222" s="396">
        <f>AVERAGEIFS('(B) - Detecciones - Ataques'!$FI$3:$FI$137,'(B) - Detecciones - Ataques'!$GR$3:$GR$137, "✔",'(B) - Detecciones - Ataques'!$E$3:$E$137, CH$131)
</f>
        <v>1</v>
      </c>
      <c r="AT222" s="268"/>
      <c r="AU222" s="268"/>
      <c r="AV222" s="268"/>
      <c r="AW222" s="268"/>
      <c r="AX222" s="268"/>
      <c r="AY222" s="268"/>
      <c r="AZ222" s="268"/>
      <c r="BA222" s="268"/>
      <c r="BB222" s="268"/>
      <c r="BC222" s="268"/>
      <c r="BD222" s="268"/>
      <c r="BE222" s="268"/>
      <c r="BF222" s="268"/>
      <c r="BG222" s="268"/>
      <c r="BH222" s="268"/>
      <c r="BI222" s="268"/>
      <c r="BJ222" s="268"/>
      <c r="BK222" s="268"/>
      <c r="BL222" s="268"/>
      <c r="BM222" s="268"/>
      <c r="BN222" s="268"/>
      <c r="BO222" s="268"/>
      <c r="BP222" s="268"/>
      <c r="BQ222" s="268"/>
      <c r="BR222" s="268"/>
      <c r="BS222" s="268"/>
      <c r="BT222" s="268"/>
      <c r="BU222" s="268"/>
      <c r="BV222" s="268"/>
      <c r="BW222" s="268"/>
      <c r="BX222" s="268"/>
      <c r="BY222" s="268"/>
      <c r="BZ222" s="268"/>
      <c r="CA222" s="268"/>
      <c r="CB222" s="268"/>
      <c r="CC222" s="268"/>
      <c r="CD222" s="268"/>
      <c r="CE222" s="268"/>
      <c r="CF222" s="268"/>
      <c r="CG222" s="268"/>
      <c r="CH222" s="268"/>
      <c r="CI222" s="268"/>
      <c r="CJ222" s="268"/>
      <c r="CK222" s="268"/>
      <c r="CL222" s="268"/>
      <c r="CM222" s="268"/>
      <c r="CN222" s="268"/>
      <c r="CO222" s="268"/>
      <c r="CP222" s="268"/>
      <c r="CQ222" s="268"/>
      <c r="CR222" s="268"/>
      <c r="CS222" s="268"/>
      <c r="CT222" s="268"/>
      <c r="CU222" s="268"/>
      <c r="CV222" s="268"/>
      <c r="CW222" s="268"/>
      <c r="CX222" s="268"/>
      <c r="CY222" s="268"/>
      <c r="CZ222" s="268"/>
      <c r="DA222" s="268"/>
      <c r="DB222" s="268"/>
      <c r="DC222" s="268"/>
      <c r="DD222" s="268"/>
      <c r="DE222" s="268"/>
      <c r="DF222" s="268"/>
      <c r="DG222" s="268"/>
      <c r="DH222" s="268"/>
      <c r="DI222" s="268"/>
      <c r="DJ222" s="268"/>
    </row>
    <row r="223">
      <c r="K223" s="436" t="s">
        <v>2289</v>
      </c>
      <c r="L223" s="437">
        <f>N130</f>
        <v>883.8283794</v>
      </c>
      <c r="M223" s="438">
        <f>N127</f>
        <v>0.4454881892</v>
      </c>
      <c r="N223" s="439">
        <f t="shared" si="131"/>
        <v>883.3828912</v>
      </c>
      <c r="Q223" s="268"/>
      <c r="R223" s="388"/>
      <c r="S223" s="388"/>
      <c r="T223" s="388"/>
      <c r="U223" s="388"/>
      <c r="V223" s="388"/>
      <c r="W223" s="268"/>
      <c r="X223" s="268"/>
      <c r="Y223" s="268"/>
      <c r="Z223" s="268"/>
      <c r="AA223" s="268"/>
      <c r="AB223" s="268"/>
      <c r="AC223" s="268"/>
      <c r="AD223" s="268"/>
      <c r="AE223" s="268"/>
      <c r="AF223" s="268"/>
      <c r="AG223" s="307" t="s">
        <v>1099</v>
      </c>
      <c r="AH223" s="406" t="s">
        <v>12</v>
      </c>
      <c r="AI223" s="406" t="s">
        <v>12</v>
      </c>
      <c r="AJ223" s="406" t="s">
        <v>12</v>
      </c>
      <c r="AK223" s="406" t="s">
        <v>12</v>
      </c>
      <c r="AL223" s="406" t="s">
        <v>12</v>
      </c>
      <c r="AM223" s="406" t="s">
        <v>12</v>
      </c>
      <c r="AN223" s="406" t="s">
        <v>12</v>
      </c>
      <c r="AO223" s="406" t="s">
        <v>12</v>
      </c>
      <c r="AP223" s="406" t="s">
        <v>12</v>
      </c>
      <c r="AQ223" s="406" t="s">
        <v>12</v>
      </c>
      <c r="AR223" s="406" t="s">
        <v>12</v>
      </c>
      <c r="AS223" s="420" t="s">
        <v>12</v>
      </c>
      <c r="AT223" s="268"/>
      <c r="AU223" s="268"/>
      <c r="AV223" s="268"/>
      <c r="AW223" s="268"/>
      <c r="AX223" s="268"/>
      <c r="AY223" s="268"/>
      <c r="AZ223" s="268"/>
      <c r="BA223" s="268"/>
      <c r="BB223" s="268"/>
      <c r="BC223" s="268"/>
      <c r="BD223" s="268"/>
      <c r="BE223" s="268"/>
      <c r="BF223" s="268"/>
      <c r="BG223" s="268"/>
      <c r="BH223" s="268"/>
      <c r="BI223" s="268"/>
      <c r="BJ223" s="268"/>
      <c r="BK223" s="268"/>
      <c r="BL223" s="268"/>
      <c r="BM223" s="268"/>
      <c r="BN223" s="268"/>
      <c r="BO223" s="268"/>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268"/>
      <c r="CS223" s="268"/>
      <c r="CT223" s="268"/>
      <c r="CU223" s="268"/>
      <c r="CV223" s="268"/>
      <c r="CW223" s="268"/>
      <c r="CX223" s="268"/>
      <c r="CY223" s="268"/>
      <c r="CZ223" s="268"/>
      <c r="DA223" s="268"/>
      <c r="DB223" s="268"/>
      <c r="DC223" s="268"/>
      <c r="DD223" s="268"/>
      <c r="DE223" s="268"/>
      <c r="DF223" s="268"/>
      <c r="DG223" s="268"/>
      <c r="DH223" s="268"/>
      <c r="DI223" s="268"/>
      <c r="DJ223" s="268"/>
    </row>
    <row r="224">
      <c r="L224" s="348"/>
      <c r="M224" s="348"/>
      <c r="Q224" s="268"/>
      <c r="R224" s="388"/>
      <c r="S224" s="388"/>
      <c r="T224" s="388"/>
      <c r="U224" s="388"/>
      <c r="V224" s="388"/>
      <c r="W224" s="268"/>
      <c r="X224" s="268"/>
      <c r="Y224" s="268"/>
      <c r="Z224" s="268"/>
      <c r="AA224" s="268"/>
      <c r="AB224" s="268"/>
      <c r="AC224" s="268"/>
      <c r="AD224" s="268"/>
      <c r="AE224" s="268"/>
      <c r="AF224" s="268"/>
      <c r="AG224" s="307" t="s">
        <v>1130</v>
      </c>
      <c r="AH224" s="395">
        <f>AVERAGEIFS('(B) - Detecciones - Ataques'!$BB$3:$BB$137,'(B) - Detecciones - Ataques'!$GR$3:$GR$137, "✔",'(B) - Detecciones - Ataques'!$E$3:$E$137, CJ$131)
</f>
        <v>1</v>
      </c>
      <c r="AI224" s="395">
        <f>AVERAGEIFS('(B) - Detecciones - Ataques'!$CK$3:$CK$137,'(B) - Detecciones - Ataques'!$GR$3:$GR$137, "✔",'(B) - Detecciones - Ataques'!$E$3:$E$137, CJ$131)
</f>
        <v>1</v>
      </c>
      <c r="AJ224" s="395">
        <f>AVERAGEIFS('(B) - Detecciones - Ataques'!$DT$3:$DT$137,'(B) - Detecciones - Ataques'!$GR$3:$GR$137, "✔",'(B) - Detecciones - Ataques'!$E$3:$E$137, CJ$131)
</f>
        <v>1</v>
      </c>
      <c r="AK224" s="395">
        <f>AVERAGEIFS('(B) - Detecciones - Ataques'!$FC$3:$FC$137,'(B) - Detecciones - Ataques'!$GR$3:$GR$137, "✔",'(B) - Detecciones - Ataques'!$E$3:$E$137, CJ$131)
</f>
        <v>1</v>
      </c>
      <c r="AL224" s="395">
        <f>AVERAGEIFS('(B) - Detecciones - Ataques'!$BE$3:$BE$137,'(B) - Detecciones - Ataques'!$GR$3:$GR$137, "✔",'(B) - Detecciones - Ataques'!$E$3:$E$137, CJ$131)
</f>
        <v>1</v>
      </c>
      <c r="AM224" s="395">
        <f>AVERAGEIFS('(B) - Detecciones - Ataques'!$CN$3:$CN$137,'(B) - Detecciones - Ataques'!$GR$3:$GR$137, "✔",'(B) - Detecciones - Ataques'!$E$3:$E$137, CJ$131)
</f>
        <v>1</v>
      </c>
      <c r="AN224" s="395">
        <f>AVERAGEIFS('(B) - Detecciones - Ataques'!$DW$3:$DW$137,'(B) - Detecciones - Ataques'!$GR$3:$GR$137, "✔",'(B) - Detecciones - Ataques'!$E$3:$E$137, CJ$131)
</f>
        <v>1</v>
      </c>
      <c r="AO224" s="395">
        <f>AVERAGEIFS('(B) - Detecciones - Ataques'!$FF$3:$FF$137,'(B) - Detecciones - Ataques'!$GR$3:$GR$137, "✔",'(B) - Detecciones - Ataques'!$E$3:$E$137, CJ$131)
</f>
        <v>1</v>
      </c>
      <c r="AP224" s="395">
        <f>AVERAGEIFS('(B) - Detecciones - Ataques'!$BH$3:$BH$137,'(B) - Detecciones - Ataques'!$GR$3:$GR$137, "✔",'(B) - Detecciones - Ataques'!$E$3:$E$137, CJ$131)
</f>
        <v>1</v>
      </c>
      <c r="AQ224" s="395">
        <f>AVERAGEIFS('(B) - Detecciones - Ataques'!$CQ$3:$CQ$137,'(B) - Detecciones - Ataques'!$GR$3:$GR$137, "✔",'(B) - Detecciones - Ataques'!$E$3:$E$137, CJ$131)
</f>
        <v>1</v>
      </c>
      <c r="AR224" s="395">
        <f>AVERAGEIFS('(B) - Detecciones - Ataques'!$DZ$3:$DZ$137,'(B) - Detecciones - Ataques'!$GR$3:$GR$137, "✔",'(B) - Detecciones - Ataques'!$E$3:$E$137, CJ$131)
</f>
        <v>1</v>
      </c>
      <c r="AS224" s="396">
        <f>AVERAGEIFS('(B) - Detecciones - Ataques'!$FI$3:$FI$137,'(B) - Detecciones - Ataques'!$GR$3:$GR$137, "✔",'(B) - Detecciones - Ataques'!$E$3:$E$137, CJ$131)
</f>
        <v>1</v>
      </c>
      <c r="AT224" s="268"/>
      <c r="AU224" s="268"/>
      <c r="AV224" s="268"/>
      <c r="AW224" s="268"/>
      <c r="AX224" s="268"/>
      <c r="AY224" s="268"/>
      <c r="AZ224" s="268"/>
      <c r="BA224" s="268"/>
      <c r="BB224" s="268"/>
      <c r="BC224" s="268"/>
      <c r="BD224" s="268"/>
      <c r="BE224" s="268"/>
      <c r="BF224" s="268"/>
      <c r="BG224" s="268"/>
      <c r="BH224" s="268"/>
      <c r="BI224" s="268"/>
      <c r="BJ224" s="268"/>
      <c r="BK224" s="268"/>
      <c r="BL224" s="268"/>
      <c r="BM224" s="268"/>
      <c r="BN224" s="268"/>
      <c r="BO224" s="268"/>
      <c r="BP224" s="268"/>
      <c r="BQ224" s="268"/>
      <c r="BR224" s="268"/>
      <c r="BS224" s="268"/>
      <c r="BT224" s="268"/>
      <c r="BU224" s="268"/>
      <c r="BV224" s="268"/>
      <c r="BW224" s="268"/>
      <c r="BX224" s="268"/>
      <c r="BY224" s="268"/>
      <c r="BZ224" s="268"/>
      <c r="CA224" s="268"/>
      <c r="CB224" s="268"/>
      <c r="CC224" s="268"/>
      <c r="CD224" s="268"/>
      <c r="CE224" s="268"/>
      <c r="CF224" s="268"/>
      <c r="CG224" s="268"/>
      <c r="CH224" s="268"/>
      <c r="CI224" s="268"/>
      <c r="CJ224" s="268"/>
      <c r="CK224" s="268"/>
      <c r="CL224" s="268"/>
      <c r="CM224" s="268"/>
      <c r="CN224" s="268"/>
      <c r="CO224" s="268"/>
      <c r="CP224" s="268"/>
      <c r="CQ224" s="268"/>
      <c r="CR224" s="268"/>
      <c r="CS224" s="268"/>
      <c r="CT224" s="268"/>
      <c r="CU224" s="268"/>
      <c r="CV224" s="268"/>
      <c r="CW224" s="268"/>
      <c r="CX224" s="268"/>
      <c r="CY224" s="268"/>
      <c r="CZ224" s="268"/>
      <c r="DA224" s="268"/>
      <c r="DB224" s="268"/>
      <c r="DC224" s="268"/>
      <c r="DD224" s="268"/>
      <c r="DE224" s="268"/>
      <c r="DF224" s="268"/>
      <c r="DG224" s="268"/>
      <c r="DH224" s="268"/>
      <c r="DI224" s="268"/>
      <c r="DJ224" s="268"/>
    </row>
    <row r="225">
      <c r="Q225" s="268"/>
      <c r="R225" s="388"/>
      <c r="S225" s="388"/>
      <c r="T225" s="388"/>
      <c r="U225" s="388"/>
      <c r="V225" s="388"/>
      <c r="W225" s="268"/>
      <c r="X225" s="268"/>
      <c r="Y225" s="268"/>
      <c r="Z225" s="268"/>
      <c r="AA225" s="268"/>
      <c r="AB225" s="268"/>
      <c r="AC225" s="268"/>
      <c r="AD225" s="268"/>
      <c r="AE225" s="268"/>
      <c r="AF225" s="268"/>
      <c r="AG225" s="307" t="s">
        <v>1939</v>
      </c>
      <c r="AH225" s="406" t="s">
        <v>12</v>
      </c>
      <c r="AI225" s="406" t="s">
        <v>12</v>
      </c>
      <c r="AJ225" s="406" t="s">
        <v>12</v>
      </c>
      <c r="AK225" s="406" t="s">
        <v>12</v>
      </c>
      <c r="AL225" s="406" t="s">
        <v>12</v>
      </c>
      <c r="AM225" s="406" t="s">
        <v>12</v>
      </c>
      <c r="AN225" s="406" t="s">
        <v>12</v>
      </c>
      <c r="AO225" s="406" t="s">
        <v>12</v>
      </c>
      <c r="AP225" s="406" t="s">
        <v>12</v>
      </c>
      <c r="AQ225" s="406" t="s">
        <v>12</v>
      </c>
      <c r="AR225" s="406" t="s">
        <v>12</v>
      </c>
      <c r="AS225" s="420" t="s">
        <v>12</v>
      </c>
      <c r="AT225" s="268"/>
      <c r="AU225" s="268"/>
      <c r="AV225" s="268"/>
      <c r="AW225" s="268"/>
      <c r="AX225" s="268"/>
      <c r="AY225" s="268"/>
      <c r="AZ225" s="268"/>
      <c r="BA225" s="268"/>
      <c r="BB225" s="268"/>
      <c r="BC225" s="268"/>
      <c r="BD225" s="268"/>
      <c r="BE225" s="268"/>
      <c r="BF225" s="268"/>
      <c r="BG225" s="268"/>
      <c r="BH225" s="268"/>
      <c r="BI225" s="268"/>
      <c r="BJ225" s="268"/>
      <c r="BK225" s="268"/>
      <c r="BL225" s="268"/>
      <c r="BM225" s="268"/>
      <c r="BN225" s="268"/>
      <c r="BO225" s="268"/>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268"/>
      <c r="CS225" s="268"/>
      <c r="CT225" s="268"/>
      <c r="CU225" s="268"/>
      <c r="CV225" s="268"/>
      <c r="CW225" s="268"/>
      <c r="CX225" s="268"/>
      <c r="CY225" s="268"/>
      <c r="CZ225" s="268"/>
      <c r="DA225" s="268"/>
      <c r="DB225" s="268"/>
      <c r="DC225" s="268"/>
      <c r="DD225" s="268"/>
      <c r="DE225" s="268"/>
      <c r="DF225" s="268"/>
      <c r="DG225" s="268"/>
      <c r="DH225" s="268"/>
      <c r="DI225" s="268"/>
      <c r="DJ225" s="268"/>
    </row>
    <row r="226">
      <c r="Q226" s="268"/>
      <c r="R226" s="388"/>
      <c r="S226" s="388"/>
      <c r="T226" s="388"/>
      <c r="U226" s="388"/>
      <c r="V226" s="388"/>
      <c r="W226" s="268"/>
      <c r="X226" s="268"/>
      <c r="Y226" s="268"/>
      <c r="Z226" s="268"/>
      <c r="AA226" s="268"/>
      <c r="AB226" s="268"/>
      <c r="AC226" s="268"/>
      <c r="AD226" s="268"/>
      <c r="AE226" s="268"/>
      <c r="AF226" s="268"/>
      <c r="AG226" s="307" t="s">
        <v>1978</v>
      </c>
      <c r="AH226" s="395">
        <f>AVERAGEIFS('(B) - Detecciones - Ataques'!$BB$3:$BB$137,'(B) - Detecciones - Ataques'!$GR$3:$GR$137, "✔",'(B) - Detecciones - Ataques'!$E$3:$E$137, CL$131)
</f>
        <v>0</v>
      </c>
      <c r="AI226" s="395">
        <f>AVERAGEIFS('(B) - Detecciones - Ataques'!$CK$3:$CK$137,'(B) - Detecciones - Ataques'!$GR$3:$GR$137, "✔",'(B) - Detecciones - Ataques'!$E$3:$E$137, CL$131)
</f>
        <v>0</v>
      </c>
      <c r="AJ226" s="395">
        <f>AVERAGEIFS('(B) - Detecciones - Ataques'!$DT$3:$DT$137,'(B) - Detecciones - Ataques'!$GR$3:$GR$137, "✔",'(B) - Detecciones - Ataques'!$E$3:$E$137, CL$131)
</f>
        <v>0</v>
      </c>
      <c r="AK226" s="395">
        <f>AVERAGEIFS('(B) - Detecciones - Ataques'!$FC$3:$FC$137,'(B) - Detecciones - Ataques'!$GR$3:$GR$137, "✔",'(B) - Detecciones - Ataques'!$E$3:$E$137, CL$131)
</f>
        <v>0</v>
      </c>
      <c r="AL226" s="395">
        <f>AVERAGEIFS('(B) - Detecciones - Ataques'!$BE$3:$BE$137,'(B) - Detecciones - Ataques'!$GR$3:$GR$137, "✔",'(B) - Detecciones - Ataques'!$E$3:$E$137, CL$131)
</f>
        <v>0</v>
      </c>
      <c r="AM226" s="395">
        <f>AVERAGEIFS('(B) - Detecciones - Ataques'!$CN$3:$CN$137,'(B) - Detecciones - Ataques'!$GR$3:$GR$137, "✔",'(B) - Detecciones - Ataques'!$E$3:$E$137, CL$131)
</f>
        <v>0</v>
      </c>
      <c r="AN226" s="395">
        <f>AVERAGEIFS('(B) - Detecciones - Ataques'!$DW$3:$DW$137,'(B) - Detecciones - Ataques'!$GR$3:$GR$137, "✔",'(B) - Detecciones - Ataques'!$E$3:$E$137, CL$131)
</f>
        <v>0</v>
      </c>
      <c r="AO226" s="395">
        <f>AVERAGEIFS('(B) - Detecciones - Ataques'!$FF$3:$FF$137,'(B) - Detecciones - Ataques'!$GR$3:$GR$137, "✔",'(B) - Detecciones - Ataques'!$E$3:$E$137, CL$131)
</f>
        <v>0</v>
      </c>
      <c r="AP226" s="395">
        <f>AVERAGEIFS('(B) - Detecciones - Ataques'!$BH$3:$BH$137,'(B) - Detecciones - Ataques'!$GR$3:$GR$137, "✔",'(B) - Detecciones - Ataques'!$E$3:$E$137, CL$131)
</f>
        <v>0</v>
      </c>
      <c r="AQ226" s="395">
        <f>AVERAGEIFS('(B) - Detecciones - Ataques'!$CQ$3:$CQ$137,'(B) - Detecciones - Ataques'!$GR$3:$GR$137, "✔",'(B) - Detecciones - Ataques'!$E$3:$E$137, CL$131)
</f>
        <v>0</v>
      </c>
      <c r="AR226" s="395">
        <f>AVERAGEIFS('(B) - Detecciones - Ataques'!$DZ$3:$DZ$137,'(B) - Detecciones - Ataques'!$GR$3:$GR$137, "✔",'(B) - Detecciones - Ataques'!$E$3:$E$137, CL$131)
</f>
        <v>0</v>
      </c>
      <c r="AS226" s="396">
        <f>AVERAGEIFS('(B) - Detecciones - Ataques'!$FI$3:$FI$137,'(B) - Detecciones - Ataques'!$GR$3:$GR$137, "✔",'(B) - Detecciones - Ataques'!$E$3:$E$137, CL$131)
</f>
        <v>0</v>
      </c>
      <c r="AT226" s="268"/>
      <c r="AU226" s="268"/>
      <c r="AV226" s="268"/>
      <c r="AW226" s="268"/>
      <c r="AX226" s="268"/>
      <c r="AY226" s="268"/>
      <c r="AZ226" s="268"/>
      <c r="BA226" s="268"/>
      <c r="BB226" s="268"/>
      <c r="BC226" s="268"/>
      <c r="BD226" s="268"/>
      <c r="BE226" s="268"/>
      <c r="BF226" s="268"/>
      <c r="BG226" s="268"/>
      <c r="BH226" s="268"/>
      <c r="BI226" s="268"/>
      <c r="BJ226" s="268"/>
      <c r="BK226" s="268"/>
      <c r="BL226" s="268"/>
      <c r="BM226" s="268"/>
      <c r="BN226" s="268"/>
      <c r="BO226" s="268"/>
      <c r="BP226" s="268"/>
      <c r="BQ226" s="268"/>
      <c r="BR226" s="268"/>
      <c r="BS226" s="268"/>
      <c r="BT226" s="268"/>
      <c r="BU226" s="268"/>
      <c r="BV226" s="268"/>
      <c r="BW226" s="268"/>
      <c r="BX226" s="268"/>
      <c r="BY226" s="268"/>
      <c r="BZ226" s="268"/>
      <c r="CA226" s="268"/>
      <c r="CB226" s="268"/>
      <c r="CC226" s="268"/>
      <c r="CD226" s="268"/>
      <c r="CE226" s="268"/>
      <c r="CF226" s="268"/>
      <c r="CG226" s="268"/>
      <c r="CH226" s="268"/>
      <c r="CI226" s="268"/>
      <c r="CJ226" s="268"/>
      <c r="CK226" s="268"/>
      <c r="CL226" s="268"/>
      <c r="CM226" s="268"/>
      <c r="CN226" s="268"/>
      <c r="CO226" s="268"/>
      <c r="CP226" s="268"/>
      <c r="CQ226" s="268"/>
      <c r="CR226" s="268"/>
      <c r="CS226" s="268"/>
      <c r="CT226" s="268"/>
      <c r="CU226" s="268"/>
      <c r="CV226" s="268"/>
      <c r="CW226" s="268"/>
      <c r="CX226" s="268"/>
      <c r="CY226" s="268"/>
      <c r="CZ226" s="268"/>
      <c r="DA226" s="268"/>
      <c r="DB226" s="268"/>
      <c r="DC226" s="268"/>
      <c r="DD226" s="268"/>
      <c r="DE226" s="268"/>
      <c r="DF226" s="268"/>
      <c r="DG226" s="268"/>
      <c r="DH226" s="268"/>
      <c r="DI226" s="268"/>
      <c r="DJ226" s="268"/>
    </row>
    <row r="227">
      <c r="Q227" s="268"/>
      <c r="R227" s="388"/>
      <c r="S227" s="388"/>
      <c r="T227" s="388"/>
      <c r="U227" s="388"/>
      <c r="V227" s="388"/>
      <c r="W227" s="268"/>
      <c r="X227" s="268"/>
      <c r="Y227" s="268"/>
      <c r="Z227" s="268"/>
      <c r="AA227" s="268"/>
      <c r="AB227" s="268"/>
      <c r="AC227" s="268"/>
      <c r="AD227" s="268"/>
      <c r="AE227" s="268"/>
      <c r="AF227" s="268"/>
      <c r="AG227" s="307" t="s">
        <v>271</v>
      </c>
      <c r="AH227" s="395">
        <f>AVERAGEIFS('(B) - Detecciones - Ataques'!$BB$3:$BB$137,'(B) - Detecciones - Ataques'!$GR$3:$GR$137, "✔",'(B) - Detecciones - Ataques'!$E$3:$E$137, CM$131)
</f>
        <v>0</v>
      </c>
      <c r="AI227" s="395">
        <f>AVERAGEIFS('(B) - Detecciones - Ataques'!$CK$3:$CK$137,'(B) - Detecciones - Ataques'!$GR$3:$GR$137, "✔",'(B) - Detecciones - Ataques'!$E$3:$E$137, CM$131)
</f>
        <v>0</v>
      </c>
      <c r="AJ227" s="395">
        <f>AVERAGEIFS('(B) - Detecciones - Ataques'!$DT$3:$DT$137,'(B) - Detecciones - Ataques'!$GR$3:$GR$137, "✔",'(B) - Detecciones - Ataques'!$E$3:$E$137, CM$131)
</f>
        <v>0</v>
      </c>
      <c r="AK227" s="395">
        <f>AVERAGEIFS('(B) - Detecciones - Ataques'!$FC$3:$FC$137,'(B) - Detecciones - Ataques'!$GR$3:$GR$137, "✔",'(B) - Detecciones - Ataques'!$E$3:$E$137, CM$131)
</f>
        <v>0</v>
      </c>
      <c r="AL227" s="395">
        <f>AVERAGEIFS('(B) - Detecciones - Ataques'!$BE$3:$BE$137,'(B) - Detecciones - Ataques'!$GR$3:$GR$137, "✔",'(B) - Detecciones - Ataques'!$E$3:$E$137, CM$131)
</f>
        <v>0</v>
      </c>
      <c r="AM227" s="395">
        <f>AVERAGEIFS('(B) - Detecciones - Ataques'!$CN$3:$CN$137,'(B) - Detecciones - Ataques'!$GR$3:$GR$137, "✔",'(B) - Detecciones - Ataques'!$E$3:$E$137, CM$131)
</f>
        <v>0</v>
      </c>
      <c r="AN227" s="395">
        <f>AVERAGEIFS('(B) - Detecciones - Ataques'!$DW$3:$DW$137,'(B) - Detecciones - Ataques'!$GR$3:$GR$137, "✔",'(B) - Detecciones - Ataques'!$E$3:$E$137, CM$131)
</f>
        <v>0</v>
      </c>
      <c r="AO227" s="395">
        <f>AVERAGEIFS('(B) - Detecciones - Ataques'!$FF$3:$FF$137,'(B) - Detecciones - Ataques'!$GR$3:$GR$137, "✔",'(B) - Detecciones - Ataques'!$E$3:$E$137, CM$131)
</f>
        <v>0</v>
      </c>
      <c r="AP227" s="395">
        <f>AVERAGEIFS('(B) - Detecciones - Ataques'!$BH$3:$BH$137,'(B) - Detecciones - Ataques'!$GR$3:$GR$137, "✔",'(B) - Detecciones - Ataques'!$E$3:$E$137, CM$131)
</f>
        <v>0</v>
      </c>
      <c r="AQ227" s="395">
        <f>AVERAGEIFS('(B) - Detecciones - Ataques'!$CQ$3:$CQ$137,'(B) - Detecciones - Ataques'!$GR$3:$GR$137, "✔",'(B) - Detecciones - Ataques'!$E$3:$E$137, CM$131)
</f>
        <v>0</v>
      </c>
      <c r="AR227" s="395">
        <f>AVERAGEIFS('(B) - Detecciones - Ataques'!$DZ$3:$DZ$137,'(B) - Detecciones - Ataques'!$GR$3:$GR$137, "✔",'(B) - Detecciones - Ataques'!$E$3:$E$137, CM$131)
</f>
        <v>0</v>
      </c>
      <c r="AS227" s="396">
        <f>AVERAGEIFS('(B) - Detecciones - Ataques'!$FI$3:$FI$137,'(B) - Detecciones - Ataques'!$GR$3:$GR$137, "✔",'(B) - Detecciones - Ataques'!$E$3:$E$137, CM$131)
</f>
        <v>0</v>
      </c>
      <c r="AT227" s="268"/>
      <c r="AU227" s="268"/>
      <c r="AV227" s="268"/>
      <c r="AW227" s="268"/>
      <c r="AX227" s="268"/>
      <c r="AY227" s="268"/>
      <c r="AZ227" s="268"/>
      <c r="BA227" s="268"/>
      <c r="BB227" s="268"/>
      <c r="BC227" s="268"/>
      <c r="BD227" s="268"/>
      <c r="BE227" s="268"/>
      <c r="BF227" s="268"/>
      <c r="BG227" s="268"/>
      <c r="BH227" s="268"/>
      <c r="BI227" s="268"/>
      <c r="BJ227" s="268"/>
      <c r="BK227" s="268"/>
      <c r="BL227" s="268"/>
      <c r="BM227" s="268"/>
      <c r="BN227" s="268"/>
      <c r="BO227" s="268"/>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268"/>
      <c r="CS227" s="268"/>
      <c r="CT227" s="268"/>
      <c r="CU227" s="268"/>
      <c r="CV227" s="268"/>
      <c r="CW227" s="268"/>
      <c r="CX227" s="268"/>
      <c r="CY227" s="268"/>
      <c r="CZ227" s="268"/>
      <c r="DA227" s="268"/>
      <c r="DB227" s="268"/>
      <c r="DC227" s="268"/>
      <c r="DD227" s="268"/>
      <c r="DE227" s="268"/>
      <c r="DF227" s="268"/>
      <c r="DG227" s="268"/>
      <c r="DH227" s="268"/>
      <c r="DI227" s="268"/>
      <c r="DJ227" s="268"/>
    </row>
    <row r="228">
      <c r="L228" s="440"/>
      <c r="M228" s="440"/>
      <c r="N228" s="440"/>
      <c r="O228" s="440"/>
      <c r="Q228" s="268"/>
      <c r="R228" s="388"/>
      <c r="S228" s="388"/>
      <c r="T228" s="388"/>
      <c r="U228" s="388"/>
      <c r="V228" s="388"/>
      <c r="W228" s="268"/>
      <c r="X228" s="268"/>
      <c r="Y228" s="268"/>
      <c r="Z228" s="268"/>
      <c r="AA228" s="268"/>
      <c r="AB228" s="268"/>
      <c r="AC228" s="268"/>
      <c r="AD228" s="268"/>
      <c r="AE228" s="268"/>
      <c r="AF228" s="268"/>
      <c r="AG228" s="307" t="s">
        <v>1042</v>
      </c>
      <c r="AH228" s="395">
        <f>AVERAGEIFS('(B) - Detecciones - Ataques'!$BB$3:$BB$137,'(B) - Detecciones - Ataques'!$GR$3:$GR$137, "✔",'(B) - Detecciones - Ataques'!$E$3:$E$137, CN$131)
</f>
        <v>0.25</v>
      </c>
      <c r="AI228" s="395">
        <f>AVERAGEIFS('(B) - Detecciones - Ataques'!$CK$3:$CK$137,'(B) - Detecciones - Ataques'!$GR$3:$GR$137, "✔",'(B) - Detecciones - Ataques'!$E$3:$E$137, CN$131)
</f>
        <v>0.5</v>
      </c>
      <c r="AJ228" s="395">
        <f>AVERAGEIFS('(B) - Detecciones - Ataques'!$DT$3:$DT$137,'(B) - Detecciones - Ataques'!$GR$3:$GR$137, "✔",'(B) - Detecciones - Ataques'!$E$3:$E$137, CN$131)
</f>
        <v>1</v>
      </c>
      <c r="AK228" s="395">
        <f>AVERAGEIFS('(B) - Detecciones - Ataques'!$FC$3:$FC$137,'(B) - Detecciones - Ataques'!$GR$3:$GR$137, "✔",'(B) - Detecciones - Ataques'!$E$3:$E$137, CN$131)
</f>
        <v>1</v>
      </c>
      <c r="AL228" s="395">
        <f>AVERAGEIFS('(B) - Detecciones - Ataques'!$BE$3:$BE$137,'(B) - Detecciones - Ataques'!$GR$3:$GR$137, "✔",'(B) - Detecciones - Ataques'!$E$3:$E$137, CN$131)
</f>
        <v>0.25</v>
      </c>
      <c r="AM228" s="395">
        <f>AVERAGEIFS('(B) - Detecciones - Ataques'!$CN$3:$CN$137,'(B) - Detecciones - Ataques'!$GR$3:$GR$137, "✔",'(B) - Detecciones - Ataques'!$E$3:$E$137, CN$131)
</f>
        <v>0.5</v>
      </c>
      <c r="AN228" s="395">
        <f>AVERAGEIFS('(B) - Detecciones - Ataques'!$DW$3:$DW$137,'(B) - Detecciones - Ataques'!$GR$3:$GR$137, "✔",'(B) - Detecciones - Ataques'!$E$3:$E$137, CN$131)
</f>
        <v>1</v>
      </c>
      <c r="AO228" s="395">
        <f>AVERAGEIFS('(B) - Detecciones - Ataques'!$FF$3:$FF$137,'(B) - Detecciones - Ataques'!$GR$3:$GR$137, "✔",'(B) - Detecciones - Ataques'!$E$3:$E$137, CN$131)
</f>
        <v>1</v>
      </c>
      <c r="AP228" s="395">
        <f>AVERAGEIFS('(B) - Detecciones - Ataques'!$BH$3:$BH$137,'(B) - Detecciones - Ataques'!$GR$3:$GR$137, "✔",'(B) - Detecciones - Ataques'!$E$3:$E$137, CN$131)
</f>
        <v>0.25</v>
      </c>
      <c r="AQ228" s="395">
        <f>AVERAGEIFS('(B) - Detecciones - Ataques'!$CQ$3:$CQ$137,'(B) - Detecciones - Ataques'!$GR$3:$GR$137, "✔",'(B) - Detecciones - Ataques'!$E$3:$E$137, CN$131)
</f>
        <v>0.25</v>
      </c>
      <c r="AR228" s="395">
        <f>AVERAGEIFS('(B) - Detecciones - Ataques'!$DZ$3:$DZ$137,'(B) - Detecciones - Ataques'!$GR$3:$GR$137, "✔",'(B) - Detecciones - Ataques'!$E$3:$E$137, CN$131)
</f>
        <v>1</v>
      </c>
      <c r="AS228" s="396">
        <f>AVERAGEIFS('(B) - Detecciones - Ataques'!$FI$3:$FI$137,'(B) - Detecciones - Ataques'!$GR$3:$GR$137, "✔",'(B) - Detecciones - Ataques'!$E$3:$E$137, CN$131)
</f>
        <v>1</v>
      </c>
      <c r="AT228" s="268"/>
      <c r="AU228" s="268"/>
      <c r="AV228" s="268"/>
      <c r="AW228" s="268"/>
      <c r="AX228" s="268"/>
      <c r="AY228" s="268"/>
      <c r="AZ228" s="268"/>
      <c r="BA228" s="268"/>
      <c r="BB228" s="268"/>
      <c r="BC228" s="268"/>
      <c r="BD228" s="268"/>
      <c r="BE228" s="268"/>
      <c r="BF228" s="268"/>
      <c r="BG228" s="268"/>
      <c r="BH228" s="268"/>
      <c r="BI228" s="268"/>
      <c r="BJ228" s="268"/>
      <c r="BK228" s="268"/>
      <c r="BL228" s="268"/>
      <c r="BM228" s="268"/>
      <c r="BN228" s="268"/>
      <c r="BO228" s="268"/>
      <c r="BP228" s="268"/>
      <c r="BQ228" s="268"/>
      <c r="BR228" s="268"/>
      <c r="BS228" s="268"/>
      <c r="BT228" s="268"/>
      <c r="BU228" s="268"/>
      <c r="BV228" s="268"/>
      <c r="BW228" s="268"/>
      <c r="BX228" s="268"/>
      <c r="BY228" s="268"/>
      <c r="BZ228" s="268"/>
      <c r="CA228" s="268"/>
      <c r="CB228" s="268"/>
      <c r="CC228" s="268"/>
      <c r="CD228" s="268"/>
      <c r="CE228" s="268"/>
      <c r="CF228" s="268"/>
      <c r="CG228" s="268"/>
      <c r="CH228" s="268"/>
      <c r="CI228" s="268"/>
      <c r="CJ228" s="268"/>
      <c r="CK228" s="268"/>
      <c r="CL228" s="268"/>
      <c r="CM228" s="268"/>
      <c r="CN228" s="268"/>
      <c r="CO228" s="268"/>
      <c r="CP228" s="268"/>
      <c r="CQ228" s="268"/>
      <c r="CR228" s="268"/>
      <c r="CS228" s="268"/>
      <c r="CT228" s="268"/>
      <c r="CU228" s="268"/>
      <c r="CV228" s="268"/>
      <c r="CW228" s="268"/>
      <c r="CX228" s="268"/>
      <c r="CY228" s="268"/>
      <c r="CZ228" s="268"/>
      <c r="DA228" s="268"/>
      <c r="DB228" s="268"/>
      <c r="DC228" s="268"/>
      <c r="DD228" s="268"/>
      <c r="DE228" s="268"/>
      <c r="DF228" s="268"/>
      <c r="DG228" s="268"/>
      <c r="DH228" s="268"/>
      <c r="DI228" s="268"/>
      <c r="DJ228" s="268"/>
    </row>
    <row r="229">
      <c r="L229" s="440"/>
      <c r="M229" s="440"/>
      <c r="N229" s="440"/>
      <c r="O229" s="440"/>
      <c r="Q229" s="268"/>
      <c r="R229" s="388"/>
      <c r="S229" s="388"/>
      <c r="T229" s="388"/>
      <c r="U229" s="388"/>
      <c r="V229" s="388"/>
      <c r="W229" s="268"/>
      <c r="X229" s="268"/>
      <c r="Y229" s="268"/>
      <c r="Z229" s="268"/>
      <c r="AA229" s="268"/>
      <c r="AB229" s="268"/>
      <c r="AC229" s="268"/>
      <c r="AD229" s="268"/>
      <c r="AE229" s="268"/>
      <c r="AF229" s="268"/>
      <c r="AG229" s="307" t="s">
        <v>1569</v>
      </c>
      <c r="AH229" s="395">
        <f>AVERAGEIFS('(B) - Detecciones - Ataques'!$BB$3:$BB$137,'(B) - Detecciones - Ataques'!$GR$3:$GR$137, "✔",'(B) - Detecciones - Ataques'!$E$3:$E$137, CO$131)
</f>
        <v>0</v>
      </c>
      <c r="AI229" s="395">
        <f>AVERAGEIFS('(B) - Detecciones - Ataques'!$CK$3:$CK$137,'(B) - Detecciones - Ataques'!$GR$3:$GR$137, "✔",'(B) - Detecciones - Ataques'!$E$3:$E$137, CO$131)
</f>
        <v>0.5</v>
      </c>
      <c r="AJ229" s="395">
        <f>AVERAGEIFS('(B) - Detecciones - Ataques'!$DT$3:$DT$137,'(B) - Detecciones - Ataques'!$GR$3:$GR$137, "✔",'(B) - Detecciones - Ataques'!$E$3:$E$137, CO$131)
</f>
        <v>0.5</v>
      </c>
      <c r="AK229" s="395">
        <f>AVERAGEIFS('(B) - Detecciones - Ataques'!$FC$3:$FC$137,'(B) - Detecciones - Ataques'!$GR$3:$GR$137, "✔",'(B) - Detecciones - Ataques'!$E$3:$E$137, CO$131)
</f>
        <v>1</v>
      </c>
      <c r="AL229" s="395">
        <f>AVERAGEIFS('(B) - Detecciones - Ataques'!$BE$3:$BE$137,'(B) - Detecciones - Ataques'!$GR$3:$GR$137, "✔",'(B) - Detecciones - Ataques'!$E$3:$E$137, CO$131)
</f>
        <v>0</v>
      </c>
      <c r="AM229" s="395">
        <f>AVERAGEIFS('(B) - Detecciones - Ataques'!$CN$3:$CN$137,'(B) - Detecciones - Ataques'!$GR$3:$GR$137, "✔",'(B) - Detecciones - Ataques'!$E$3:$E$137, CO$131)
</f>
        <v>0.5</v>
      </c>
      <c r="AN229" s="395">
        <f>AVERAGEIFS('(B) - Detecciones - Ataques'!$DW$3:$DW$137,'(B) - Detecciones - Ataques'!$GR$3:$GR$137, "✔",'(B) - Detecciones - Ataques'!$E$3:$E$137, CO$131)
</f>
        <v>0.5</v>
      </c>
      <c r="AO229" s="395">
        <f>AVERAGEIFS('(B) - Detecciones - Ataques'!$FF$3:$FF$137,'(B) - Detecciones - Ataques'!$GR$3:$GR$137, "✔",'(B) - Detecciones - Ataques'!$E$3:$E$137, CO$131)
</f>
        <v>1</v>
      </c>
      <c r="AP229" s="395">
        <f>AVERAGEIFS('(B) - Detecciones - Ataques'!$BH$3:$BH$137,'(B) - Detecciones - Ataques'!$GR$3:$GR$137, "✔",'(B) - Detecciones - Ataques'!$E$3:$E$137, CO$131)
</f>
        <v>0</v>
      </c>
      <c r="AQ229" s="395">
        <f>AVERAGEIFS('(B) - Detecciones - Ataques'!$CQ$3:$CQ$137,'(B) - Detecciones - Ataques'!$GR$3:$GR$137, "✔",'(B) - Detecciones - Ataques'!$E$3:$E$137, CO$131)
</f>
        <v>0.5</v>
      </c>
      <c r="AR229" s="395">
        <f>AVERAGEIFS('(B) - Detecciones - Ataques'!$DZ$3:$DZ$137,'(B) - Detecciones - Ataques'!$GR$3:$GR$137, "✔",'(B) - Detecciones - Ataques'!$E$3:$E$137, CO$131)
</f>
        <v>0.5</v>
      </c>
      <c r="AS229" s="396">
        <f>AVERAGEIFS('(B) - Detecciones - Ataques'!$FI$3:$FI$137,'(B) - Detecciones - Ataques'!$GR$3:$GR$137, "✔",'(B) - Detecciones - Ataques'!$E$3:$E$137, CO$131)
</f>
        <v>1</v>
      </c>
      <c r="AT229" s="268"/>
      <c r="AU229" s="268"/>
      <c r="AV229" s="268"/>
      <c r="AW229" s="268"/>
      <c r="AX229" s="268"/>
      <c r="AY229" s="268"/>
      <c r="AZ229" s="268"/>
      <c r="BA229" s="268"/>
      <c r="BB229" s="268"/>
      <c r="BC229" s="268"/>
      <c r="BD229" s="268"/>
      <c r="BE229" s="268"/>
      <c r="BF229" s="268"/>
      <c r="BG229" s="268"/>
      <c r="BH229" s="268"/>
      <c r="BI229" s="268"/>
      <c r="BJ229" s="268"/>
      <c r="BK229" s="268"/>
      <c r="BL229" s="268"/>
      <c r="BM229" s="268"/>
      <c r="BN229" s="268"/>
      <c r="BO229" s="268"/>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268"/>
      <c r="CS229" s="268"/>
      <c r="CT229" s="268"/>
      <c r="CU229" s="268"/>
      <c r="CV229" s="268"/>
      <c r="CW229" s="268"/>
      <c r="CX229" s="268"/>
      <c r="CY229" s="268"/>
      <c r="CZ229" s="268"/>
      <c r="DA229" s="268"/>
      <c r="DB229" s="268"/>
      <c r="DC229" s="268"/>
      <c r="DD229" s="268"/>
      <c r="DE229" s="268"/>
      <c r="DF229" s="268"/>
      <c r="DG229" s="268"/>
      <c r="DH229" s="268"/>
      <c r="DI229" s="268"/>
      <c r="DJ229" s="268"/>
    </row>
    <row r="230">
      <c r="L230" s="440"/>
      <c r="M230" s="440"/>
      <c r="N230" s="440"/>
      <c r="O230" s="440"/>
      <c r="Q230" s="268"/>
      <c r="R230" s="388"/>
      <c r="S230" s="388"/>
      <c r="T230" s="388"/>
      <c r="U230" s="388"/>
      <c r="V230" s="388"/>
      <c r="W230" s="268"/>
      <c r="X230" s="268"/>
      <c r="Y230" s="268"/>
      <c r="Z230" s="268"/>
      <c r="AA230" s="268"/>
      <c r="AB230" s="268"/>
      <c r="AC230" s="268"/>
      <c r="AD230" s="268"/>
      <c r="AE230" s="268"/>
      <c r="AF230" s="268"/>
      <c r="AG230" s="307" t="s">
        <v>1706</v>
      </c>
      <c r="AH230" s="395">
        <f>AVERAGEIFS('(B) - Detecciones - Ataques'!$BB$3:$BB$137,'(B) - Detecciones - Ataques'!$GR$3:$GR$137, "✔",'(B) - Detecciones - Ataques'!$E$3:$E$137, CP$131)
</f>
        <v>0</v>
      </c>
      <c r="AI230" s="395">
        <f>AVERAGEIFS('(B) - Detecciones - Ataques'!$CK$3:$CK$137,'(B) - Detecciones - Ataques'!$GR$3:$GR$137, "✔",'(B) - Detecciones - Ataques'!$E$3:$E$137, CP$131)
</f>
        <v>0</v>
      </c>
      <c r="AJ230" s="395">
        <f>AVERAGEIFS('(B) - Detecciones - Ataques'!$DT$3:$DT$137,'(B) - Detecciones - Ataques'!$GR$3:$GR$137, "✔",'(B) - Detecciones - Ataques'!$E$3:$E$137, CP$131)
</f>
        <v>0</v>
      </c>
      <c r="AK230" s="395">
        <f>AVERAGEIFS('(B) - Detecciones - Ataques'!$FC$3:$FC$137,'(B) - Detecciones - Ataques'!$GR$3:$GR$137, "✔",'(B) - Detecciones - Ataques'!$E$3:$E$137, CP$131)
</f>
        <v>0</v>
      </c>
      <c r="AL230" s="395">
        <f>AVERAGEIFS('(B) - Detecciones - Ataques'!$BE$3:$BE$137,'(B) - Detecciones - Ataques'!$GR$3:$GR$137, "✔",'(B) - Detecciones - Ataques'!$E$3:$E$137, CP$131)
</f>
        <v>0</v>
      </c>
      <c r="AM230" s="395">
        <f>AVERAGEIFS('(B) - Detecciones - Ataques'!$CN$3:$CN$137,'(B) - Detecciones - Ataques'!$GR$3:$GR$137, "✔",'(B) - Detecciones - Ataques'!$E$3:$E$137, CP$131)
</f>
        <v>0</v>
      </c>
      <c r="AN230" s="395">
        <f>AVERAGEIFS('(B) - Detecciones - Ataques'!$DW$3:$DW$137,'(B) - Detecciones - Ataques'!$GR$3:$GR$137, "✔",'(B) - Detecciones - Ataques'!$E$3:$E$137, CP$131)
</f>
        <v>0</v>
      </c>
      <c r="AO230" s="395">
        <f>AVERAGEIFS('(B) - Detecciones - Ataques'!$FF$3:$FF$137,'(B) - Detecciones - Ataques'!$GR$3:$GR$137, "✔",'(B) - Detecciones - Ataques'!$E$3:$E$137, CP$131)
</f>
        <v>0</v>
      </c>
      <c r="AP230" s="395">
        <f>AVERAGEIFS('(B) - Detecciones - Ataques'!$BH$3:$BH$137,'(B) - Detecciones - Ataques'!$GR$3:$GR$137, "✔",'(B) - Detecciones - Ataques'!$E$3:$E$137, CP$131)
</f>
        <v>0</v>
      </c>
      <c r="AQ230" s="395">
        <f>AVERAGEIFS('(B) - Detecciones - Ataques'!$CQ$3:$CQ$137,'(B) - Detecciones - Ataques'!$GR$3:$GR$137, "✔",'(B) - Detecciones - Ataques'!$E$3:$E$137, CP$131)
</f>
        <v>0</v>
      </c>
      <c r="AR230" s="395">
        <f>AVERAGEIFS('(B) - Detecciones - Ataques'!$DZ$3:$DZ$137,'(B) - Detecciones - Ataques'!$GR$3:$GR$137, "✔",'(B) - Detecciones - Ataques'!$E$3:$E$137, CP$131)
</f>
        <v>0</v>
      </c>
      <c r="AS230" s="396">
        <f>AVERAGEIFS('(B) - Detecciones - Ataques'!$FI$3:$FI$137,'(B) - Detecciones - Ataques'!$GR$3:$GR$137, "✔",'(B) - Detecciones - Ataques'!$E$3:$E$137, CP$131)
</f>
        <v>0</v>
      </c>
      <c r="AT230" s="268"/>
      <c r="AU230" s="268"/>
      <c r="AV230" s="268"/>
      <c r="AW230" s="268"/>
      <c r="AX230" s="268"/>
      <c r="AY230" s="268"/>
      <c r="AZ230" s="268"/>
      <c r="BA230" s="268"/>
      <c r="BB230" s="268"/>
      <c r="BC230" s="268"/>
      <c r="BD230" s="268"/>
      <c r="BE230" s="268"/>
      <c r="BF230" s="268"/>
      <c r="BG230" s="268"/>
      <c r="BH230" s="268"/>
      <c r="BI230" s="268"/>
      <c r="BJ230" s="268"/>
      <c r="BK230" s="268"/>
      <c r="BL230" s="268"/>
      <c r="BM230" s="268"/>
      <c r="BN230" s="268"/>
      <c r="BO230" s="268"/>
      <c r="BP230" s="268"/>
      <c r="BQ230" s="268"/>
      <c r="BR230" s="268"/>
      <c r="BS230" s="268"/>
      <c r="BT230" s="268"/>
      <c r="BU230" s="268"/>
      <c r="BV230" s="268"/>
      <c r="BW230" s="268"/>
      <c r="BX230" s="268"/>
      <c r="BY230" s="268"/>
      <c r="BZ230" s="268"/>
      <c r="CA230" s="268"/>
      <c r="CB230" s="268"/>
      <c r="CC230" s="268"/>
      <c r="CD230" s="268"/>
      <c r="CE230" s="268"/>
      <c r="CF230" s="268"/>
      <c r="CG230" s="268"/>
      <c r="CH230" s="268"/>
      <c r="CI230" s="268"/>
      <c r="CJ230" s="268"/>
      <c r="CK230" s="268"/>
      <c r="CL230" s="268"/>
      <c r="CM230" s="268"/>
      <c r="CN230" s="268"/>
      <c r="CO230" s="268"/>
      <c r="CP230" s="268"/>
      <c r="CQ230" s="268"/>
      <c r="CR230" s="268"/>
      <c r="CS230" s="268"/>
      <c r="CT230" s="268"/>
      <c r="CU230" s="268"/>
      <c r="CV230" s="268"/>
      <c r="CW230" s="268"/>
      <c r="CX230" s="268"/>
      <c r="CY230" s="268"/>
      <c r="CZ230" s="268"/>
      <c r="DA230" s="268"/>
      <c r="DB230" s="268"/>
      <c r="DC230" s="268"/>
      <c r="DD230" s="268"/>
      <c r="DE230" s="268"/>
      <c r="DF230" s="268"/>
      <c r="DG230" s="268"/>
      <c r="DH230" s="268"/>
      <c r="DI230" s="268"/>
      <c r="DJ230" s="268"/>
    </row>
    <row r="231">
      <c r="L231" s="440"/>
      <c r="M231" s="440"/>
      <c r="N231" s="440"/>
      <c r="O231" s="440"/>
      <c r="Q231" s="268"/>
      <c r="R231" s="388"/>
      <c r="S231" s="388"/>
      <c r="T231" s="388"/>
      <c r="U231" s="388"/>
      <c r="V231" s="388"/>
      <c r="W231" s="268"/>
      <c r="X231" s="268"/>
      <c r="Y231" s="268"/>
      <c r="Z231" s="268"/>
      <c r="AA231" s="268"/>
      <c r="AB231" s="268"/>
      <c r="AC231" s="268"/>
      <c r="AD231" s="268"/>
      <c r="AE231" s="268"/>
      <c r="AF231" s="268"/>
      <c r="AG231" s="307" t="s">
        <v>1441</v>
      </c>
      <c r="AH231" s="406" t="s">
        <v>12</v>
      </c>
      <c r="AI231" s="406" t="s">
        <v>12</v>
      </c>
      <c r="AJ231" s="406" t="s">
        <v>12</v>
      </c>
      <c r="AK231" s="406" t="s">
        <v>12</v>
      </c>
      <c r="AL231" s="406" t="s">
        <v>12</v>
      </c>
      <c r="AM231" s="406" t="s">
        <v>12</v>
      </c>
      <c r="AN231" s="406" t="s">
        <v>12</v>
      </c>
      <c r="AO231" s="406" t="s">
        <v>12</v>
      </c>
      <c r="AP231" s="406" t="s">
        <v>12</v>
      </c>
      <c r="AQ231" s="406" t="s">
        <v>12</v>
      </c>
      <c r="AR231" s="406" t="s">
        <v>12</v>
      </c>
      <c r="AS231" s="420" t="s">
        <v>12</v>
      </c>
      <c r="AT231" s="268"/>
      <c r="AU231" s="268"/>
      <c r="AV231" s="268"/>
      <c r="AW231" s="268"/>
      <c r="AX231" s="268"/>
      <c r="AY231" s="268"/>
      <c r="AZ231" s="268"/>
      <c r="BA231" s="268"/>
      <c r="BB231" s="268"/>
      <c r="BC231" s="268"/>
      <c r="BD231" s="268"/>
      <c r="BE231" s="268"/>
      <c r="BF231" s="268"/>
      <c r="BG231" s="268"/>
      <c r="BH231" s="268"/>
      <c r="BI231" s="268"/>
      <c r="BJ231" s="268"/>
      <c r="BK231" s="268"/>
      <c r="BL231" s="268"/>
      <c r="BM231" s="268"/>
      <c r="BN231" s="268"/>
      <c r="BO231" s="268"/>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268"/>
      <c r="CS231" s="268"/>
      <c r="CT231" s="268"/>
      <c r="CU231" s="268"/>
      <c r="CV231" s="268"/>
      <c r="CW231" s="268"/>
      <c r="CX231" s="268"/>
      <c r="CY231" s="268"/>
      <c r="CZ231" s="268"/>
      <c r="DA231" s="268"/>
      <c r="DB231" s="268"/>
      <c r="DC231" s="268"/>
      <c r="DD231" s="268"/>
      <c r="DE231" s="268"/>
      <c r="DF231" s="268"/>
      <c r="DG231" s="268"/>
      <c r="DH231" s="268"/>
      <c r="DI231" s="268"/>
      <c r="DJ231" s="268"/>
    </row>
    <row r="232">
      <c r="L232" s="440"/>
      <c r="M232" s="440"/>
      <c r="N232" s="440"/>
      <c r="O232" s="440"/>
      <c r="Q232" s="268"/>
      <c r="R232" s="268"/>
      <c r="S232" s="268"/>
      <c r="T232" s="268"/>
      <c r="U232" s="268"/>
      <c r="V232" s="268"/>
      <c r="W232" s="268"/>
      <c r="X232" s="268"/>
      <c r="Y232" s="268"/>
      <c r="Z232" s="268"/>
      <c r="AA232" s="268"/>
      <c r="AB232" s="268"/>
      <c r="AC232" s="268"/>
      <c r="AD232" s="268"/>
      <c r="AE232" s="268"/>
      <c r="AF232" s="268"/>
      <c r="AG232" s="307" t="s">
        <v>395</v>
      </c>
      <c r="AH232" s="406" t="s">
        <v>12</v>
      </c>
      <c r="AI232" s="406" t="s">
        <v>12</v>
      </c>
      <c r="AJ232" s="406" t="s">
        <v>12</v>
      </c>
      <c r="AK232" s="406" t="s">
        <v>12</v>
      </c>
      <c r="AL232" s="406" t="s">
        <v>12</v>
      </c>
      <c r="AM232" s="406" t="s">
        <v>12</v>
      </c>
      <c r="AN232" s="406" t="s">
        <v>12</v>
      </c>
      <c r="AO232" s="406" t="s">
        <v>12</v>
      </c>
      <c r="AP232" s="406" t="s">
        <v>12</v>
      </c>
      <c r="AQ232" s="406" t="s">
        <v>12</v>
      </c>
      <c r="AR232" s="406" t="s">
        <v>12</v>
      </c>
      <c r="AS232" s="420" t="s">
        <v>12</v>
      </c>
      <c r="AT232" s="268"/>
      <c r="AU232" s="268"/>
      <c r="AV232" s="268"/>
      <c r="AW232" s="268"/>
      <c r="AX232" s="268"/>
      <c r="AY232" s="268"/>
      <c r="AZ232" s="268"/>
      <c r="BA232" s="268"/>
      <c r="BB232" s="268"/>
      <c r="BC232" s="268"/>
      <c r="BD232" s="268"/>
      <c r="BE232" s="268"/>
      <c r="BF232" s="268"/>
      <c r="BG232" s="268"/>
      <c r="BH232" s="268"/>
      <c r="BI232" s="268"/>
      <c r="BJ232" s="268"/>
      <c r="BK232" s="268"/>
      <c r="BL232" s="268"/>
      <c r="BM232" s="268"/>
      <c r="BN232" s="268"/>
      <c r="BO232" s="268"/>
      <c r="BP232" s="268"/>
      <c r="BQ232" s="268"/>
      <c r="BR232" s="268"/>
      <c r="BS232" s="268"/>
      <c r="BT232" s="268"/>
      <c r="BU232" s="268"/>
      <c r="BV232" s="268"/>
      <c r="BW232" s="268"/>
      <c r="BX232" s="268"/>
      <c r="BY232" s="268"/>
      <c r="BZ232" s="268"/>
      <c r="CA232" s="268"/>
      <c r="CB232" s="268"/>
      <c r="CC232" s="268"/>
      <c r="CD232" s="268"/>
      <c r="CE232" s="268"/>
      <c r="CF232" s="268"/>
      <c r="CG232" s="268"/>
      <c r="CH232" s="268"/>
      <c r="CI232" s="268"/>
      <c r="CJ232" s="268"/>
      <c r="CK232" s="268"/>
      <c r="CL232" s="268"/>
      <c r="CM232" s="268"/>
      <c r="CN232" s="268"/>
      <c r="CO232" s="268"/>
      <c r="CP232" s="268"/>
      <c r="CQ232" s="268"/>
      <c r="CR232" s="268"/>
      <c r="CS232" s="268"/>
      <c r="CT232" s="268"/>
      <c r="CU232" s="268"/>
      <c r="CV232" s="268"/>
      <c r="CW232" s="268"/>
      <c r="CX232" s="268"/>
      <c r="CY232" s="268"/>
      <c r="CZ232" s="268"/>
      <c r="DA232" s="268"/>
      <c r="DB232" s="268"/>
      <c r="DC232" s="268"/>
      <c r="DD232" s="268"/>
      <c r="DE232" s="268"/>
      <c r="DF232" s="268"/>
      <c r="DG232" s="268"/>
      <c r="DH232" s="268"/>
      <c r="DI232" s="268"/>
      <c r="DJ232" s="268"/>
    </row>
    <row r="233">
      <c r="L233" s="440"/>
      <c r="M233" s="440"/>
      <c r="N233" s="440"/>
      <c r="O233" s="440"/>
      <c r="Q233" s="268"/>
      <c r="R233" s="268"/>
      <c r="S233" s="268"/>
      <c r="T233" s="268"/>
      <c r="U233" s="268"/>
      <c r="V233" s="268"/>
      <c r="W233" s="268"/>
      <c r="X233" s="268"/>
      <c r="Y233" s="268"/>
      <c r="Z233" s="268"/>
      <c r="AA233" s="268"/>
      <c r="AB233" s="268"/>
      <c r="AC233" s="268"/>
      <c r="AD233" s="268"/>
      <c r="AE233" s="268"/>
      <c r="AF233" s="268"/>
      <c r="AG233" s="307" t="s">
        <v>230</v>
      </c>
      <c r="AH233" s="395">
        <f>AVERAGEIFS('(B) - Detecciones - Ataques'!$BB$3:$BB$137,'(B) - Detecciones - Ataques'!$GR$3:$GR$137, "✔",'(B) - Detecciones - Ataques'!$E$3:$E$137, CS$131)
</f>
        <v>0</v>
      </c>
      <c r="AI233" s="395">
        <f>AVERAGEIFS('(B) - Detecciones - Ataques'!$CK$3:$CK$137,'(B) - Detecciones - Ataques'!$GR$3:$GR$137, "✔",'(B) - Detecciones - Ataques'!$E$3:$E$137, CS$131)
</f>
        <v>0.005988023952</v>
      </c>
      <c r="AJ233" s="395">
        <f>AVERAGEIFS('(B) - Detecciones - Ataques'!$DT$3:$DT$137,'(B) - Detecciones - Ataques'!$GR$3:$GR$137, "✔",'(B) - Detecciones - Ataques'!$E$3:$E$137, CS$131)
</f>
        <v>0.005988023952</v>
      </c>
      <c r="AK233" s="395">
        <f>AVERAGEIFS('(B) - Detecciones - Ataques'!$FC$3:$FC$137,'(B) - Detecciones - Ataques'!$GR$3:$GR$137, "✔",'(B) - Detecciones - Ataques'!$E$3:$E$137, CS$131)
</f>
        <v>0.005988023952</v>
      </c>
      <c r="AL233" s="395">
        <f>AVERAGEIFS('(B) - Detecciones - Ataques'!$BE$3:$BE$137,'(B) - Detecciones - Ataques'!$GR$3:$GR$137, "✔",'(B) - Detecciones - Ataques'!$E$3:$E$137, CS$131)
</f>
        <v>0</v>
      </c>
      <c r="AM233" s="395">
        <f>AVERAGEIFS('(B) - Detecciones - Ataques'!$CN$3:$CN$137,'(B) - Detecciones - Ataques'!$GR$3:$GR$137, "✔",'(B) - Detecciones - Ataques'!$E$3:$E$137, CS$131)
</f>
        <v>0.005988023952</v>
      </c>
      <c r="AN233" s="395">
        <f>AVERAGEIFS('(B) - Detecciones - Ataques'!$DW$3:$DW$137,'(B) - Detecciones - Ataques'!$GR$3:$GR$137, "✔",'(B) - Detecciones - Ataques'!$E$3:$E$137, CS$131)
</f>
        <v>0.005988023952</v>
      </c>
      <c r="AO233" s="395">
        <f>AVERAGEIFS('(B) - Detecciones - Ataques'!$FF$3:$FF$137,'(B) - Detecciones - Ataques'!$GR$3:$GR$137, "✔",'(B) - Detecciones - Ataques'!$E$3:$E$137, CS$131)
</f>
        <v>0.005988023952</v>
      </c>
      <c r="AP233" s="395">
        <f>AVERAGEIFS('(B) - Detecciones - Ataques'!$BH$3:$BH$137,'(B) - Detecciones - Ataques'!$GR$3:$GR$137, "✔",'(B) - Detecciones - Ataques'!$E$3:$E$137, CS$131)
</f>
        <v>0</v>
      </c>
      <c r="AQ233" s="395">
        <f>AVERAGEIFS('(B) - Detecciones - Ataques'!$CQ$3:$CQ$137,'(B) - Detecciones - Ataques'!$GR$3:$GR$137, "✔",'(B) - Detecciones - Ataques'!$E$3:$E$137, CS$131)
</f>
        <v>0.005988023952</v>
      </c>
      <c r="AR233" s="395">
        <f>AVERAGEIFS('(B) - Detecciones - Ataques'!$DZ$3:$DZ$137,'(B) - Detecciones - Ataques'!$GR$3:$GR$137, "✔",'(B) - Detecciones - Ataques'!$E$3:$E$137, CS$131)
</f>
        <v>0.005988023952</v>
      </c>
      <c r="AS233" s="396">
        <f>AVERAGEIFS('(B) - Detecciones - Ataques'!$FI$3:$FI$137,'(B) - Detecciones - Ataques'!$GR$3:$GR$137, "✔",'(B) - Detecciones - Ataques'!$E$3:$E$137, CS$131)
</f>
        <v>0.005988023952</v>
      </c>
      <c r="AT233" s="268"/>
      <c r="AU233" s="268"/>
      <c r="AV233" s="268"/>
      <c r="AW233" s="268"/>
      <c r="AX233" s="268"/>
      <c r="AY233" s="268"/>
      <c r="AZ233" s="268"/>
      <c r="BA233" s="268"/>
      <c r="BB233" s="268"/>
      <c r="BC233" s="268"/>
      <c r="BD233" s="268"/>
      <c r="BE233" s="268"/>
      <c r="BF233" s="268"/>
      <c r="BG233" s="268"/>
      <c r="BH233" s="268"/>
      <c r="BI233" s="268"/>
      <c r="BJ233" s="268"/>
      <c r="BK233" s="268"/>
      <c r="BL233" s="268"/>
      <c r="BM233" s="268"/>
      <c r="BN233" s="268"/>
      <c r="BO233" s="268"/>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268"/>
      <c r="CS233" s="268"/>
      <c r="CT233" s="268"/>
      <c r="CU233" s="268"/>
      <c r="CV233" s="268"/>
      <c r="CW233" s="268"/>
      <c r="CX233" s="268"/>
      <c r="CY233" s="268"/>
      <c r="CZ233" s="268"/>
      <c r="DA233" s="268"/>
      <c r="DB233" s="268"/>
      <c r="DC233" s="268"/>
      <c r="DD233" s="268"/>
      <c r="DE233" s="268"/>
      <c r="DF233" s="268"/>
      <c r="DG233" s="268"/>
      <c r="DH233" s="268"/>
      <c r="DI233" s="268"/>
      <c r="DJ233" s="268"/>
    </row>
    <row r="234">
      <c r="L234" s="440"/>
      <c r="M234" s="440"/>
      <c r="N234" s="440"/>
      <c r="O234" s="440"/>
      <c r="Q234" s="268"/>
      <c r="R234" s="268"/>
      <c r="S234" s="268"/>
      <c r="T234" s="268"/>
      <c r="U234" s="268"/>
      <c r="V234" s="268"/>
      <c r="W234" s="268"/>
      <c r="X234" s="268"/>
      <c r="Y234" s="268"/>
      <c r="Z234" s="268"/>
      <c r="AA234" s="268"/>
      <c r="AB234" s="268"/>
      <c r="AC234" s="268"/>
      <c r="AD234" s="268"/>
      <c r="AE234" s="268"/>
      <c r="AF234" s="268"/>
      <c r="AG234" s="307" t="s">
        <v>2002</v>
      </c>
      <c r="AH234" s="406" t="s">
        <v>12</v>
      </c>
      <c r="AI234" s="406" t="s">
        <v>12</v>
      </c>
      <c r="AJ234" s="406" t="s">
        <v>12</v>
      </c>
      <c r="AK234" s="406" t="s">
        <v>12</v>
      </c>
      <c r="AL234" s="406" t="s">
        <v>12</v>
      </c>
      <c r="AM234" s="406" t="s">
        <v>12</v>
      </c>
      <c r="AN234" s="406" t="s">
        <v>12</v>
      </c>
      <c r="AO234" s="406" t="s">
        <v>12</v>
      </c>
      <c r="AP234" s="406" t="s">
        <v>12</v>
      </c>
      <c r="AQ234" s="406" t="s">
        <v>12</v>
      </c>
      <c r="AR234" s="406" t="s">
        <v>12</v>
      </c>
      <c r="AS234" s="420" t="s">
        <v>12</v>
      </c>
      <c r="AT234" s="268"/>
      <c r="AU234" s="268"/>
      <c r="AV234" s="268"/>
      <c r="AW234" s="268"/>
      <c r="AX234" s="268"/>
      <c r="AY234" s="268"/>
      <c r="AZ234" s="268"/>
      <c r="BA234" s="268"/>
      <c r="BB234" s="268"/>
      <c r="BC234" s="268"/>
      <c r="BD234" s="268"/>
      <c r="BE234" s="268"/>
      <c r="BF234" s="268"/>
      <c r="BG234" s="268"/>
      <c r="BH234" s="268"/>
      <c r="BI234" s="268"/>
      <c r="BJ234" s="268"/>
      <c r="BK234" s="268"/>
      <c r="BL234" s="268"/>
      <c r="BM234" s="268"/>
      <c r="BN234" s="268"/>
      <c r="BO234" s="268"/>
      <c r="BP234" s="268"/>
      <c r="BQ234" s="268"/>
      <c r="BR234" s="268"/>
      <c r="BS234" s="268"/>
      <c r="BT234" s="268"/>
      <c r="BU234" s="268"/>
      <c r="BV234" s="268"/>
      <c r="BW234" s="268"/>
      <c r="BX234" s="268"/>
      <c r="BY234" s="268"/>
      <c r="BZ234" s="268"/>
      <c r="CA234" s="268"/>
      <c r="CB234" s="268"/>
      <c r="CC234" s="268"/>
      <c r="CD234" s="268"/>
      <c r="CE234" s="268"/>
      <c r="CF234" s="268"/>
      <c r="CG234" s="268"/>
      <c r="CH234" s="268"/>
      <c r="CI234" s="268"/>
      <c r="CJ234" s="268"/>
      <c r="CK234" s="268"/>
      <c r="CL234" s="268"/>
      <c r="CM234" s="268"/>
      <c r="CN234" s="268"/>
      <c r="CO234" s="268"/>
      <c r="CP234" s="268"/>
      <c r="CQ234" s="268"/>
      <c r="CR234" s="268"/>
      <c r="CS234" s="268"/>
      <c r="CT234" s="268"/>
      <c r="CU234" s="268"/>
      <c r="CV234" s="268"/>
      <c r="CW234" s="268"/>
      <c r="CX234" s="268"/>
      <c r="CY234" s="268"/>
      <c r="CZ234" s="268"/>
      <c r="DA234" s="268"/>
      <c r="DB234" s="268"/>
      <c r="DC234" s="268"/>
      <c r="DD234" s="268"/>
      <c r="DE234" s="268"/>
      <c r="DF234" s="268"/>
      <c r="DG234" s="268"/>
      <c r="DH234" s="268"/>
      <c r="DI234" s="268"/>
      <c r="DJ234" s="268"/>
    </row>
    <row r="235">
      <c r="L235" s="440"/>
      <c r="M235" s="440"/>
      <c r="N235" s="440"/>
      <c r="O235" s="440"/>
      <c r="Q235" s="268"/>
      <c r="R235" s="268"/>
      <c r="S235" s="268"/>
      <c r="T235" s="268"/>
      <c r="U235" s="268"/>
      <c r="V235" s="268"/>
      <c r="W235" s="268"/>
      <c r="X235" s="268"/>
      <c r="Y235" s="268"/>
      <c r="Z235" s="268"/>
      <c r="AA235" s="268"/>
      <c r="AB235" s="268"/>
      <c r="AC235" s="268"/>
      <c r="AD235" s="268"/>
      <c r="AE235" s="268"/>
      <c r="AF235" s="268"/>
      <c r="AG235" s="307" t="s">
        <v>314</v>
      </c>
      <c r="AH235" s="395">
        <f>AVERAGEIFS('(B) - Detecciones - Ataques'!$BB$3:$BB$137,'(B) - Detecciones - Ataques'!$GR$3:$GR$137, "✔",'(B) - Detecciones - Ataques'!$E$3:$E$137, CU$131)
</f>
        <v>0</v>
      </c>
      <c r="AI235" s="395">
        <f>AVERAGEIFS('(B) - Detecciones - Ataques'!$CK$3:$CK$137,'(B) - Detecciones - Ataques'!$GR$3:$GR$137, "✔",'(B) - Detecciones - Ataques'!$E$3:$E$137, CU$131)
</f>
        <v>0</v>
      </c>
      <c r="AJ235" s="395">
        <f>AVERAGEIFS('(B) - Detecciones - Ataques'!$DT$3:$DT$137,'(B) - Detecciones - Ataques'!$GR$3:$GR$137, "✔",'(B) - Detecciones - Ataques'!$E$3:$E$137, CU$131)
</f>
        <v>0</v>
      </c>
      <c r="AK235" s="395">
        <f>AVERAGEIFS('(B) - Detecciones - Ataques'!$FC$3:$FC$137,'(B) - Detecciones - Ataques'!$GR$3:$GR$137, "✔",'(B) - Detecciones - Ataques'!$E$3:$E$137, CU$131)
</f>
        <v>0</v>
      </c>
      <c r="AL235" s="395">
        <f>AVERAGEIFS('(B) - Detecciones - Ataques'!$BE$3:$BE$137,'(B) - Detecciones - Ataques'!$GR$3:$GR$137, "✔",'(B) - Detecciones - Ataques'!$E$3:$E$137, CU$131)
</f>
        <v>0</v>
      </c>
      <c r="AM235" s="395">
        <f>AVERAGEIFS('(B) - Detecciones - Ataques'!$CN$3:$CN$137,'(B) - Detecciones - Ataques'!$GR$3:$GR$137, "✔",'(B) - Detecciones - Ataques'!$E$3:$E$137, CU$131)
</f>
        <v>0</v>
      </c>
      <c r="AN235" s="395">
        <f>AVERAGEIFS('(B) - Detecciones - Ataques'!$DW$3:$DW$137,'(B) - Detecciones - Ataques'!$GR$3:$GR$137, "✔",'(B) - Detecciones - Ataques'!$E$3:$E$137, CU$131)
</f>
        <v>0</v>
      </c>
      <c r="AO235" s="395">
        <f>AVERAGEIFS('(B) - Detecciones - Ataques'!$FF$3:$FF$137,'(B) - Detecciones - Ataques'!$GR$3:$GR$137, "✔",'(B) - Detecciones - Ataques'!$E$3:$E$137, CU$131)
</f>
        <v>0</v>
      </c>
      <c r="AP235" s="395">
        <f>AVERAGEIFS('(B) - Detecciones - Ataques'!$BH$3:$BH$137,'(B) - Detecciones - Ataques'!$GR$3:$GR$137, "✔",'(B) - Detecciones - Ataques'!$E$3:$E$137, CU$131)
</f>
        <v>0</v>
      </c>
      <c r="AQ235" s="395">
        <f>AVERAGEIFS('(B) - Detecciones - Ataques'!$CQ$3:$CQ$137,'(B) - Detecciones - Ataques'!$GR$3:$GR$137, "✔",'(B) - Detecciones - Ataques'!$E$3:$E$137, CU$131)
</f>
        <v>0</v>
      </c>
      <c r="AR235" s="395">
        <f>AVERAGEIFS('(B) - Detecciones - Ataques'!$DZ$3:$DZ$137,'(B) - Detecciones - Ataques'!$GR$3:$GR$137, "✔",'(B) - Detecciones - Ataques'!$E$3:$E$137, CU$131)
</f>
        <v>0</v>
      </c>
      <c r="AS235" s="396">
        <f>AVERAGEIFS('(B) - Detecciones - Ataques'!$FI$3:$FI$137,'(B) - Detecciones - Ataques'!$GR$3:$GR$137, "✔",'(B) - Detecciones - Ataques'!$E$3:$E$137, CU$131)
</f>
        <v>0</v>
      </c>
      <c r="AT235" s="268"/>
      <c r="AU235" s="268"/>
      <c r="AV235" s="268"/>
      <c r="AW235" s="268"/>
      <c r="AX235" s="268"/>
      <c r="AY235" s="268"/>
      <c r="AZ235" s="268"/>
      <c r="BA235" s="268"/>
      <c r="BB235" s="268"/>
      <c r="BC235" s="268"/>
      <c r="BD235" s="268"/>
      <c r="BE235" s="268"/>
      <c r="BF235" s="268"/>
      <c r="BG235" s="268"/>
      <c r="BH235" s="268"/>
      <c r="BI235" s="268"/>
      <c r="BJ235" s="268"/>
      <c r="BK235" s="268"/>
      <c r="BL235" s="268"/>
      <c r="BM235" s="268"/>
      <c r="BN235" s="268"/>
      <c r="BO235" s="268"/>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268"/>
      <c r="CS235" s="268"/>
      <c r="CT235" s="268"/>
      <c r="CU235" s="268"/>
      <c r="CV235" s="268"/>
      <c r="CW235" s="268"/>
      <c r="CX235" s="268"/>
      <c r="CY235" s="268"/>
      <c r="CZ235" s="268"/>
      <c r="DA235" s="268"/>
      <c r="DB235" s="268"/>
      <c r="DC235" s="268"/>
      <c r="DD235" s="268"/>
      <c r="DE235" s="268"/>
      <c r="DF235" s="268"/>
      <c r="DG235" s="268"/>
      <c r="DH235" s="268"/>
      <c r="DI235" s="268"/>
      <c r="DJ235" s="268"/>
    </row>
    <row r="236">
      <c r="L236" s="440"/>
      <c r="M236" s="440"/>
      <c r="N236" s="440"/>
      <c r="O236" s="440"/>
      <c r="Q236" s="268"/>
      <c r="R236" s="268"/>
      <c r="S236" s="268"/>
      <c r="T236" s="268"/>
      <c r="U236" s="268"/>
      <c r="V236" s="268"/>
      <c r="W236" s="268"/>
      <c r="X236" s="268"/>
      <c r="Y236" s="268"/>
      <c r="Z236" s="268"/>
      <c r="AA236" s="268"/>
      <c r="AB236" s="268"/>
      <c r="AC236" s="268"/>
      <c r="AD236" s="268"/>
      <c r="AE236" s="268"/>
      <c r="AF236" s="268"/>
      <c r="AG236" s="307" t="s">
        <v>1159</v>
      </c>
      <c r="AH236" s="406" t="s">
        <v>12</v>
      </c>
      <c r="AI236" s="406" t="s">
        <v>12</v>
      </c>
      <c r="AJ236" s="406" t="s">
        <v>12</v>
      </c>
      <c r="AK236" s="406" t="s">
        <v>12</v>
      </c>
      <c r="AL236" s="406" t="s">
        <v>12</v>
      </c>
      <c r="AM236" s="406" t="s">
        <v>12</v>
      </c>
      <c r="AN236" s="406" t="s">
        <v>12</v>
      </c>
      <c r="AO236" s="406" t="s">
        <v>12</v>
      </c>
      <c r="AP236" s="406" t="s">
        <v>12</v>
      </c>
      <c r="AQ236" s="406" t="s">
        <v>12</v>
      </c>
      <c r="AR236" s="406" t="s">
        <v>12</v>
      </c>
      <c r="AS236" s="420" t="s">
        <v>12</v>
      </c>
      <c r="AT236" s="268"/>
      <c r="AU236" s="268"/>
      <c r="AV236" s="268"/>
      <c r="AW236" s="268"/>
      <c r="AX236" s="268"/>
      <c r="AY236" s="268"/>
      <c r="AZ236" s="268"/>
      <c r="BA236" s="268"/>
      <c r="BB236" s="268"/>
      <c r="BC236" s="268"/>
      <c r="BD236" s="268"/>
      <c r="BE236" s="268"/>
      <c r="BF236" s="268"/>
      <c r="BG236" s="268"/>
      <c r="BH236" s="268"/>
      <c r="BI236" s="268"/>
      <c r="BJ236" s="268"/>
      <c r="BK236" s="268"/>
      <c r="BL236" s="268"/>
      <c r="BM236" s="268"/>
      <c r="BN236" s="268"/>
      <c r="BO236" s="268"/>
      <c r="BP236" s="268"/>
      <c r="BQ236" s="268"/>
      <c r="BR236" s="268"/>
      <c r="BS236" s="268"/>
      <c r="BT236" s="268"/>
      <c r="BU236" s="268"/>
      <c r="BV236" s="268"/>
      <c r="BW236" s="268"/>
      <c r="BX236" s="268"/>
      <c r="BY236" s="268"/>
      <c r="BZ236" s="268"/>
      <c r="CA236" s="268"/>
      <c r="CB236" s="268"/>
      <c r="CC236" s="268"/>
      <c r="CD236" s="268"/>
      <c r="CE236" s="268"/>
      <c r="CF236" s="268"/>
      <c r="CG236" s="268"/>
      <c r="CH236" s="268"/>
      <c r="CI236" s="268"/>
      <c r="CJ236" s="268"/>
      <c r="CK236" s="268"/>
      <c r="CL236" s="268"/>
      <c r="CM236" s="268"/>
      <c r="CN236" s="268"/>
      <c r="CO236" s="268"/>
      <c r="CP236" s="268"/>
      <c r="CQ236" s="268"/>
      <c r="CR236" s="268"/>
      <c r="CS236" s="268"/>
      <c r="CT236" s="268"/>
      <c r="CU236" s="268"/>
      <c r="CV236" s="268"/>
      <c r="CW236" s="268"/>
      <c r="CX236" s="268"/>
      <c r="CY236" s="268"/>
      <c r="CZ236" s="268"/>
      <c r="DA236" s="268"/>
      <c r="DB236" s="268"/>
      <c r="DC236" s="268"/>
      <c r="DD236" s="268"/>
      <c r="DE236" s="268"/>
      <c r="DF236" s="268"/>
      <c r="DG236" s="268"/>
      <c r="DH236" s="268"/>
      <c r="DI236" s="268"/>
      <c r="DJ236" s="268"/>
    </row>
    <row r="237">
      <c r="L237" s="440"/>
      <c r="M237" s="440"/>
      <c r="N237" s="440"/>
      <c r="O237" s="440"/>
      <c r="Q237" s="268"/>
      <c r="R237" s="268"/>
      <c r="S237" s="268"/>
      <c r="T237" s="268"/>
      <c r="U237" s="268"/>
      <c r="V237" s="268"/>
      <c r="W237" s="268"/>
      <c r="X237" s="268"/>
      <c r="Y237" s="268"/>
      <c r="Z237" s="268"/>
      <c r="AA237" s="268"/>
      <c r="AB237" s="268"/>
      <c r="AC237" s="268"/>
      <c r="AD237" s="268"/>
      <c r="AE237" s="268"/>
      <c r="AF237" s="268"/>
      <c r="AG237" s="307" t="s">
        <v>570</v>
      </c>
      <c r="AH237" s="395">
        <f>AVERAGEIFS('(B) - Detecciones - Ataques'!$BB$3:$BB$137,'(B) - Detecciones - Ataques'!$GR$3:$GR$137, "✔",'(B) - Detecciones - Ataques'!$E$3:$E$137, CW$131)
</f>
        <v>0</v>
      </c>
      <c r="AI237" s="395">
        <f>AVERAGEIFS('(B) - Detecciones - Ataques'!$CK$3:$CK$137,'(B) - Detecciones - Ataques'!$GR$3:$GR$137, "✔",'(B) - Detecciones - Ataques'!$E$3:$E$137, CW$131)
</f>
        <v>0</v>
      </c>
      <c r="AJ237" s="395">
        <f>AVERAGEIFS('(B) - Detecciones - Ataques'!$DT$3:$DT$137,'(B) - Detecciones - Ataques'!$GR$3:$GR$137, "✔",'(B) - Detecciones - Ataques'!$E$3:$E$137, CW$131)
</f>
        <v>0</v>
      </c>
      <c r="AK237" s="395">
        <f>AVERAGEIFS('(B) - Detecciones - Ataques'!$FC$3:$FC$137,'(B) - Detecciones - Ataques'!$GR$3:$GR$137, "✔",'(B) - Detecciones - Ataques'!$E$3:$E$137, CW$131)
</f>
        <v>0</v>
      </c>
      <c r="AL237" s="395">
        <f>AVERAGEIFS('(B) - Detecciones - Ataques'!$BE$3:$BE$137,'(B) - Detecciones - Ataques'!$GR$3:$GR$137, "✔",'(B) - Detecciones - Ataques'!$E$3:$E$137, CW$131)
</f>
        <v>0</v>
      </c>
      <c r="AM237" s="395">
        <f>AVERAGEIFS('(B) - Detecciones - Ataques'!$CN$3:$CN$137,'(B) - Detecciones - Ataques'!$GR$3:$GR$137, "✔",'(B) - Detecciones - Ataques'!$E$3:$E$137, CW$131)
</f>
        <v>0</v>
      </c>
      <c r="AN237" s="395">
        <f>AVERAGEIFS('(B) - Detecciones - Ataques'!$DW$3:$DW$137,'(B) - Detecciones - Ataques'!$GR$3:$GR$137, "✔",'(B) - Detecciones - Ataques'!$E$3:$E$137, CW$131)
</f>
        <v>0</v>
      </c>
      <c r="AO237" s="395">
        <f>AVERAGEIFS('(B) - Detecciones - Ataques'!$FF$3:$FF$137,'(B) - Detecciones - Ataques'!$GR$3:$GR$137, "✔",'(B) - Detecciones - Ataques'!$E$3:$E$137, CW$131)
</f>
        <v>0</v>
      </c>
      <c r="AP237" s="395">
        <f>AVERAGEIFS('(B) - Detecciones - Ataques'!$BH$3:$BH$137,'(B) - Detecciones - Ataques'!$GR$3:$GR$137, "✔",'(B) - Detecciones - Ataques'!$E$3:$E$137, CW$131)
</f>
        <v>0</v>
      </c>
      <c r="AQ237" s="395">
        <f>AVERAGEIFS('(B) - Detecciones - Ataques'!$CQ$3:$CQ$137,'(B) - Detecciones - Ataques'!$GR$3:$GR$137, "✔",'(B) - Detecciones - Ataques'!$E$3:$E$137, CW$131)
</f>
        <v>0</v>
      </c>
      <c r="AR237" s="395">
        <f>AVERAGEIFS('(B) - Detecciones - Ataques'!$DZ$3:$DZ$137,'(B) - Detecciones - Ataques'!$GR$3:$GR$137, "✔",'(B) - Detecciones - Ataques'!$E$3:$E$137, CW$131)
</f>
        <v>0</v>
      </c>
      <c r="AS237" s="396">
        <f>AVERAGEIFS('(B) - Detecciones - Ataques'!$FI$3:$FI$137,'(B) - Detecciones - Ataques'!$GR$3:$GR$137, "✔",'(B) - Detecciones - Ataques'!$E$3:$E$137, CW$131)
</f>
        <v>0</v>
      </c>
      <c r="AT237" s="268"/>
      <c r="AU237" s="268"/>
      <c r="AV237" s="268"/>
      <c r="AW237" s="268"/>
      <c r="AX237" s="268"/>
      <c r="AY237" s="268"/>
      <c r="AZ237" s="268"/>
      <c r="BA237" s="268"/>
      <c r="BB237" s="268"/>
      <c r="BC237" s="268"/>
      <c r="BD237" s="268"/>
      <c r="BE237" s="268"/>
      <c r="BF237" s="268"/>
      <c r="BG237" s="268"/>
      <c r="BH237" s="268"/>
      <c r="BI237" s="268"/>
      <c r="BJ237" s="268"/>
      <c r="BK237" s="268"/>
      <c r="BL237" s="268"/>
      <c r="BM237" s="268"/>
      <c r="BN237" s="268"/>
      <c r="BO237" s="268"/>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268"/>
      <c r="CS237" s="268"/>
      <c r="CT237" s="268"/>
      <c r="CU237" s="268"/>
      <c r="CV237" s="268"/>
      <c r="CW237" s="268"/>
      <c r="CX237" s="268"/>
      <c r="CY237" s="268"/>
      <c r="CZ237" s="268"/>
      <c r="DA237" s="268"/>
      <c r="DB237" s="268"/>
      <c r="DC237" s="268"/>
      <c r="DD237" s="268"/>
      <c r="DE237" s="268"/>
      <c r="DF237" s="268"/>
      <c r="DG237" s="268"/>
      <c r="DH237" s="268"/>
      <c r="DI237" s="268"/>
      <c r="DJ237" s="268"/>
    </row>
    <row r="238">
      <c r="L238" s="440"/>
      <c r="M238" s="440"/>
      <c r="N238" s="440"/>
      <c r="O238" s="440"/>
      <c r="Q238" s="268"/>
      <c r="R238" s="268"/>
      <c r="S238" s="268"/>
      <c r="T238" s="268"/>
      <c r="U238" s="268"/>
      <c r="V238" s="268"/>
      <c r="W238" s="268"/>
      <c r="X238" s="268"/>
      <c r="Y238" s="268"/>
      <c r="Z238" s="268"/>
      <c r="AA238" s="268"/>
      <c r="AB238" s="268"/>
      <c r="AC238" s="268"/>
      <c r="AD238" s="268"/>
      <c r="AE238" s="268"/>
      <c r="AF238" s="268"/>
      <c r="AG238" s="307" t="s">
        <v>464</v>
      </c>
      <c r="AH238" s="395">
        <f>AVERAGEIFS('(B) - Detecciones - Ataques'!$BB$3:$BB$137,'(B) - Detecciones - Ataques'!$GR$3:$GR$137, "✔",'(B) - Detecciones - Ataques'!$E$3:$E$137, CX$131)
</f>
        <v>0</v>
      </c>
      <c r="AI238" s="395">
        <f>AVERAGEIFS('(B) - Detecciones - Ataques'!$CK$3:$CK$137,'(B) - Detecciones - Ataques'!$GR$3:$GR$137, "✔",'(B) - Detecciones - Ataques'!$E$3:$E$137, CX$131)
</f>
        <v>0</v>
      </c>
      <c r="AJ238" s="395">
        <f>AVERAGEIFS('(B) - Detecciones - Ataques'!$DT$3:$DT$137,'(B) - Detecciones - Ataques'!$GR$3:$GR$137, "✔",'(B) - Detecciones - Ataques'!$E$3:$E$137, CX$131)
</f>
        <v>0</v>
      </c>
      <c r="AK238" s="395">
        <f>AVERAGEIFS('(B) - Detecciones - Ataques'!$FC$3:$FC$137,'(B) - Detecciones - Ataques'!$GR$3:$GR$137, "✔",'(B) - Detecciones - Ataques'!$E$3:$E$137, CX$131)
</f>
        <v>0.5</v>
      </c>
      <c r="AL238" s="395">
        <f>AVERAGEIFS('(B) - Detecciones - Ataques'!$BE$3:$BE$137,'(B) - Detecciones - Ataques'!$GR$3:$GR$137, "✔",'(B) - Detecciones - Ataques'!$E$3:$E$137, CX$131)
</f>
        <v>0</v>
      </c>
      <c r="AM238" s="395">
        <f>AVERAGEIFS('(B) - Detecciones - Ataques'!$CN$3:$CN$137,'(B) - Detecciones - Ataques'!$GR$3:$GR$137, "✔",'(B) - Detecciones - Ataques'!$E$3:$E$137, CX$131)
</f>
        <v>0</v>
      </c>
      <c r="AN238" s="395">
        <f>AVERAGEIFS('(B) - Detecciones - Ataques'!$DW$3:$DW$137,'(B) - Detecciones - Ataques'!$GR$3:$GR$137, "✔",'(B) - Detecciones - Ataques'!$E$3:$E$137, CX$131)
</f>
        <v>0</v>
      </c>
      <c r="AO238" s="395">
        <f>AVERAGEIFS('(B) - Detecciones - Ataques'!$FF$3:$FF$137,'(B) - Detecciones - Ataques'!$GR$3:$GR$137, "✔",'(B) - Detecciones - Ataques'!$E$3:$E$137, CX$131)
</f>
        <v>0.5</v>
      </c>
      <c r="AP238" s="395">
        <f>AVERAGEIFS('(B) - Detecciones - Ataques'!$BH$3:$BH$137,'(B) - Detecciones - Ataques'!$GR$3:$GR$137, "✔",'(B) - Detecciones - Ataques'!$E$3:$E$137, CX$131)
</f>
        <v>0</v>
      </c>
      <c r="AQ238" s="395">
        <f>AVERAGEIFS('(B) - Detecciones - Ataques'!$CQ$3:$CQ$137,'(B) - Detecciones - Ataques'!$GR$3:$GR$137, "✔",'(B) - Detecciones - Ataques'!$E$3:$E$137, CX$131)
</f>
        <v>0</v>
      </c>
      <c r="AR238" s="395">
        <f>AVERAGEIFS('(B) - Detecciones - Ataques'!$DZ$3:$DZ$137,'(B) - Detecciones - Ataques'!$GR$3:$GR$137, "✔",'(B) - Detecciones - Ataques'!$E$3:$E$137, CX$131)
</f>
        <v>0</v>
      </c>
      <c r="AS238" s="396">
        <f>AVERAGEIFS('(B) - Detecciones - Ataques'!$FI$3:$FI$137,'(B) - Detecciones - Ataques'!$GR$3:$GR$137, "✔",'(B) - Detecciones - Ataques'!$E$3:$E$137, CX$131)
</f>
        <v>0.5</v>
      </c>
      <c r="AT238" s="268"/>
      <c r="AU238" s="268"/>
      <c r="AV238" s="268"/>
      <c r="AW238" s="268"/>
      <c r="AX238" s="268"/>
      <c r="AY238" s="268"/>
      <c r="AZ238" s="268"/>
      <c r="BA238" s="268"/>
      <c r="BB238" s="268"/>
      <c r="BC238" s="268"/>
      <c r="BD238" s="268"/>
      <c r="BE238" s="268"/>
      <c r="BF238" s="268"/>
      <c r="BG238" s="268"/>
      <c r="BH238" s="268"/>
      <c r="BI238" s="268"/>
      <c r="BJ238" s="268"/>
      <c r="BK238" s="268"/>
      <c r="BL238" s="268"/>
      <c r="BM238" s="268"/>
      <c r="BN238" s="268"/>
      <c r="BO238" s="268"/>
      <c r="BP238" s="268"/>
      <c r="BQ238" s="268"/>
      <c r="BR238" s="268"/>
      <c r="BS238" s="268"/>
      <c r="BT238" s="268"/>
      <c r="BU238" s="268"/>
      <c r="BV238" s="268"/>
      <c r="BW238" s="268"/>
      <c r="BX238" s="268"/>
      <c r="BY238" s="268"/>
      <c r="BZ238" s="268"/>
      <c r="CA238" s="268"/>
      <c r="CB238" s="268"/>
      <c r="CC238" s="268"/>
      <c r="CD238" s="268"/>
      <c r="CE238" s="268"/>
      <c r="CF238" s="268"/>
      <c r="CG238" s="268"/>
      <c r="CH238" s="268"/>
      <c r="CI238" s="268"/>
      <c r="CJ238" s="268"/>
      <c r="CK238" s="268"/>
      <c r="CL238" s="268"/>
      <c r="CM238" s="268"/>
      <c r="CN238" s="268"/>
      <c r="CO238" s="268"/>
      <c r="CP238" s="268"/>
      <c r="CQ238" s="268"/>
      <c r="CR238" s="268"/>
      <c r="CS238" s="268"/>
      <c r="CT238" s="268"/>
      <c r="CU238" s="268"/>
      <c r="CV238" s="268"/>
      <c r="CW238" s="268"/>
      <c r="CX238" s="268"/>
      <c r="CY238" s="268"/>
      <c r="CZ238" s="268"/>
      <c r="DA238" s="268"/>
      <c r="DB238" s="268"/>
      <c r="DC238" s="268"/>
      <c r="DD238" s="268"/>
      <c r="DE238" s="268"/>
      <c r="DF238" s="268"/>
      <c r="DG238" s="268"/>
      <c r="DH238" s="268"/>
      <c r="DI238" s="268"/>
      <c r="DJ238" s="268"/>
    </row>
    <row r="239">
      <c r="L239" s="440"/>
      <c r="M239" s="440"/>
      <c r="N239" s="440"/>
      <c r="O239" s="440"/>
      <c r="Q239" s="268"/>
      <c r="R239" s="268"/>
      <c r="S239" s="268"/>
      <c r="T239" s="268"/>
      <c r="U239" s="268"/>
      <c r="V239" s="268"/>
      <c r="W239" s="268"/>
      <c r="X239" s="268"/>
      <c r="Y239" s="268"/>
      <c r="Z239" s="268"/>
      <c r="AA239" s="268"/>
      <c r="AB239" s="268"/>
      <c r="AC239" s="268"/>
      <c r="AD239" s="268"/>
      <c r="AE239" s="268"/>
      <c r="AF239" s="268"/>
      <c r="AG239" s="307" t="s">
        <v>216</v>
      </c>
      <c r="AH239" s="406" t="s">
        <v>12</v>
      </c>
      <c r="AI239" s="406" t="s">
        <v>12</v>
      </c>
      <c r="AJ239" s="406" t="s">
        <v>12</v>
      </c>
      <c r="AK239" s="406" t="s">
        <v>12</v>
      </c>
      <c r="AL239" s="406" t="s">
        <v>12</v>
      </c>
      <c r="AM239" s="406" t="s">
        <v>12</v>
      </c>
      <c r="AN239" s="406" t="s">
        <v>12</v>
      </c>
      <c r="AO239" s="406" t="s">
        <v>12</v>
      </c>
      <c r="AP239" s="406" t="s">
        <v>12</v>
      </c>
      <c r="AQ239" s="406" t="s">
        <v>12</v>
      </c>
      <c r="AR239" s="406" t="s">
        <v>12</v>
      </c>
      <c r="AS239" s="420" t="s">
        <v>12</v>
      </c>
      <c r="AT239" s="268"/>
      <c r="AU239" s="268"/>
      <c r="AV239" s="268"/>
      <c r="AW239" s="268"/>
      <c r="AX239" s="268"/>
      <c r="AY239" s="268"/>
      <c r="AZ239" s="268"/>
      <c r="BA239" s="268"/>
      <c r="BB239" s="268"/>
      <c r="BC239" s="268"/>
      <c r="BD239" s="268"/>
      <c r="BE239" s="268"/>
      <c r="BF239" s="268"/>
      <c r="BG239" s="268"/>
      <c r="BH239" s="268"/>
      <c r="BI239" s="268"/>
      <c r="BJ239" s="268"/>
      <c r="BK239" s="268"/>
      <c r="BL239" s="268"/>
      <c r="BM239" s="268"/>
      <c r="BN239" s="268"/>
      <c r="BO239" s="268"/>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268"/>
      <c r="CS239" s="268"/>
      <c r="CT239" s="268"/>
      <c r="CU239" s="268"/>
      <c r="CV239" s="268"/>
      <c r="CW239" s="268"/>
      <c r="CX239" s="268"/>
      <c r="CY239" s="268"/>
      <c r="CZ239" s="268"/>
      <c r="DA239" s="268"/>
      <c r="DB239" s="268"/>
      <c r="DC239" s="268"/>
      <c r="DD239" s="268"/>
      <c r="DE239" s="268"/>
      <c r="DF239" s="268"/>
      <c r="DG239" s="268"/>
      <c r="DH239" s="268"/>
      <c r="DI239" s="268"/>
      <c r="DJ239" s="268"/>
    </row>
    <row r="240">
      <c r="Q240" s="268"/>
      <c r="R240" s="268"/>
      <c r="S240" s="268"/>
      <c r="T240" s="268"/>
      <c r="U240" s="268"/>
      <c r="V240" s="268"/>
      <c r="W240" s="268"/>
      <c r="X240" s="268"/>
      <c r="Y240" s="268"/>
      <c r="Z240" s="268"/>
      <c r="AA240" s="268"/>
      <c r="AB240" s="268"/>
      <c r="AC240" s="268"/>
      <c r="AD240" s="268"/>
      <c r="AE240" s="268"/>
      <c r="AF240" s="268"/>
      <c r="AG240" s="307" t="s">
        <v>252</v>
      </c>
      <c r="AH240" s="406" t="s">
        <v>12</v>
      </c>
      <c r="AI240" s="406" t="s">
        <v>12</v>
      </c>
      <c r="AJ240" s="406" t="s">
        <v>12</v>
      </c>
      <c r="AK240" s="406" t="s">
        <v>12</v>
      </c>
      <c r="AL240" s="406" t="s">
        <v>12</v>
      </c>
      <c r="AM240" s="406" t="s">
        <v>12</v>
      </c>
      <c r="AN240" s="406" t="s">
        <v>12</v>
      </c>
      <c r="AO240" s="406" t="s">
        <v>12</v>
      </c>
      <c r="AP240" s="406" t="s">
        <v>12</v>
      </c>
      <c r="AQ240" s="406" t="s">
        <v>12</v>
      </c>
      <c r="AR240" s="406" t="s">
        <v>12</v>
      </c>
      <c r="AS240" s="420" t="s">
        <v>12</v>
      </c>
      <c r="AT240" s="268"/>
      <c r="AU240" s="268"/>
      <c r="AV240" s="268"/>
      <c r="AW240" s="268"/>
      <c r="AX240" s="268"/>
      <c r="AY240" s="268"/>
      <c r="AZ240" s="268"/>
      <c r="BA240" s="268"/>
      <c r="BB240" s="268"/>
      <c r="BC240" s="268"/>
      <c r="BD240" s="268"/>
      <c r="BE240" s="268"/>
      <c r="BF240" s="268"/>
      <c r="BG240" s="268"/>
      <c r="BH240" s="268"/>
      <c r="BI240" s="268"/>
      <c r="BJ240" s="268"/>
      <c r="BK240" s="268"/>
      <c r="BL240" s="268"/>
      <c r="BM240" s="268"/>
      <c r="BN240" s="268"/>
      <c r="BO240" s="268"/>
      <c r="BP240" s="268"/>
      <c r="BQ240" s="268"/>
      <c r="BR240" s="268"/>
      <c r="BS240" s="268"/>
      <c r="BT240" s="268"/>
      <c r="BU240" s="268"/>
      <c r="BV240" s="268"/>
      <c r="BW240" s="268"/>
      <c r="BX240" s="268"/>
      <c r="BY240" s="268"/>
      <c r="BZ240" s="268"/>
      <c r="CA240" s="268"/>
      <c r="CB240" s="268"/>
      <c r="CC240" s="268"/>
      <c r="CD240" s="268"/>
      <c r="CE240" s="268"/>
      <c r="CF240" s="268"/>
      <c r="CG240" s="268"/>
      <c r="CH240" s="268"/>
      <c r="CI240" s="268"/>
      <c r="CJ240" s="268"/>
      <c r="CK240" s="268"/>
      <c r="CL240" s="268"/>
      <c r="CM240" s="268"/>
      <c r="CN240" s="268"/>
      <c r="CO240" s="268"/>
      <c r="CP240" s="268"/>
      <c r="CQ240" s="268"/>
      <c r="CR240" s="268"/>
      <c r="CS240" s="268"/>
      <c r="CT240" s="268"/>
      <c r="CU240" s="268"/>
      <c r="CV240" s="268"/>
      <c r="CW240" s="268"/>
      <c r="CX240" s="268"/>
      <c r="CY240" s="268"/>
      <c r="CZ240" s="268"/>
      <c r="DA240" s="268"/>
      <c r="DB240" s="268"/>
      <c r="DC240" s="268"/>
      <c r="DD240" s="268"/>
      <c r="DE240" s="268"/>
      <c r="DF240" s="268"/>
      <c r="DG240" s="268"/>
      <c r="DH240" s="268"/>
      <c r="DI240" s="268"/>
      <c r="DJ240" s="268"/>
    </row>
    <row r="241">
      <c r="Q241" s="268"/>
      <c r="R241" s="268"/>
      <c r="S241" s="268"/>
      <c r="T241" s="268"/>
      <c r="U241" s="268"/>
      <c r="V241" s="268"/>
      <c r="W241" s="268"/>
      <c r="X241" s="268"/>
      <c r="Y241" s="268"/>
      <c r="Z241" s="268"/>
      <c r="AA241" s="268"/>
      <c r="AB241" s="268"/>
      <c r="AC241" s="268"/>
      <c r="AD241" s="268"/>
      <c r="AE241" s="268"/>
      <c r="AF241" s="268"/>
      <c r="AG241" s="307" t="s">
        <v>281</v>
      </c>
      <c r="AH241" s="406" t="s">
        <v>12</v>
      </c>
      <c r="AI241" s="406" t="s">
        <v>12</v>
      </c>
      <c r="AJ241" s="406" t="s">
        <v>12</v>
      </c>
      <c r="AK241" s="406" t="s">
        <v>12</v>
      </c>
      <c r="AL241" s="406" t="s">
        <v>12</v>
      </c>
      <c r="AM241" s="406" t="s">
        <v>12</v>
      </c>
      <c r="AN241" s="406" t="s">
        <v>12</v>
      </c>
      <c r="AO241" s="406" t="s">
        <v>12</v>
      </c>
      <c r="AP241" s="406" t="s">
        <v>12</v>
      </c>
      <c r="AQ241" s="406" t="s">
        <v>12</v>
      </c>
      <c r="AR241" s="406" t="s">
        <v>12</v>
      </c>
      <c r="AS241" s="420" t="s">
        <v>12</v>
      </c>
      <c r="AT241" s="268"/>
      <c r="AU241" s="268"/>
      <c r="AV241" s="268"/>
      <c r="AW241" s="268"/>
      <c r="AX241" s="268"/>
      <c r="AY241" s="268"/>
      <c r="AZ241" s="268"/>
      <c r="BA241" s="268"/>
      <c r="BB241" s="268"/>
      <c r="BC241" s="268"/>
      <c r="BD241" s="268"/>
      <c r="BE241" s="268"/>
      <c r="BF241" s="268"/>
      <c r="BG241" s="268"/>
      <c r="BH241" s="268"/>
      <c r="BI241" s="268"/>
      <c r="BJ241" s="268"/>
      <c r="BK241" s="268"/>
      <c r="BL241" s="268"/>
      <c r="BM241" s="268"/>
      <c r="BN241" s="268"/>
      <c r="BO241" s="268"/>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268"/>
      <c r="CS241" s="268"/>
      <c r="CT241" s="268"/>
      <c r="CU241" s="268"/>
      <c r="CV241" s="268"/>
      <c r="CW241" s="268"/>
      <c r="CX241" s="268"/>
      <c r="CY241" s="268"/>
      <c r="CZ241" s="268"/>
      <c r="DA241" s="268"/>
      <c r="DB241" s="268"/>
      <c r="DC241" s="268"/>
      <c r="DD241" s="268"/>
      <c r="DE241" s="268"/>
      <c r="DF241" s="268"/>
      <c r="DG241" s="268"/>
      <c r="DH241" s="268"/>
      <c r="DI241" s="268"/>
      <c r="DJ241" s="268"/>
    </row>
    <row r="242">
      <c r="Q242" s="268"/>
      <c r="R242" s="268"/>
      <c r="S242" s="268"/>
      <c r="T242" s="268"/>
      <c r="U242" s="268"/>
      <c r="V242" s="268"/>
      <c r="W242" s="268"/>
      <c r="X242" s="268"/>
      <c r="Y242" s="268"/>
      <c r="Z242" s="268"/>
      <c r="AA242" s="268"/>
      <c r="AB242" s="268"/>
      <c r="AC242" s="268"/>
      <c r="AD242" s="268"/>
      <c r="AE242" s="268"/>
      <c r="AF242" s="268"/>
      <c r="AG242" s="307" t="s">
        <v>300</v>
      </c>
      <c r="AH242" s="406" t="s">
        <v>12</v>
      </c>
      <c r="AI242" s="406" t="s">
        <v>12</v>
      </c>
      <c r="AJ242" s="406" t="s">
        <v>12</v>
      </c>
      <c r="AK242" s="406" t="s">
        <v>12</v>
      </c>
      <c r="AL242" s="406" t="s">
        <v>12</v>
      </c>
      <c r="AM242" s="406" t="s">
        <v>12</v>
      </c>
      <c r="AN242" s="406" t="s">
        <v>12</v>
      </c>
      <c r="AO242" s="406" t="s">
        <v>12</v>
      </c>
      <c r="AP242" s="406" t="s">
        <v>12</v>
      </c>
      <c r="AQ242" s="406" t="s">
        <v>12</v>
      </c>
      <c r="AR242" s="406" t="s">
        <v>12</v>
      </c>
      <c r="AS242" s="420" t="s">
        <v>12</v>
      </c>
      <c r="AT242" s="268"/>
      <c r="AU242" s="268"/>
      <c r="AV242" s="268"/>
      <c r="AW242" s="268"/>
      <c r="AX242" s="268"/>
      <c r="AY242" s="268"/>
      <c r="AZ242" s="268"/>
      <c r="BA242" s="268"/>
      <c r="BB242" s="268"/>
      <c r="BC242" s="268"/>
      <c r="BD242" s="268"/>
      <c r="BE242" s="268"/>
      <c r="BF242" s="268"/>
      <c r="BG242" s="268"/>
      <c r="BH242" s="268"/>
      <c r="BI242" s="268"/>
      <c r="BJ242" s="268"/>
      <c r="BK242" s="268"/>
      <c r="BL242" s="268"/>
      <c r="BM242" s="268"/>
      <c r="BN242" s="268"/>
      <c r="BO242" s="268"/>
      <c r="BP242" s="268"/>
      <c r="BQ242" s="268"/>
      <c r="BR242" s="268"/>
      <c r="BS242" s="268"/>
      <c r="BT242" s="268"/>
      <c r="BU242" s="268"/>
      <c r="BV242" s="268"/>
      <c r="BW242" s="268"/>
      <c r="BX242" s="268"/>
      <c r="BY242" s="268"/>
      <c r="BZ242" s="268"/>
      <c r="CA242" s="268"/>
      <c r="CB242" s="268"/>
      <c r="CC242" s="268"/>
      <c r="CD242" s="268"/>
      <c r="CE242" s="268"/>
      <c r="CF242" s="268"/>
      <c r="CG242" s="268"/>
      <c r="CH242" s="268"/>
      <c r="CI242" s="268"/>
      <c r="CJ242" s="268"/>
      <c r="CK242" s="268"/>
      <c r="CL242" s="268"/>
      <c r="CM242" s="268"/>
      <c r="CN242" s="268"/>
      <c r="CO242" s="268"/>
      <c r="CP242" s="268"/>
      <c r="CQ242" s="268"/>
      <c r="CR242" s="268"/>
      <c r="CS242" s="268"/>
      <c r="CT242" s="268"/>
      <c r="CU242" s="268"/>
      <c r="CV242" s="268"/>
      <c r="CW242" s="268"/>
      <c r="CX242" s="268"/>
      <c r="CY242" s="268"/>
      <c r="CZ242" s="268"/>
      <c r="DA242" s="268"/>
      <c r="DB242" s="268"/>
      <c r="DC242" s="268"/>
      <c r="DD242" s="268"/>
      <c r="DE242" s="268"/>
      <c r="DF242" s="268"/>
      <c r="DG242" s="268"/>
      <c r="DH242" s="268"/>
      <c r="DI242" s="268"/>
      <c r="DJ242" s="268"/>
    </row>
    <row r="243">
      <c r="Q243" s="268"/>
      <c r="R243" s="268"/>
      <c r="S243" s="268"/>
      <c r="T243" s="268"/>
      <c r="U243" s="268"/>
      <c r="V243" s="268"/>
      <c r="W243" s="268"/>
      <c r="X243" s="268"/>
      <c r="Y243" s="268"/>
      <c r="Z243" s="268"/>
      <c r="AA243" s="268"/>
      <c r="AB243" s="268"/>
      <c r="AC243" s="268"/>
      <c r="AD243" s="268"/>
      <c r="AE243" s="268"/>
      <c r="AF243" s="268"/>
      <c r="AG243" s="307" t="s">
        <v>1457</v>
      </c>
      <c r="AH243" s="406" t="s">
        <v>12</v>
      </c>
      <c r="AI243" s="406" t="s">
        <v>12</v>
      </c>
      <c r="AJ243" s="406" t="s">
        <v>12</v>
      </c>
      <c r="AK243" s="406" t="s">
        <v>12</v>
      </c>
      <c r="AL243" s="406" t="s">
        <v>12</v>
      </c>
      <c r="AM243" s="406" t="s">
        <v>12</v>
      </c>
      <c r="AN243" s="406" t="s">
        <v>12</v>
      </c>
      <c r="AO243" s="406" t="s">
        <v>12</v>
      </c>
      <c r="AP243" s="406" t="s">
        <v>12</v>
      </c>
      <c r="AQ243" s="406" t="s">
        <v>12</v>
      </c>
      <c r="AR243" s="406" t="s">
        <v>12</v>
      </c>
      <c r="AS243" s="420" t="s">
        <v>12</v>
      </c>
      <c r="AT243" s="268"/>
      <c r="AU243" s="268"/>
      <c r="AV243" s="268"/>
      <c r="AW243" s="268"/>
      <c r="AX243" s="268"/>
      <c r="AY243" s="268"/>
      <c r="AZ243" s="268"/>
      <c r="BA243" s="268"/>
      <c r="BB243" s="268"/>
      <c r="BC243" s="268"/>
      <c r="BD243" s="268"/>
      <c r="BE243" s="268"/>
      <c r="BF243" s="268"/>
      <c r="BG243" s="268"/>
      <c r="BH243" s="268"/>
      <c r="BI243" s="268"/>
      <c r="BJ243" s="268"/>
      <c r="BK243" s="268"/>
      <c r="BL243" s="268"/>
      <c r="BM243" s="268"/>
      <c r="BN243" s="268"/>
      <c r="BO243" s="268"/>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268"/>
      <c r="CS243" s="268"/>
      <c r="CT243" s="268"/>
      <c r="CU243" s="268"/>
      <c r="CV243" s="268"/>
      <c r="CW243" s="268"/>
      <c r="CX243" s="268"/>
      <c r="CY243" s="268"/>
      <c r="CZ243" s="268"/>
      <c r="DA243" s="268"/>
      <c r="DB243" s="268"/>
      <c r="DC243" s="268"/>
      <c r="DD243" s="268"/>
      <c r="DE243" s="268"/>
      <c r="DF243" s="268"/>
      <c r="DG243" s="268"/>
      <c r="DH243" s="268"/>
      <c r="DI243" s="268"/>
      <c r="DJ243" s="268"/>
    </row>
    <row r="244">
      <c r="Q244" s="268"/>
      <c r="R244" s="268"/>
      <c r="S244" s="268"/>
      <c r="T244" s="268"/>
      <c r="U244" s="268"/>
      <c r="V244" s="268"/>
      <c r="W244" s="268"/>
      <c r="X244" s="268"/>
      <c r="Y244" s="268"/>
      <c r="Z244" s="268"/>
      <c r="AA244" s="268"/>
      <c r="AB244" s="268"/>
      <c r="AC244" s="268"/>
      <c r="AD244" s="268"/>
      <c r="AE244" s="268"/>
      <c r="AF244" s="268"/>
      <c r="AG244" s="307" t="s">
        <v>378</v>
      </c>
      <c r="AH244" s="406" t="s">
        <v>12</v>
      </c>
      <c r="AI244" s="406" t="s">
        <v>12</v>
      </c>
      <c r="AJ244" s="406" t="s">
        <v>12</v>
      </c>
      <c r="AK244" s="406" t="s">
        <v>12</v>
      </c>
      <c r="AL244" s="406" t="s">
        <v>12</v>
      </c>
      <c r="AM244" s="406" t="s">
        <v>12</v>
      </c>
      <c r="AN244" s="406" t="s">
        <v>12</v>
      </c>
      <c r="AO244" s="406" t="s">
        <v>12</v>
      </c>
      <c r="AP244" s="406" t="s">
        <v>12</v>
      </c>
      <c r="AQ244" s="406" t="s">
        <v>12</v>
      </c>
      <c r="AR244" s="406" t="s">
        <v>12</v>
      </c>
      <c r="AS244" s="420" t="s">
        <v>12</v>
      </c>
      <c r="AT244" s="268"/>
      <c r="AU244" s="268"/>
      <c r="AV244" s="268"/>
      <c r="AW244" s="268"/>
      <c r="AX244" s="268"/>
      <c r="AY244" s="268"/>
      <c r="AZ244" s="268"/>
      <c r="BA244" s="268"/>
      <c r="BB244" s="268"/>
      <c r="BC244" s="268"/>
      <c r="BD244" s="268"/>
      <c r="BE244" s="268"/>
      <c r="BF244" s="268"/>
      <c r="BG244" s="268"/>
      <c r="BH244" s="268"/>
      <c r="BI244" s="268"/>
      <c r="BJ244" s="268"/>
      <c r="BK244" s="268"/>
      <c r="BL244" s="268"/>
      <c r="BM244" s="268"/>
      <c r="BN244" s="268"/>
      <c r="BO244" s="268"/>
      <c r="BP244" s="268"/>
      <c r="BQ244" s="268"/>
      <c r="BR244" s="268"/>
      <c r="BS244" s="268"/>
      <c r="BT244" s="268"/>
      <c r="BU244" s="268"/>
      <c r="BV244" s="268"/>
      <c r="BW244" s="268"/>
      <c r="BX244" s="268"/>
      <c r="BY244" s="268"/>
      <c r="BZ244" s="268"/>
      <c r="CA244" s="268"/>
      <c r="CB244" s="268"/>
      <c r="CC244" s="268"/>
      <c r="CD244" s="268"/>
      <c r="CE244" s="268"/>
      <c r="CF244" s="268"/>
      <c r="CG244" s="268"/>
      <c r="CH244" s="268"/>
      <c r="CI244" s="268"/>
      <c r="CJ244" s="268"/>
      <c r="CK244" s="268"/>
      <c r="CL244" s="268"/>
      <c r="CM244" s="268"/>
      <c r="CN244" s="268"/>
      <c r="CO244" s="268"/>
      <c r="CP244" s="268"/>
      <c r="CQ244" s="268"/>
      <c r="CR244" s="268"/>
      <c r="CS244" s="268"/>
      <c r="CT244" s="268"/>
      <c r="CU244" s="268"/>
      <c r="CV244" s="268"/>
      <c r="CW244" s="268"/>
      <c r="CX244" s="268"/>
      <c r="CY244" s="268"/>
      <c r="CZ244" s="268"/>
      <c r="DA244" s="268"/>
      <c r="DB244" s="268"/>
      <c r="DC244" s="268"/>
      <c r="DD244" s="268"/>
      <c r="DE244" s="268"/>
      <c r="DF244" s="268"/>
      <c r="DG244" s="268"/>
      <c r="DH244" s="268"/>
      <c r="DI244" s="268"/>
      <c r="DJ244" s="268"/>
    </row>
    <row r="245">
      <c r="Q245" s="268"/>
      <c r="R245" s="268"/>
      <c r="S245" s="268"/>
      <c r="T245" s="268"/>
      <c r="U245" s="268"/>
      <c r="V245" s="268"/>
      <c r="W245" s="268"/>
      <c r="X245" s="268"/>
      <c r="Y245" s="268"/>
      <c r="Z245" s="268"/>
      <c r="AA245" s="268"/>
      <c r="AB245" s="268"/>
      <c r="AC245" s="268"/>
      <c r="AD245" s="268"/>
      <c r="AE245" s="268"/>
      <c r="AF245" s="268"/>
      <c r="AG245" s="307" t="s">
        <v>1643</v>
      </c>
      <c r="AH245" s="406" t="s">
        <v>12</v>
      </c>
      <c r="AI245" s="406" t="s">
        <v>12</v>
      </c>
      <c r="AJ245" s="406" t="s">
        <v>12</v>
      </c>
      <c r="AK245" s="406" t="s">
        <v>12</v>
      </c>
      <c r="AL245" s="406" t="s">
        <v>12</v>
      </c>
      <c r="AM245" s="406" t="s">
        <v>12</v>
      </c>
      <c r="AN245" s="406" t="s">
        <v>12</v>
      </c>
      <c r="AO245" s="406" t="s">
        <v>12</v>
      </c>
      <c r="AP245" s="406" t="s">
        <v>12</v>
      </c>
      <c r="AQ245" s="406" t="s">
        <v>12</v>
      </c>
      <c r="AR245" s="406" t="s">
        <v>12</v>
      </c>
      <c r="AS245" s="420" t="s">
        <v>12</v>
      </c>
      <c r="AT245" s="268"/>
      <c r="AU245" s="268"/>
      <c r="AV245" s="268"/>
      <c r="AW245" s="268"/>
      <c r="AX245" s="268"/>
      <c r="AY245" s="268"/>
      <c r="AZ245" s="268"/>
      <c r="BA245" s="268"/>
      <c r="BB245" s="268"/>
      <c r="BC245" s="268"/>
      <c r="BD245" s="268"/>
      <c r="BE245" s="268"/>
      <c r="BF245" s="268"/>
      <c r="BG245" s="268"/>
      <c r="BH245" s="268"/>
      <c r="BI245" s="268"/>
      <c r="BJ245" s="268"/>
      <c r="BK245" s="268"/>
      <c r="BL245" s="268"/>
      <c r="BM245" s="268"/>
      <c r="BN245" s="268"/>
      <c r="BO245" s="268"/>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268"/>
      <c r="CS245" s="268"/>
      <c r="CT245" s="268"/>
      <c r="CU245" s="268"/>
      <c r="CV245" s="268"/>
      <c r="CW245" s="268"/>
      <c r="CX245" s="268"/>
      <c r="CY245" s="268"/>
      <c r="CZ245" s="268"/>
      <c r="DA245" s="268"/>
      <c r="DB245" s="268"/>
      <c r="DC245" s="268"/>
      <c r="DD245" s="268"/>
      <c r="DE245" s="268"/>
      <c r="DF245" s="268"/>
      <c r="DG245" s="268"/>
      <c r="DH245" s="268"/>
      <c r="DI245" s="268"/>
      <c r="DJ245" s="268"/>
    </row>
    <row r="246">
      <c r="Q246" s="268"/>
      <c r="R246" s="268"/>
      <c r="S246" s="268"/>
      <c r="T246" s="268"/>
      <c r="U246" s="268"/>
      <c r="V246" s="268"/>
      <c r="W246" s="268"/>
      <c r="X246" s="268"/>
      <c r="Y246" s="268"/>
      <c r="Z246" s="268"/>
      <c r="AA246" s="268"/>
      <c r="AB246" s="268"/>
      <c r="AC246" s="268"/>
      <c r="AD246" s="268"/>
      <c r="AE246" s="268"/>
      <c r="AF246" s="268"/>
      <c r="AG246" s="307" t="s">
        <v>1002</v>
      </c>
      <c r="AH246" s="406" t="s">
        <v>12</v>
      </c>
      <c r="AI246" s="406" t="s">
        <v>12</v>
      </c>
      <c r="AJ246" s="406" t="s">
        <v>12</v>
      </c>
      <c r="AK246" s="406" t="s">
        <v>12</v>
      </c>
      <c r="AL246" s="406" t="s">
        <v>12</v>
      </c>
      <c r="AM246" s="406" t="s">
        <v>12</v>
      </c>
      <c r="AN246" s="406" t="s">
        <v>12</v>
      </c>
      <c r="AO246" s="406" t="s">
        <v>12</v>
      </c>
      <c r="AP246" s="406" t="s">
        <v>12</v>
      </c>
      <c r="AQ246" s="406" t="s">
        <v>12</v>
      </c>
      <c r="AR246" s="406" t="s">
        <v>12</v>
      </c>
      <c r="AS246" s="420" t="s">
        <v>12</v>
      </c>
      <c r="AT246" s="268"/>
      <c r="AU246" s="268"/>
      <c r="AV246" s="268"/>
      <c r="AW246" s="268"/>
      <c r="AX246" s="268"/>
      <c r="AY246" s="268"/>
      <c r="AZ246" s="268"/>
      <c r="BA246" s="268"/>
      <c r="BB246" s="268"/>
      <c r="BC246" s="268"/>
      <c r="BD246" s="268"/>
      <c r="BE246" s="268"/>
      <c r="BF246" s="268"/>
      <c r="BG246" s="268"/>
      <c r="BH246" s="268"/>
      <c r="BI246" s="268"/>
      <c r="BJ246" s="268"/>
      <c r="BK246" s="268"/>
      <c r="BL246" s="268"/>
      <c r="BM246" s="268"/>
      <c r="BN246" s="268"/>
      <c r="BO246" s="268"/>
      <c r="BP246" s="268"/>
      <c r="BQ246" s="268"/>
      <c r="BR246" s="268"/>
      <c r="BS246" s="268"/>
      <c r="BT246" s="268"/>
      <c r="BU246" s="268"/>
      <c r="BV246" s="268"/>
      <c r="BW246" s="268"/>
      <c r="BX246" s="268"/>
      <c r="BY246" s="268"/>
      <c r="BZ246" s="268"/>
      <c r="CA246" s="268"/>
      <c r="CB246" s="268"/>
      <c r="CC246" s="268"/>
      <c r="CD246" s="268"/>
      <c r="CE246" s="268"/>
      <c r="CF246" s="268"/>
      <c r="CG246" s="268"/>
      <c r="CH246" s="268"/>
      <c r="CI246" s="268"/>
      <c r="CJ246" s="268"/>
      <c r="CK246" s="268"/>
      <c r="CL246" s="268"/>
      <c r="CM246" s="268"/>
      <c r="CN246" s="268"/>
      <c r="CO246" s="268"/>
      <c r="CP246" s="268"/>
      <c r="CQ246" s="268"/>
      <c r="CR246" s="268"/>
      <c r="CS246" s="268"/>
      <c r="CT246" s="268"/>
      <c r="CU246" s="268"/>
      <c r="CV246" s="268"/>
      <c r="CW246" s="268"/>
      <c r="CX246" s="268"/>
      <c r="CY246" s="268"/>
      <c r="CZ246" s="268"/>
      <c r="DA246" s="268"/>
      <c r="DB246" s="268"/>
      <c r="DC246" s="268"/>
      <c r="DD246" s="268"/>
      <c r="DE246" s="268"/>
      <c r="DF246" s="268"/>
      <c r="DG246" s="268"/>
      <c r="DH246" s="268"/>
      <c r="DI246" s="268"/>
      <c r="DJ246" s="268"/>
    </row>
    <row r="247">
      <c r="Q247" s="268"/>
      <c r="R247" s="268"/>
      <c r="S247" s="268"/>
      <c r="T247" s="268"/>
      <c r="U247" s="268"/>
      <c r="V247" s="268"/>
      <c r="W247" s="268"/>
      <c r="X247" s="268"/>
      <c r="Y247" s="268"/>
      <c r="Z247" s="268"/>
      <c r="AA247" s="268"/>
      <c r="AB247" s="268"/>
      <c r="AC247" s="268"/>
      <c r="AD247" s="268"/>
      <c r="AE247" s="268"/>
      <c r="AF247" s="268"/>
      <c r="AG247" s="307" t="s">
        <v>443</v>
      </c>
      <c r="AH247" s="395">
        <f>AVERAGEIFS('(B) - Detecciones - Ataques'!$BB$3:$BB$137,'(B) - Detecciones - Ataques'!$GR$3:$GR$137, "✔",'(B) - Detecciones - Ataques'!$E$3:$E$137, DG$131)
</f>
        <v>0.04</v>
      </c>
      <c r="AI247" s="395">
        <f>AVERAGEIFS('(B) - Detecciones - Ataques'!$CK$3:$CK$137,'(B) - Detecciones - Ataques'!$GR$3:$GR$137, "✔",'(B) - Detecciones - Ataques'!$E$3:$E$137, DG$131)
</f>
        <v>1</v>
      </c>
      <c r="AJ247" s="395">
        <f>AVERAGEIFS('(B) - Detecciones - Ataques'!$DT$3:$DT$137,'(B) - Detecciones - Ataques'!$GR$3:$GR$137, "✔",'(B) - Detecciones - Ataques'!$E$3:$E$137, DG$131)
</f>
        <v>1</v>
      </c>
      <c r="AK247" s="395">
        <f>AVERAGEIFS('(B) - Detecciones - Ataques'!$FC$3:$FC$137,'(B) - Detecciones - Ataques'!$GR$3:$GR$137, "✔",'(B) - Detecciones - Ataques'!$E$3:$E$137, DG$131)
</f>
        <v>1</v>
      </c>
      <c r="AL247" s="395">
        <f>AVERAGEIFS('(B) - Detecciones - Ataques'!$BE$3:$BE$137,'(B) - Detecciones - Ataques'!$GR$3:$GR$137, "✔",'(B) - Detecciones - Ataques'!$E$3:$E$137, DG$131)
</f>
        <v>0.04</v>
      </c>
      <c r="AM247" s="395">
        <f>AVERAGEIFS('(B) - Detecciones - Ataques'!$CN$3:$CN$137,'(B) - Detecciones - Ataques'!$GR$3:$GR$137, "✔",'(B) - Detecciones - Ataques'!$E$3:$E$137, DG$131)
</f>
        <v>1</v>
      </c>
      <c r="AN247" s="395">
        <f>AVERAGEIFS('(B) - Detecciones - Ataques'!$DW$3:$DW$137,'(B) - Detecciones - Ataques'!$GR$3:$GR$137, "✔",'(B) - Detecciones - Ataques'!$E$3:$E$137, DG$131)
</f>
        <v>1</v>
      </c>
      <c r="AO247" s="395">
        <f>AVERAGEIFS('(B) - Detecciones - Ataques'!$FF$3:$FF$137,'(B) - Detecciones - Ataques'!$GR$3:$GR$137, "✔",'(B) - Detecciones - Ataques'!$E$3:$E$137, DG$131)
</f>
        <v>1</v>
      </c>
      <c r="AP247" s="395">
        <f>AVERAGEIFS('(B) - Detecciones - Ataques'!$BH$3:$BH$137,'(B) - Detecciones - Ataques'!$GR$3:$GR$137, "✔",'(B) - Detecciones - Ataques'!$E$3:$E$137, DG$131)
</f>
        <v>0.04</v>
      </c>
      <c r="AQ247" s="395">
        <f>AVERAGEIFS('(B) - Detecciones - Ataques'!$CQ$3:$CQ$137,'(B) - Detecciones - Ataques'!$GR$3:$GR$137, "✔",'(B) - Detecciones - Ataques'!$E$3:$E$137, DG$131)
</f>
        <v>1</v>
      </c>
      <c r="AR247" s="395">
        <f>AVERAGEIFS('(B) - Detecciones - Ataques'!$DZ$3:$DZ$137,'(B) - Detecciones - Ataques'!$GR$3:$GR$137, "✔",'(B) - Detecciones - Ataques'!$E$3:$E$137, DG$131)
</f>
        <v>1</v>
      </c>
      <c r="AS247" s="396">
        <f>AVERAGEIFS('(B) - Detecciones - Ataques'!$FI$3:$FI$137,'(B) - Detecciones - Ataques'!$GR$3:$GR$137, "✔",'(B) - Detecciones - Ataques'!$E$3:$E$137, DG$131)
</f>
        <v>1</v>
      </c>
      <c r="AT247" s="268"/>
      <c r="AU247" s="268"/>
      <c r="AV247" s="268"/>
      <c r="AW247" s="268"/>
      <c r="AX247" s="268"/>
      <c r="AY247" s="268"/>
      <c r="AZ247" s="268"/>
      <c r="BA247" s="268"/>
      <c r="BB247" s="268"/>
      <c r="BC247" s="268"/>
      <c r="BD247" s="268"/>
      <c r="BE247" s="268"/>
      <c r="BF247" s="268"/>
      <c r="BG247" s="268"/>
      <c r="BH247" s="268"/>
      <c r="BI247" s="268"/>
      <c r="BJ247" s="268"/>
      <c r="BK247" s="268"/>
      <c r="BL247" s="268"/>
      <c r="BM247" s="268"/>
      <c r="BN247" s="268"/>
      <c r="BO247" s="268"/>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268"/>
      <c r="CS247" s="268"/>
      <c r="CT247" s="268"/>
      <c r="CU247" s="268"/>
      <c r="CV247" s="268"/>
      <c r="CW247" s="268"/>
      <c r="CX247" s="268"/>
      <c r="CY247" s="268"/>
      <c r="CZ247" s="268"/>
      <c r="DA247" s="268"/>
      <c r="DB247" s="268"/>
      <c r="DC247" s="268"/>
      <c r="DD247" s="268"/>
      <c r="DE247" s="268"/>
      <c r="DF247" s="268"/>
      <c r="DG247" s="268"/>
      <c r="DH247" s="268"/>
      <c r="DI247" s="268"/>
      <c r="DJ247" s="268"/>
    </row>
    <row r="248">
      <c r="Q248" s="268"/>
      <c r="R248" s="268"/>
      <c r="S248" s="268"/>
      <c r="T248" s="268"/>
      <c r="U248" s="268"/>
      <c r="V248" s="268"/>
      <c r="W248" s="268"/>
      <c r="X248" s="268"/>
      <c r="Y248" s="268"/>
      <c r="Z248" s="268"/>
      <c r="AA248" s="268"/>
      <c r="AB248" s="268"/>
      <c r="AC248" s="268"/>
      <c r="AD248" s="268"/>
      <c r="AE248" s="268"/>
      <c r="AF248" s="268"/>
      <c r="AG248" s="307" t="s">
        <v>991</v>
      </c>
      <c r="AH248" s="406" t="s">
        <v>12</v>
      </c>
      <c r="AI248" s="406" t="s">
        <v>12</v>
      </c>
      <c r="AJ248" s="406" t="s">
        <v>12</v>
      </c>
      <c r="AK248" s="406" t="s">
        <v>12</v>
      </c>
      <c r="AL248" s="406" t="s">
        <v>12</v>
      </c>
      <c r="AM248" s="406" t="s">
        <v>12</v>
      </c>
      <c r="AN248" s="406" t="s">
        <v>12</v>
      </c>
      <c r="AO248" s="406" t="s">
        <v>12</v>
      </c>
      <c r="AP248" s="406" t="s">
        <v>12</v>
      </c>
      <c r="AQ248" s="406" t="s">
        <v>12</v>
      </c>
      <c r="AR248" s="406" t="s">
        <v>12</v>
      </c>
      <c r="AS248" s="420" t="s">
        <v>12</v>
      </c>
      <c r="AT248" s="268"/>
      <c r="AU248" s="268"/>
      <c r="AV248" s="268"/>
      <c r="AW248" s="268"/>
      <c r="AX248" s="268"/>
      <c r="AY248" s="268"/>
      <c r="AZ248" s="268"/>
      <c r="BA248" s="268"/>
      <c r="BB248" s="268"/>
      <c r="BC248" s="268"/>
      <c r="BD248" s="268"/>
      <c r="BE248" s="268"/>
      <c r="BF248" s="268"/>
      <c r="BG248" s="268"/>
      <c r="BH248" s="268"/>
      <c r="BI248" s="268"/>
      <c r="BJ248" s="268"/>
      <c r="BK248" s="268"/>
      <c r="BL248" s="268"/>
      <c r="BM248" s="268"/>
      <c r="BN248" s="268"/>
      <c r="BO248" s="268"/>
      <c r="BP248" s="268"/>
      <c r="BQ248" s="268"/>
      <c r="BR248" s="268"/>
      <c r="BS248" s="268"/>
      <c r="BT248" s="268"/>
      <c r="BU248" s="268"/>
      <c r="BV248" s="268"/>
      <c r="BW248" s="268"/>
      <c r="BX248" s="268"/>
      <c r="BY248" s="268"/>
      <c r="BZ248" s="268"/>
      <c r="CA248" s="268"/>
      <c r="CB248" s="268"/>
      <c r="CC248" s="268"/>
      <c r="CD248" s="268"/>
      <c r="CE248" s="268"/>
      <c r="CF248" s="268"/>
      <c r="CG248" s="268"/>
      <c r="CH248" s="268"/>
      <c r="CI248" s="268"/>
      <c r="CJ248" s="268"/>
      <c r="CK248" s="268"/>
      <c r="CL248" s="268"/>
      <c r="CM248" s="268"/>
      <c r="CN248" s="268"/>
      <c r="CO248" s="268"/>
      <c r="CP248" s="268"/>
      <c r="CQ248" s="268"/>
      <c r="CR248" s="268"/>
      <c r="CS248" s="268"/>
      <c r="CT248" s="268"/>
      <c r="CU248" s="268"/>
      <c r="CV248" s="268"/>
      <c r="CW248" s="268"/>
      <c r="CX248" s="268"/>
      <c r="CY248" s="268"/>
      <c r="CZ248" s="268"/>
      <c r="DA248" s="268"/>
      <c r="DB248" s="268"/>
      <c r="DC248" s="268"/>
      <c r="DD248" s="268"/>
      <c r="DE248" s="268"/>
      <c r="DF248" s="268"/>
      <c r="DG248" s="268"/>
      <c r="DH248" s="268"/>
      <c r="DI248" s="268"/>
      <c r="DJ248" s="268"/>
    </row>
    <row r="249">
      <c r="Q249" s="268"/>
      <c r="R249" s="268"/>
      <c r="S249" s="268"/>
      <c r="T249" s="268"/>
      <c r="U249" s="268"/>
      <c r="V249" s="268"/>
      <c r="W249" s="268"/>
      <c r="X249" s="268"/>
      <c r="Y249" s="268"/>
      <c r="Z249" s="268"/>
      <c r="AA249" s="268"/>
      <c r="AB249" s="268"/>
      <c r="AC249" s="268"/>
      <c r="AD249" s="268"/>
      <c r="AE249" s="268"/>
      <c r="AF249" s="268"/>
      <c r="AG249" s="383" t="s">
        <v>1677</v>
      </c>
      <c r="AH249" s="402">
        <f>AVERAGEIFS('(B) - Detecciones - Ataques'!$BB$3:$BB$137,'(B) - Detecciones - Ataques'!$GR$3:$GR$137, "✔",'(B) - Detecciones - Ataques'!$E$3:$E$137, DI$131)
</f>
        <v>0</v>
      </c>
      <c r="AI249" s="402">
        <f>AVERAGEIFS('(B) - Detecciones - Ataques'!$CK$3:$CK$137,'(B) - Detecciones - Ataques'!$GR$3:$GR$137, "✔",'(B) - Detecciones - Ataques'!$E$3:$E$137, DI$131)
</f>
        <v>1</v>
      </c>
      <c r="AJ249" s="402">
        <f>AVERAGEIFS('(B) - Detecciones - Ataques'!$DT$3:$DT$137,'(B) - Detecciones - Ataques'!$GR$3:$GR$137, "✔",'(B) - Detecciones - Ataques'!$E$3:$E$137, DI$131)
</f>
        <v>1</v>
      </c>
      <c r="AK249" s="402">
        <f>AVERAGEIFS('(B) - Detecciones - Ataques'!$FC$3:$FC$137,'(B) - Detecciones - Ataques'!$GR$3:$GR$137, "✔",'(B) - Detecciones - Ataques'!$E$3:$E$137, DI$131)
</f>
        <v>1</v>
      </c>
      <c r="AL249" s="402">
        <f>AVERAGEIFS('(B) - Detecciones - Ataques'!$BE$3:$BE$137,'(B) - Detecciones - Ataques'!$GR$3:$GR$137, "✔",'(B) - Detecciones - Ataques'!$E$3:$E$137, DI$131)
</f>
        <v>0</v>
      </c>
      <c r="AM249" s="402">
        <f>AVERAGEIFS('(B) - Detecciones - Ataques'!$CN$3:$CN$137,'(B) - Detecciones - Ataques'!$GR$3:$GR$137, "✔",'(B) - Detecciones - Ataques'!$E$3:$E$137, DI$131)
</f>
        <v>1</v>
      </c>
      <c r="AN249" s="402">
        <f>AVERAGEIFS('(B) - Detecciones - Ataques'!$DW$3:$DW$137,'(B) - Detecciones - Ataques'!$GR$3:$GR$137, "✔",'(B) - Detecciones - Ataques'!$E$3:$E$137, DI$131)
</f>
        <v>1</v>
      </c>
      <c r="AO249" s="402">
        <f>AVERAGEIFS('(B) - Detecciones - Ataques'!$FF$3:$FF$137,'(B) - Detecciones - Ataques'!$GR$3:$GR$137, "✔",'(B) - Detecciones - Ataques'!$E$3:$E$137, DI$131)
</f>
        <v>1</v>
      </c>
      <c r="AP249" s="402">
        <f>AVERAGEIFS('(B) - Detecciones - Ataques'!$BH$3:$BH$137,'(B) - Detecciones - Ataques'!$GR$3:$GR$137, "✔",'(B) - Detecciones - Ataques'!$E$3:$E$137, DI$131)
</f>
        <v>0</v>
      </c>
      <c r="AQ249" s="402">
        <f>AVERAGEIFS('(B) - Detecciones - Ataques'!$CQ$3:$CQ$137,'(B) - Detecciones - Ataques'!$GR$3:$GR$137, "✔",'(B) - Detecciones - Ataques'!$E$3:$E$137, DI$131)
</f>
        <v>1</v>
      </c>
      <c r="AR249" s="402">
        <f>AVERAGEIFS('(B) - Detecciones - Ataques'!$DZ$3:$DZ$137,'(B) - Detecciones - Ataques'!$GR$3:$GR$137, "✔",'(B) - Detecciones - Ataques'!$E$3:$E$137, DI$131)
</f>
        <v>1</v>
      </c>
      <c r="AS249" s="403">
        <f>AVERAGEIFS('(B) - Detecciones - Ataques'!$FI$3:$FI$137,'(B) - Detecciones - Ataques'!$GR$3:$GR$137, "✔",'(B) - Detecciones - Ataques'!$E$3:$E$137, DI$131)
</f>
        <v>1</v>
      </c>
      <c r="AT249" s="268"/>
      <c r="AU249" s="268"/>
      <c r="AV249" s="268"/>
      <c r="AW249" s="268"/>
      <c r="AX249" s="268"/>
      <c r="AY249" s="268"/>
      <c r="AZ249" s="268"/>
      <c r="BA249" s="268"/>
      <c r="BB249" s="268"/>
      <c r="BC249" s="268"/>
      <c r="BD249" s="268"/>
      <c r="BE249" s="268"/>
      <c r="BF249" s="268"/>
      <c r="BG249" s="268"/>
      <c r="BH249" s="268"/>
      <c r="BI249" s="268"/>
      <c r="BJ249" s="268"/>
      <c r="BK249" s="268"/>
      <c r="BL249" s="268"/>
      <c r="BM249" s="268"/>
      <c r="BN249" s="268"/>
      <c r="BO249" s="268"/>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268"/>
      <c r="CS249" s="268"/>
      <c r="CT249" s="268"/>
      <c r="CU249" s="268"/>
      <c r="CV249" s="268"/>
      <c r="CW249" s="268"/>
      <c r="CX249" s="268"/>
      <c r="CY249" s="268"/>
      <c r="CZ249" s="268"/>
      <c r="DA249" s="268"/>
      <c r="DB249" s="268"/>
      <c r="DC249" s="268"/>
      <c r="DD249" s="268"/>
      <c r="DE249" s="268"/>
      <c r="DF249" s="268"/>
      <c r="DG249" s="268"/>
      <c r="DH249" s="268"/>
      <c r="DI249" s="268"/>
      <c r="DJ249" s="268"/>
    </row>
    <row r="250">
      <c r="Q250" s="268"/>
      <c r="R250" s="268"/>
      <c r="S250" s="268"/>
      <c r="T250" s="268"/>
      <c r="U250" s="268"/>
      <c r="V250" s="268"/>
      <c r="W250" s="268"/>
      <c r="X250" s="268"/>
      <c r="Y250" s="268"/>
      <c r="Z250" s="268"/>
      <c r="AA250" s="268"/>
      <c r="AB250" s="268"/>
      <c r="AC250" s="268"/>
      <c r="AD250" s="268"/>
      <c r="AE250" s="268"/>
      <c r="AF250" s="268"/>
      <c r="AG250" s="268"/>
      <c r="AH250" s="268"/>
      <c r="AI250" s="268"/>
      <c r="AJ250" s="268"/>
      <c r="AK250" s="268"/>
      <c r="AL250" s="268"/>
      <c r="AM250" s="268"/>
      <c r="AN250" s="268"/>
      <c r="AO250" s="268"/>
      <c r="AP250" s="268"/>
      <c r="AQ250" s="268"/>
      <c r="AR250" s="268"/>
      <c r="AS250" s="268"/>
      <c r="AT250" s="268"/>
      <c r="AU250" s="268"/>
      <c r="AV250" s="268"/>
      <c r="AW250" s="268"/>
      <c r="AX250" s="268"/>
      <c r="AY250" s="268"/>
      <c r="AZ250" s="268"/>
      <c r="BA250" s="268"/>
      <c r="BB250" s="268"/>
      <c r="BC250" s="268"/>
      <c r="BD250" s="268"/>
      <c r="BE250" s="268"/>
      <c r="BF250" s="268"/>
      <c r="BG250" s="268"/>
      <c r="BH250" s="268"/>
      <c r="BI250" s="268"/>
      <c r="BJ250" s="268"/>
      <c r="BK250" s="268"/>
      <c r="BL250" s="268"/>
      <c r="BM250" s="268"/>
      <c r="BN250" s="268"/>
      <c r="BO250" s="268"/>
      <c r="BP250" s="268"/>
      <c r="BQ250" s="268"/>
      <c r="BR250" s="268"/>
      <c r="BS250" s="268"/>
      <c r="BT250" s="268"/>
      <c r="BU250" s="268"/>
      <c r="BV250" s="268"/>
      <c r="BW250" s="268"/>
      <c r="BX250" s="268"/>
      <c r="BY250" s="268"/>
      <c r="BZ250" s="268"/>
      <c r="CA250" s="268"/>
      <c r="CB250" s="268"/>
      <c r="CC250" s="268"/>
      <c r="CD250" s="268"/>
      <c r="CE250" s="268"/>
      <c r="CF250" s="268"/>
      <c r="CG250" s="268"/>
      <c r="CH250" s="268"/>
      <c r="CI250" s="268"/>
      <c r="CJ250" s="268"/>
      <c r="CK250" s="268"/>
      <c r="CL250" s="268"/>
      <c r="CM250" s="268"/>
      <c r="CN250" s="268"/>
      <c r="CO250" s="268"/>
      <c r="CP250" s="268"/>
      <c r="CQ250" s="268"/>
      <c r="CR250" s="268"/>
      <c r="CS250" s="268"/>
      <c r="CT250" s="268"/>
      <c r="CU250" s="268"/>
      <c r="CV250" s="268"/>
      <c r="CW250" s="268"/>
      <c r="CX250" s="268"/>
      <c r="CY250" s="268"/>
      <c r="CZ250" s="268"/>
      <c r="DA250" s="268"/>
      <c r="DB250" s="268"/>
      <c r="DC250" s="268"/>
      <c r="DD250" s="268"/>
      <c r="DE250" s="268"/>
      <c r="DF250" s="268"/>
      <c r="DG250" s="268"/>
      <c r="DH250" s="268"/>
      <c r="DI250" s="268"/>
      <c r="DJ250" s="268"/>
    </row>
    <row r="251">
      <c r="Q251" s="268"/>
      <c r="R251" s="268"/>
      <c r="S251" s="268"/>
      <c r="T251" s="268"/>
      <c r="U251" s="268"/>
      <c r="V251" s="268"/>
      <c r="W251" s="268"/>
      <c r="X251" s="268"/>
      <c r="Y251" s="268"/>
      <c r="Z251" s="268"/>
      <c r="AA251" s="268"/>
      <c r="AB251" s="268"/>
      <c r="AC251" s="268"/>
      <c r="AD251" s="268"/>
      <c r="AE251" s="268"/>
      <c r="AF251" s="268"/>
      <c r="AG251" s="268"/>
      <c r="AH251" s="268"/>
      <c r="AI251" s="268"/>
      <c r="AJ251" s="268"/>
      <c r="AK251" s="268"/>
      <c r="AL251" s="268"/>
      <c r="AM251" s="268"/>
      <c r="AN251" s="268"/>
      <c r="AO251" s="268"/>
      <c r="AP251" s="268"/>
      <c r="AQ251" s="268"/>
      <c r="AR251" s="268"/>
      <c r="AS251" s="268"/>
      <c r="AT251" s="268"/>
      <c r="AU251" s="268"/>
      <c r="AV251" s="268"/>
      <c r="AW251" s="268"/>
      <c r="AX251" s="268"/>
      <c r="AY251" s="268"/>
      <c r="AZ251" s="268"/>
      <c r="BA251" s="268"/>
      <c r="BB251" s="268"/>
      <c r="BC251" s="268"/>
      <c r="BD251" s="268"/>
      <c r="BE251" s="268"/>
      <c r="BF251" s="268"/>
      <c r="BG251" s="268"/>
      <c r="BH251" s="268"/>
      <c r="BI251" s="268"/>
      <c r="BJ251" s="268"/>
      <c r="BK251" s="268"/>
      <c r="BL251" s="268"/>
      <c r="BM251" s="268"/>
      <c r="BN251" s="268"/>
      <c r="BO251" s="268"/>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268"/>
      <c r="CS251" s="268"/>
      <c r="CT251" s="268"/>
      <c r="CU251" s="268"/>
      <c r="CV251" s="268"/>
      <c r="CW251" s="268"/>
      <c r="CX251" s="268"/>
      <c r="CY251" s="268"/>
      <c r="CZ251" s="268"/>
      <c r="DA251" s="268"/>
      <c r="DB251" s="268"/>
      <c r="DC251" s="268"/>
      <c r="DD251" s="268"/>
      <c r="DE251" s="268"/>
      <c r="DF251" s="268"/>
      <c r="DG251" s="268"/>
      <c r="DH251" s="268"/>
      <c r="DI251" s="268"/>
      <c r="DJ251" s="268"/>
    </row>
    <row r="252">
      <c r="Q252" s="268"/>
      <c r="R252" s="268"/>
      <c r="S252" s="268"/>
      <c r="T252" s="268"/>
      <c r="U252" s="268"/>
      <c r="V252" s="268"/>
      <c r="W252" s="268"/>
      <c r="X252" s="268"/>
      <c r="Y252" s="268"/>
      <c r="Z252" s="268"/>
      <c r="AA252" s="268"/>
      <c r="AB252" s="268"/>
      <c r="AC252" s="268"/>
      <c r="AD252" s="268"/>
      <c r="AE252" s="268"/>
      <c r="AF252" s="268"/>
      <c r="AG252" s="268"/>
      <c r="AH252" s="268"/>
      <c r="AI252" s="268"/>
      <c r="AJ252" s="268"/>
      <c r="AK252" s="268"/>
      <c r="AL252" s="268"/>
      <c r="AM252" s="268"/>
      <c r="AN252" s="268"/>
      <c r="AO252" s="268"/>
      <c r="AP252" s="268"/>
      <c r="AQ252" s="268"/>
      <c r="AR252" s="268"/>
      <c r="AS252" s="268"/>
      <c r="AT252" s="268"/>
      <c r="AU252" s="268"/>
      <c r="AV252" s="268"/>
      <c r="AW252" s="268"/>
      <c r="AX252" s="268"/>
      <c r="AY252" s="268"/>
      <c r="AZ252" s="268"/>
      <c r="BA252" s="268"/>
      <c r="BB252" s="268"/>
      <c r="BC252" s="268"/>
      <c r="BD252" s="268"/>
      <c r="BE252" s="268"/>
      <c r="BF252" s="268"/>
      <c r="BG252" s="268"/>
      <c r="BH252" s="268"/>
      <c r="BI252" s="268"/>
      <c r="BJ252" s="268"/>
      <c r="BK252" s="268"/>
      <c r="BL252" s="268"/>
      <c r="BM252" s="268"/>
      <c r="BN252" s="268"/>
      <c r="BO252" s="268"/>
      <c r="BP252" s="268"/>
      <c r="BQ252" s="268"/>
      <c r="BR252" s="268"/>
      <c r="BS252" s="268"/>
      <c r="BT252" s="268"/>
      <c r="BU252" s="268"/>
      <c r="BV252" s="268"/>
      <c r="BW252" s="268"/>
      <c r="BX252" s="268"/>
      <c r="BY252" s="268"/>
      <c r="BZ252" s="268"/>
      <c r="CA252" s="268"/>
      <c r="CB252" s="268"/>
      <c r="CC252" s="268"/>
      <c r="CD252" s="268"/>
      <c r="CE252" s="268"/>
      <c r="CF252" s="268"/>
      <c r="CG252" s="268"/>
      <c r="CH252" s="268"/>
      <c r="CI252" s="268"/>
      <c r="CJ252" s="268"/>
      <c r="CK252" s="268"/>
      <c r="CL252" s="268"/>
      <c r="CM252" s="268"/>
      <c r="CN252" s="268"/>
      <c r="CO252" s="268"/>
      <c r="CP252" s="268"/>
      <c r="CQ252" s="268"/>
      <c r="CR252" s="268"/>
      <c r="CS252" s="268"/>
      <c r="CT252" s="268"/>
      <c r="CU252" s="268"/>
      <c r="CV252" s="268"/>
      <c r="CW252" s="268"/>
      <c r="CX252" s="268"/>
      <c r="CY252" s="268"/>
      <c r="CZ252" s="268"/>
      <c r="DA252" s="268"/>
      <c r="DB252" s="268"/>
      <c r="DC252" s="268"/>
      <c r="DD252" s="268"/>
      <c r="DE252" s="268"/>
      <c r="DF252" s="268"/>
      <c r="DG252" s="268"/>
      <c r="DH252" s="268"/>
      <c r="DI252" s="268"/>
      <c r="DJ252" s="268"/>
    </row>
    <row r="253">
      <c r="Q253" s="268"/>
      <c r="R253" s="268"/>
      <c r="S253" s="268"/>
      <c r="T253" s="268"/>
      <c r="U253" s="268"/>
      <c r="V253" s="268"/>
      <c r="W253" s="268"/>
      <c r="X253" s="268"/>
      <c r="Y253" s="268"/>
      <c r="Z253" s="268"/>
      <c r="AA253" s="268"/>
      <c r="AB253" s="268"/>
      <c r="AC253" s="268"/>
      <c r="AD253" s="268"/>
      <c r="AE253" s="268"/>
      <c r="AF253" s="268"/>
      <c r="AG253" s="268"/>
      <c r="AH253" s="268"/>
      <c r="AI253" s="268"/>
      <c r="AJ253" s="268"/>
      <c r="AK253" s="268"/>
      <c r="AL253" s="268"/>
      <c r="AM253" s="268"/>
      <c r="AN253" s="268"/>
      <c r="AO253" s="268"/>
      <c r="AP253" s="268"/>
      <c r="AQ253" s="268"/>
      <c r="AR253" s="268"/>
      <c r="AS253" s="268"/>
      <c r="AT253" s="268"/>
      <c r="AU253" s="268"/>
      <c r="AV253" s="268"/>
      <c r="AW253" s="268"/>
      <c r="AX253" s="268"/>
      <c r="AY253" s="268"/>
      <c r="AZ253" s="268"/>
      <c r="BA253" s="268"/>
      <c r="BB253" s="268"/>
      <c r="BC253" s="268"/>
      <c r="BD253" s="268"/>
      <c r="BE253" s="268"/>
      <c r="BF253" s="268"/>
      <c r="BG253" s="268"/>
      <c r="BH253" s="268"/>
      <c r="BI253" s="268"/>
      <c r="BJ253" s="268"/>
      <c r="BK253" s="268"/>
      <c r="BL253" s="268"/>
      <c r="BM253" s="268"/>
      <c r="BN253" s="268"/>
      <c r="BO253" s="268"/>
      <c r="BP253" s="268"/>
      <c r="BQ253" s="268"/>
      <c r="BR253" s="268"/>
      <c r="BS253" s="268"/>
      <c r="BT253" s="268"/>
      <c r="BU253" s="268"/>
      <c r="BV253" s="268"/>
      <c r="BW253" s="268"/>
      <c r="BX253" s="268"/>
      <c r="BY253" s="268"/>
      <c r="BZ253" s="268"/>
      <c r="CA253" s="268"/>
      <c r="CB253" s="268"/>
      <c r="CC253" s="268"/>
      <c r="CD253" s="268"/>
      <c r="CE253" s="268"/>
      <c r="CF253" s="268"/>
      <c r="CG253" s="268"/>
      <c r="CH253" s="268"/>
      <c r="CI253" s="268"/>
      <c r="CJ253" s="268"/>
      <c r="CK253" s="268"/>
      <c r="CL253" s="268"/>
      <c r="CM253" s="268"/>
      <c r="CN253" s="268"/>
      <c r="CO253" s="268"/>
      <c r="CP253" s="268"/>
      <c r="CQ253" s="268"/>
      <c r="CR253" s="268"/>
      <c r="CS253" s="268"/>
      <c r="CT253" s="268"/>
      <c r="CU253" s="268"/>
      <c r="CV253" s="268"/>
      <c r="CW253" s="268"/>
      <c r="CX253" s="268"/>
      <c r="CY253" s="268"/>
      <c r="CZ253" s="268"/>
      <c r="DA253" s="268"/>
      <c r="DB253" s="268"/>
      <c r="DC253" s="268"/>
      <c r="DD253" s="268"/>
      <c r="DE253" s="268"/>
      <c r="DF253" s="268"/>
      <c r="DG253" s="268"/>
      <c r="DH253" s="268"/>
      <c r="DI253" s="268"/>
      <c r="DJ253" s="268"/>
    </row>
    <row r="254">
      <c r="Q254" s="268"/>
      <c r="R254" s="268"/>
      <c r="S254" s="268"/>
      <c r="T254" s="268"/>
      <c r="U254" s="268"/>
      <c r="V254" s="268"/>
      <c r="W254" s="268"/>
      <c r="X254" s="268"/>
      <c r="Y254" s="268"/>
      <c r="Z254" s="268"/>
      <c r="AA254" s="268"/>
      <c r="AB254" s="268"/>
      <c r="AC254" s="268"/>
      <c r="AD254" s="268"/>
      <c r="AE254" s="268"/>
      <c r="AF254" s="268"/>
      <c r="AG254" s="268"/>
      <c r="AH254" s="268"/>
      <c r="AI254" s="268"/>
      <c r="AJ254" s="268"/>
      <c r="AK254" s="268"/>
      <c r="AL254" s="268"/>
      <c r="AM254" s="268"/>
      <c r="AN254" s="268"/>
      <c r="AO254" s="268"/>
      <c r="AP254" s="268"/>
      <c r="AQ254" s="268"/>
      <c r="AR254" s="268"/>
      <c r="AS254" s="268"/>
      <c r="AT254" s="268"/>
      <c r="AU254" s="268"/>
      <c r="AV254" s="268"/>
      <c r="AW254" s="268"/>
      <c r="AX254" s="268"/>
      <c r="AY254" s="268"/>
      <c r="AZ254" s="268"/>
      <c r="BA254" s="268"/>
      <c r="BB254" s="268"/>
      <c r="BC254" s="268"/>
      <c r="BD254" s="268"/>
      <c r="BE254" s="268"/>
      <c r="BF254" s="268"/>
      <c r="BG254" s="268"/>
      <c r="BH254" s="268"/>
      <c r="BI254" s="268"/>
      <c r="BJ254" s="268"/>
      <c r="BK254" s="268"/>
      <c r="BL254" s="268"/>
      <c r="BM254" s="268"/>
      <c r="BN254" s="268"/>
      <c r="BO254" s="268"/>
      <c r="BP254" s="268"/>
      <c r="BQ254" s="268"/>
      <c r="BR254" s="268"/>
      <c r="BS254" s="268"/>
      <c r="BT254" s="268"/>
      <c r="BU254" s="268"/>
      <c r="BV254" s="268"/>
      <c r="BW254" s="268"/>
      <c r="BX254" s="268"/>
      <c r="BY254" s="268"/>
      <c r="BZ254" s="268"/>
      <c r="CA254" s="268"/>
      <c r="CB254" s="268"/>
      <c r="CC254" s="268"/>
      <c r="CD254" s="268"/>
      <c r="CE254" s="268"/>
      <c r="CF254" s="268"/>
      <c r="CG254" s="268"/>
      <c r="CH254" s="268"/>
      <c r="CI254" s="268"/>
      <c r="CJ254" s="268"/>
      <c r="CK254" s="268"/>
      <c r="CL254" s="268"/>
      <c r="CM254" s="268"/>
      <c r="CN254" s="268"/>
      <c r="CO254" s="268"/>
      <c r="CP254" s="268"/>
      <c r="CQ254" s="268"/>
      <c r="CR254" s="268"/>
      <c r="CS254" s="268"/>
      <c r="CT254" s="268"/>
      <c r="CU254" s="268"/>
      <c r="CV254" s="268"/>
      <c r="CW254" s="268"/>
      <c r="CX254" s="268"/>
      <c r="CY254" s="268"/>
      <c r="CZ254" s="268"/>
      <c r="DA254" s="268"/>
      <c r="DB254" s="268"/>
      <c r="DC254" s="268"/>
      <c r="DD254" s="268"/>
      <c r="DE254" s="268"/>
      <c r="DF254" s="268"/>
      <c r="DG254" s="268"/>
      <c r="DH254" s="268"/>
      <c r="DI254" s="268"/>
      <c r="DJ254" s="268"/>
    </row>
    <row r="255">
      <c r="Q255" s="268"/>
      <c r="R255" s="268"/>
      <c r="S255" s="268"/>
      <c r="T255" s="268"/>
      <c r="U255" s="268"/>
      <c r="V255" s="268"/>
      <c r="W255" s="268"/>
      <c r="X255" s="268"/>
      <c r="Y255" s="268"/>
      <c r="Z255" s="268"/>
      <c r="AA255" s="268"/>
      <c r="AB255" s="268"/>
      <c r="AC255" s="268"/>
      <c r="AD255" s="268"/>
      <c r="AE255" s="268"/>
      <c r="AF255" s="268"/>
      <c r="AG255" s="268"/>
      <c r="AH255" s="268"/>
      <c r="AI255" s="268"/>
      <c r="AJ255" s="268"/>
      <c r="AK255" s="268"/>
      <c r="AL255" s="268"/>
      <c r="AM255" s="268"/>
      <c r="AN255" s="268"/>
      <c r="AO255" s="268"/>
      <c r="AP255" s="268"/>
      <c r="AQ255" s="268"/>
      <c r="AR255" s="268"/>
      <c r="AS255" s="268"/>
      <c r="AT255" s="268"/>
      <c r="AU255" s="268"/>
      <c r="AV255" s="268"/>
      <c r="AW255" s="268"/>
      <c r="AX255" s="268"/>
      <c r="AY255" s="268"/>
      <c r="AZ255" s="268"/>
      <c r="BA255" s="268"/>
      <c r="BB255" s="268"/>
      <c r="BC255" s="268"/>
      <c r="BD255" s="268"/>
      <c r="BE255" s="268"/>
      <c r="BF255" s="268"/>
      <c r="BG255" s="268"/>
      <c r="BH255" s="268"/>
      <c r="BI255" s="268"/>
      <c r="BJ255" s="268"/>
      <c r="BK255" s="268"/>
      <c r="BL255" s="268"/>
      <c r="BM255" s="268"/>
      <c r="BN255" s="268"/>
      <c r="BO255" s="268"/>
      <c r="BP255" s="268"/>
      <c r="BQ255" s="268"/>
      <c r="BR255" s="268"/>
      <c r="BS255" s="268"/>
      <c r="BT255" s="268"/>
      <c r="BU255" s="268"/>
      <c r="BV255" s="268"/>
      <c r="BW255" s="268"/>
      <c r="BX255" s="268"/>
      <c r="BY255" s="268"/>
      <c r="BZ255" s="268"/>
      <c r="CA255" s="268"/>
      <c r="CB255" s="268"/>
      <c r="CC255" s="268"/>
      <c r="CD255" s="268"/>
      <c r="CE255" s="268"/>
      <c r="CF255" s="268"/>
      <c r="CG255" s="268"/>
      <c r="CH255" s="268"/>
      <c r="CI255" s="268"/>
      <c r="CJ255" s="268"/>
      <c r="CK255" s="268"/>
      <c r="CL255" s="268"/>
      <c r="CM255" s="268"/>
      <c r="CN255" s="268"/>
      <c r="CO255" s="268"/>
      <c r="CP255" s="268"/>
      <c r="CQ255" s="268"/>
      <c r="CR255" s="268"/>
      <c r="CS255" s="268"/>
      <c r="CT255" s="268"/>
      <c r="CU255" s="268"/>
      <c r="CV255" s="268"/>
      <c r="CW255" s="268"/>
      <c r="CX255" s="268"/>
      <c r="CY255" s="268"/>
      <c r="CZ255" s="268"/>
      <c r="DA255" s="268"/>
      <c r="DB255" s="268"/>
      <c r="DC255" s="268"/>
      <c r="DD255" s="268"/>
      <c r="DE255" s="268"/>
      <c r="DF255" s="268"/>
      <c r="DG255" s="268"/>
      <c r="DH255" s="268"/>
      <c r="DI255" s="268"/>
      <c r="DJ255" s="268"/>
    </row>
    <row r="256">
      <c r="Q256" s="268"/>
      <c r="R256" s="268"/>
      <c r="S256" s="268"/>
      <c r="T256" s="268"/>
      <c r="U256" s="268"/>
      <c r="V256" s="268"/>
      <c r="W256" s="268"/>
      <c r="X256" s="268"/>
      <c r="Y256" s="268"/>
      <c r="Z256" s="268"/>
      <c r="AA256" s="268"/>
      <c r="AB256" s="268"/>
      <c r="AC256" s="268"/>
      <c r="AD256" s="268"/>
      <c r="AE256" s="268"/>
      <c r="AF256" s="268"/>
      <c r="AG256" s="268"/>
      <c r="AH256" s="268"/>
      <c r="AI256" s="268"/>
      <c r="AJ256" s="268"/>
      <c r="AK256" s="268"/>
      <c r="AL256" s="268"/>
      <c r="AM256" s="268"/>
      <c r="AN256" s="268"/>
      <c r="AO256" s="268"/>
      <c r="AP256" s="268"/>
      <c r="AQ256" s="268"/>
      <c r="AR256" s="268"/>
      <c r="AS256" s="268"/>
      <c r="AT256" s="268"/>
      <c r="AU256" s="268"/>
      <c r="AV256" s="268"/>
      <c r="AW256" s="268"/>
      <c r="AX256" s="268"/>
      <c r="AY256" s="268"/>
      <c r="AZ256" s="268"/>
      <c r="BA256" s="268"/>
      <c r="BB256" s="268"/>
      <c r="BC256" s="268"/>
      <c r="BD256" s="268"/>
      <c r="BE256" s="268"/>
      <c r="BF256" s="268"/>
      <c r="BG256" s="268"/>
      <c r="BH256" s="268"/>
      <c r="BI256" s="268"/>
      <c r="BJ256" s="268"/>
      <c r="BK256" s="268"/>
      <c r="BL256" s="268"/>
      <c r="BM256" s="268"/>
      <c r="BN256" s="268"/>
      <c r="BO256" s="268"/>
      <c r="BP256" s="268"/>
      <c r="BQ256" s="268"/>
      <c r="BR256" s="268"/>
      <c r="BS256" s="268"/>
      <c r="BT256" s="268"/>
      <c r="BU256" s="268"/>
      <c r="BV256" s="268"/>
      <c r="BW256" s="268"/>
      <c r="BX256" s="268"/>
      <c r="BY256" s="268"/>
      <c r="BZ256" s="268"/>
      <c r="CA256" s="268"/>
      <c r="CB256" s="268"/>
      <c r="CC256" s="268"/>
      <c r="CD256" s="268"/>
      <c r="CE256" s="268"/>
      <c r="CF256" s="268"/>
      <c r="CG256" s="268"/>
      <c r="CH256" s="268"/>
      <c r="CI256" s="268"/>
      <c r="CJ256" s="268"/>
      <c r="CK256" s="268"/>
      <c r="CL256" s="268"/>
      <c r="CM256" s="268"/>
      <c r="CN256" s="268"/>
      <c r="CO256" s="268"/>
      <c r="CP256" s="268"/>
      <c r="CQ256" s="268"/>
      <c r="CR256" s="268"/>
      <c r="CS256" s="268"/>
      <c r="CT256" s="268"/>
      <c r="CU256" s="268"/>
      <c r="CV256" s="268"/>
      <c r="CW256" s="268"/>
      <c r="CX256" s="268"/>
      <c r="CY256" s="268"/>
      <c r="CZ256" s="268"/>
      <c r="DA256" s="268"/>
      <c r="DB256" s="268"/>
      <c r="DC256" s="268"/>
      <c r="DD256" s="268"/>
      <c r="DE256" s="268"/>
      <c r="DF256" s="268"/>
      <c r="DG256" s="268"/>
      <c r="DH256" s="268"/>
      <c r="DI256" s="268"/>
      <c r="DJ256" s="268"/>
    </row>
    <row r="257">
      <c r="Q257" s="268"/>
      <c r="R257" s="268"/>
      <c r="S257" s="268"/>
      <c r="T257" s="268"/>
      <c r="U257" s="268"/>
      <c r="V257" s="268"/>
      <c r="W257" s="268"/>
      <c r="X257" s="268"/>
      <c r="Y257" s="268"/>
      <c r="Z257" s="268"/>
      <c r="AA257" s="268"/>
      <c r="AB257" s="268"/>
      <c r="AC257" s="268"/>
      <c r="AD257" s="268"/>
      <c r="AE257" s="268"/>
      <c r="AF257" s="268"/>
      <c r="AG257" s="268"/>
      <c r="AH257" s="268"/>
      <c r="AI257" s="268"/>
      <c r="AJ257" s="268"/>
      <c r="AK257" s="268"/>
      <c r="AL257" s="268"/>
      <c r="AM257" s="268"/>
      <c r="AN257" s="268"/>
      <c r="AO257" s="268"/>
      <c r="AP257" s="268"/>
      <c r="AQ257" s="268"/>
      <c r="AR257" s="268"/>
      <c r="AS257" s="268"/>
      <c r="AT257" s="268"/>
      <c r="AU257" s="268"/>
      <c r="AV257" s="268"/>
      <c r="AW257" s="268"/>
      <c r="AX257" s="268"/>
      <c r="AY257" s="268"/>
      <c r="AZ257" s="268"/>
      <c r="BA257" s="268"/>
      <c r="BB257" s="268"/>
      <c r="BC257" s="268"/>
      <c r="BD257" s="268"/>
      <c r="BE257" s="268"/>
      <c r="BF257" s="268"/>
      <c r="BG257" s="268"/>
      <c r="BH257" s="268"/>
      <c r="BI257" s="268"/>
      <c r="BJ257" s="268"/>
      <c r="BK257" s="268"/>
      <c r="BL257" s="268"/>
      <c r="BM257" s="268"/>
      <c r="BN257" s="268"/>
      <c r="BO257" s="268"/>
      <c r="BP257" s="268"/>
      <c r="BQ257" s="268"/>
      <c r="BR257" s="268"/>
      <c r="BS257" s="268"/>
      <c r="BT257" s="268"/>
      <c r="BU257" s="268"/>
      <c r="BV257" s="268"/>
      <c r="BW257" s="268"/>
      <c r="BX257" s="268"/>
      <c r="BY257" s="268"/>
      <c r="BZ257" s="268"/>
      <c r="CA257" s="268"/>
      <c r="CB257" s="268"/>
      <c r="CC257" s="268"/>
      <c r="CD257" s="268"/>
      <c r="CE257" s="268"/>
      <c r="CF257" s="268"/>
      <c r="CG257" s="268"/>
      <c r="CH257" s="268"/>
      <c r="CI257" s="268"/>
      <c r="CJ257" s="268"/>
      <c r="CK257" s="268"/>
      <c r="CL257" s="268"/>
      <c r="CM257" s="268"/>
      <c r="CN257" s="268"/>
      <c r="CO257" s="268"/>
      <c r="CP257" s="268"/>
      <c r="CQ257" s="268"/>
      <c r="CR257" s="268"/>
      <c r="CS257" s="268"/>
      <c r="CT257" s="268"/>
      <c r="CU257" s="268"/>
      <c r="CV257" s="268"/>
      <c r="CW257" s="268"/>
      <c r="CX257" s="268"/>
      <c r="CY257" s="268"/>
      <c r="CZ257" s="268"/>
      <c r="DA257" s="268"/>
      <c r="DB257" s="268"/>
      <c r="DC257" s="268"/>
      <c r="DD257" s="268"/>
      <c r="DE257" s="268"/>
      <c r="DF257" s="268"/>
      <c r="DG257" s="268"/>
      <c r="DH257" s="268"/>
      <c r="DI257" s="268"/>
      <c r="DJ257" s="268"/>
    </row>
    <row r="258">
      <c r="Q258" s="268"/>
      <c r="R258" s="268"/>
      <c r="S258" s="268"/>
      <c r="T258" s="268"/>
      <c r="U258" s="268"/>
      <c r="V258" s="268"/>
      <c r="W258" s="268"/>
      <c r="X258" s="268"/>
      <c r="Y258" s="268"/>
      <c r="Z258" s="268"/>
      <c r="AA258" s="268"/>
      <c r="AB258" s="268"/>
      <c r="AC258" s="268"/>
      <c r="AD258" s="268"/>
      <c r="AE258" s="268"/>
      <c r="AF258" s="268"/>
      <c r="AG258" s="268"/>
      <c r="AH258" s="268"/>
      <c r="AI258" s="268"/>
      <c r="AJ258" s="268"/>
      <c r="AK258" s="268"/>
      <c r="AL258" s="268"/>
      <c r="AM258" s="268"/>
      <c r="AN258" s="268"/>
      <c r="AO258" s="268"/>
      <c r="AP258" s="268"/>
      <c r="AQ258" s="268"/>
      <c r="AR258" s="268"/>
      <c r="AS258" s="268"/>
      <c r="AT258" s="268"/>
      <c r="AU258" s="268"/>
      <c r="AV258" s="268"/>
      <c r="AW258" s="268"/>
      <c r="AX258" s="268"/>
      <c r="AY258" s="268"/>
      <c r="AZ258" s="268"/>
      <c r="BA258" s="268"/>
      <c r="BB258" s="268"/>
      <c r="BC258" s="268"/>
      <c r="BD258" s="268"/>
      <c r="BE258" s="268"/>
      <c r="BF258" s="268"/>
      <c r="BG258" s="268"/>
      <c r="BH258" s="268"/>
      <c r="BI258" s="268"/>
      <c r="BJ258" s="268"/>
      <c r="BK258" s="268"/>
      <c r="BL258" s="268"/>
      <c r="BM258" s="268"/>
      <c r="BN258" s="268"/>
      <c r="BO258" s="268"/>
      <c r="BP258" s="268"/>
      <c r="BQ258" s="268"/>
      <c r="BR258" s="268"/>
      <c r="BS258" s="268"/>
      <c r="BT258" s="268"/>
      <c r="BU258" s="268"/>
      <c r="BV258" s="268"/>
      <c r="BW258" s="268"/>
      <c r="BX258" s="268"/>
      <c r="BY258" s="268"/>
      <c r="BZ258" s="268"/>
      <c r="CA258" s="268"/>
      <c r="CB258" s="268"/>
      <c r="CC258" s="268"/>
      <c r="CD258" s="268"/>
      <c r="CE258" s="268"/>
      <c r="CF258" s="268"/>
      <c r="CG258" s="268"/>
      <c r="CH258" s="268"/>
      <c r="CI258" s="268"/>
      <c r="CJ258" s="268"/>
      <c r="CK258" s="268"/>
      <c r="CL258" s="268"/>
      <c r="CM258" s="268"/>
      <c r="CN258" s="268"/>
      <c r="CO258" s="268"/>
      <c r="CP258" s="268"/>
      <c r="CQ258" s="268"/>
      <c r="CR258" s="268"/>
      <c r="CS258" s="268"/>
      <c r="CT258" s="268"/>
      <c r="CU258" s="268"/>
      <c r="CV258" s="268"/>
      <c r="CW258" s="268"/>
      <c r="CX258" s="268"/>
      <c r="CY258" s="268"/>
      <c r="CZ258" s="268"/>
      <c r="DA258" s="268"/>
      <c r="DB258" s="268"/>
      <c r="DC258" s="268"/>
      <c r="DD258" s="268"/>
      <c r="DE258" s="268"/>
      <c r="DF258" s="268"/>
      <c r="DG258" s="268"/>
      <c r="DH258" s="268"/>
      <c r="DI258" s="268"/>
      <c r="DJ258" s="268"/>
    </row>
    <row r="259">
      <c r="Q259" s="268"/>
      <c r="R259" s="268"/>
      <c r="S259" s="268"/>
      <c r="T259" s="268"/>
      <c r="U259" s="268"/>
      <c r="V259" s="268"/>
      <c r="W259" s="268"/>
      <c r="X259" s="268"/>
      <c r="Y259" s="268"/>
      <c r="Z259" s="268"/>
      <c r="AA259" s="268"/>
      <c r="AB259" s="268"/>
      <c r="AC259" s="268"/>
      <c r="AD259" s="268"/>
      <c r="AE259" s="268"/>
      <c r="AF259" s="268"/>
      <c r="AG259" s="268"/>
      <c r="AH259" s="268"/>
      <c r="AI259" s="268"/>
      <c r="AJ259" s="268"/>
      <c r="AK259" s="268"/>
      <c r="AL259" s="268"/>
      <c r="AM259" s="268"/>
      <c r="AN259" s="268"/>
      <c r="AO259" s="268"/>
      <c r="AP259" s="268"/>
      <c r="AQ259" s="268"/>
      <c r="AR259" s="268"/>
      <c r="AS259" s="268"/>
      <c r="AT259" s="268"/>
      <c r="AU259" s="268"/>
      <c r="AV259" s="268"/>
      <c r="AW259" s="268"/>
      <c r="AX259" s="268"/>
      <c r="AY259" s="268"/>
      <c r="AZ259" s="268"/>
      <c r="BA259" s="268"/>
      <c r="BB259" s="268"/>
      <c r="BC259" s="268"/>
      <c r="BD259" s="268"/>
      <c r="BE259" s="268"/>
      <c r="BF259" s="268"/>
      <c r="BG259" s="268"/>
      <c r="BH259" s="268"/>
      <c r="BI259" s="268"/>
      <c r="BJ259" s="268"/>
      <c r="BK259" s="268"/>
      <c r="BL259" s="268"/>
      <c r="BM259" s="268"/>
      <c r="BN259" s="268"/>
      <c r="BO259" s="268"/>
      <c r="BP259" s="268"/>
      <c r="BQ259" s="268"/>
      <c r="BR259" s="268"/>
      <c r="BS259" s="268"/>
      <c r="BT259" s="268"/>
      <c r="BU259" s="268"/>
      <c r="BV259" s="268"/>
      <c r="BW259" s="268"/>
      <c r="BX259" s="268"/>
      <c r="BY259" s="268"/>
      <c r="BZ259" s="268"/>
      <c r="CA259" s="268"/>
      <c r="CB259" s="268"/>
      <c r="CC259" s="268"/>
      <c r="CD259" s="268"/>
      <c r="CE259" s="268"/>
      <c r="CF259" s="268"/>
      <c r="CG259" s="268"/>
      <c r="CH259" s="268"/>
      <c r="CI259" s="268"/>
      <c r="CJ259" s="268"/>
      <c r="CK259" s="268"/>
      <c r="CL259" s="268"/>
      <c r="CM259" s="268"/>
      <c r="CN259" s="268"/>
      <c r="CO259" s="268"/>
      <c r="CP259" s="268"/>
      <c r="CQ259" s="268"/>
      <c r="CR259" s="268"/>
      <c r="CS259" s="268"/>
      <c r="CT259" s="268"/>
      <c r="CU259" s="268"/>
      <c r="CV259" s="268"/>
      <c r="CW259" s="268"/>
      <c r="CX259" s="268"/>
      <c r="CY259" s="268"/>
      <c r="CZ259" s="268"/>
      <c r="DA259" s="268"/>
      <c r="DB259" s="268"/>
      <c r="DC259" s="268"/>
      <c r="DD259" s="268"/>
      <c r="DE259" s="268"/>
      <c r="DF259" s="268"/>
      <c r="DG259" s="268"/>
      <c r="DH259" s="268"/>
      <c r="DI259" s="268"/>
      <c r="DJ259" s="268"/>
    </row>
    <row r="260">
      <c r="Q260" s="268"/>
      <c r="R260" s="268"/>
      <c r="S260" s="268"/>
      <c r="T260" s="268"/>
      <c r="U260" s="268"/>
      <c r="V260" s="268"/>
      <c r="W260" s="268"/>
      <c r="X260" s="268"/>
      <c r="Y260" s="268"/>
      <c r="Z260" s="268"/>
      <c r="AA260" s="268"/>
      <c r="AB260" s="268"/>
      <c r="AC260" s="268"/>
      <c r="AD260" s="268"/>
      <c r="AE260" s="268"/>
      <c r="AF260" s="268"/>
      <c r="AG260" s="268"/>
      <c r="AH260" s="268"/>
      <c r="AI260" s="268"/>
      <c r="AJ260" s="268"/>
      <c r="AK260" s="268"/>
      <c r="AL260" s="268"/>
      <c r="AM260" s="268"/>
      <c r="AN260" s="268"/>
      <c r="AO260" s="268"/>
      <c r="AP260" s="268"/>
      <c r="AQ260" s="268"/>
      <c r="AR260" s="268"/>
      <c r="AS260" s="268"/>
      <c r="AT260" s="268"/>
      <c r="AU260" s="268"/>
      <c r="AV260" s="268"/>
      <c r="AW260" s="268"/>
      <c r="AX260" s="268"/>
      <c r="AY260" s="268"/>
      <c r="AZ260" s="268"/>
      <c r="BA260" s="268"/>
      <c r="BB260" s="268"/>
      <c r="BC260" s="268"/>
      <c r="BD260" s="268"/>
      <c r="BE260" s="268"/>
      <c r="BF260" s="268"/>
      <c r="BG260" s="268"/>
      <c r="BH260" s="268"/>
      <c r="BI260" s="268"/>
      <c r="BJ260" s="268"/>
      <c r="BK260" s="268"/>
      <c r="BL260" s="268"/>
      <c r="BM260" s="268"/>
      <c r="BN260" s="268"/>
      <c r="BO260" s="268"/>
      <c r="BP260" s="268"/>
      <c r="BQ260" s="268"/>
      <c r="BR260" s="268"/>
      <c r="BS260" s="268"/>
      <c r="BT260" s="268"/>
      <c r="BU260" s="268"/>
      <c r="BV260" s="268"/>
      <c r="BW260" s="268"/>
      <c r="BX260" s="268"/>
      <c r="BY260" s="268"/>
      <c r="BZ260" s="268"/>
      <c r="CA260" s="268"/>
      <c r="CB260" s="268"/>
      <c r="CC260" s="268"/>
      <c r="CD260" s="268"/>
      <c r="CE260" s="268"/>
      <c r="CF260" s="268"/>
      <c r="CG260" s="268"/>
      <c r="CH260" s="268"/>
      <c r="CI260" s="268"/>
      <c r="CJ260" s="268"/>
      <c r="CK260" s="268"/>
      <c r="CL260" s="268"/>
      <c r="CM260" s="268"/>
      <c r="CN260" s="268"/>
      <c r="CO260" s="268"/>
      <c r="CP260" s="268"/>
      <c r="CQ260" s="268"/>
      <c r="CR260" s="268"/>
      <c r="CS260" s="268"/>
      <c r="CT260" s="268"/>
      <c r="CU260" s="268"/>
      <c r="CV260" s="268"/>
      <c r="CW260" s="268"/>
      <c r="CX260" s="268"/>
      <c r="CY260" s="268"/>
      <c r="CZ260" s="268"/>
      <c r="DA260" s="268"/>
      <c r="DB260" s="268"/>
      <c r="DC260" s="268"/>
      <c r="DD260" s="268"/>
      <c r="DE260" s="268"/>
      <c r="DF260" s="268"/>
      <c r="DG260" s="268"/>
      <c r="DH260" s="268"/>
      <c r="DI260" s="268"/>
      <c r="DJ260" s="268"/>
    </row>
    <row r="261">
      <c r="Q261" s="268"/>
      <c r="R261" s="268"/>
      <c r="S261" s="268"/>
      <c r="T261" s="268"/>
      <c r="U261" s="268"/>
      <c r="V261" s="268"/>
      <c r="W261" s="268"/>
      <c r="X261" s="268"/>
      <c r="Y261" s="268"/>
      <c r="Z261" s="268"/>
      <c r="AA261" s="268"/>
      <c r="AB261" s="268"/>
      <c r="AC261" s="268"/>
      <c r="AD261" s="268"/>
      <c r="AE261" s="268"/>
      <c r="AF261" s="268"/>
      <c r="AG261" s="268"/>
      <c r="AH261" s="268"/>
      <c r="AI261" s="268"/>
      <c r="AJ261" s="268"/>
      <c r="AK261" s="268"/>
      <c r="AL261" s="268"/>
      <c r="AM261" s="268"/>
      <c r="AN261" s="268"/>
      <c r="AO261" s="268"/>
      <c r="AP261" s="268"/>
      <c r="AQ261" s="268"/>
      <c r="AR261" s="268"/>
      <c r="AS261" s="268"/>
      <c r="AT261" s="268"/>
      <c r="AU261" s="268"/>
      <c r="AV261" s="268"/>
      <c r="AW261" s="268"/>
      <c r="AX261" s="268"/>
      <c r="AY261" s="268"/>
      <c r="AZ261" s="268"/>
      <c r="BA261" s="268"/>
      <c r="BB261" s="268"/>
      <c r="BC261" s="268"/>
      <c r="BD261" s="268"/>
      <c r="BE261" s="268"/>
      <c r="BF261" s="268"/>
      <c r="BG261" s="268"/>
      <c r="BH261" s="268"/>
      <c r="BI261" s="268"/>
      <c r="BJ261" s="268"/>
      <c r="BK261" s="268"/>
      <c r="BL261" s="268"/>
      <c r="BM261" s="268"/>
      <c r="BN261" s="268"/>
      <c r="BO261" s="268"/>
      <c r="BP261" s="268"/>
      <c r="BQ261" s="268"/>
      <c r="BR261" s="268"/>
      <c r="BS261" s="268"/>
      <c r="BT261" s="268"/>
      <c r="BU261" s="268"/>
      <c r="BV261" s="268"/>
      <c r="BW261" s="268"/>
      <c r="BX261" s="268"/>
      <c r="BY261" s="268"/>
      <c r="BZ261" s="268"/>
      <c r="CA261" s="268"/>
      <c r="CB261" s="268"/>
      <c r="CC261" s="268"/>
      <c r="CD261" s="268"/>
      <c r="CE261" s="268"/>
      <c r="CF261" s="268"/>
      <c r="CG261" s="268"/>
      <c r="CH261" s="268"/>
      <c r="CI261" s="268"/>
      <c r="CJ261" s="268"/>
      <c r="CK261" s="268"/>
      <c r="CL261" s="268"/>
      <c r="CM261" s="268"/>
      <c r="CN261" s="268"/>
      <c r="CO261" s="268"/>
      <c r="CP261" s="268"/>
      <c r="CQ261" s="268"/>
      <c r="CR261" s="268"/>
      <c r="CS261" s="268"/>
      <c r="CT261" s="268"/>
      <c r="CU261" s="268"/>
      <c r="CV261" s="268"/>
      <c r="CW261" s="268"/>
      <c r="CX261" s="268"/>
      <c r="CY261" s="268"/>
      <c r="CZ261" s="268"/>
      <c r="DA261" s="268"/>
      <c r="DB261" s="268"/>
      <c r="DC261" s="268"/>
      <c r="DD261" s="268"/>
      <c r="DE261" s="268"/>
      <c r="DF261" s="268"/>
      <c r="DG261" s="268"/>
      <c r="DH261" s="268"/>
      <c r="DI261" s="268"/>
      <c r="DJ261" s="268"/>
    </row>
    <row r="262">
      <c r="Q262" s="268"/>
      <c r="R262" s="268"/>
      <c r="S262" s="268"/>
      <c r="T262" s="268"/>
      <c r="U262" s="268"/>
      <c r="V262" s="268"/>
      <c r="W262" s="268"/>
      <c r="X262" s="268"/>
      <c r="Y262" s="268"/>
      <c r="Z262" s="268"/>
      <c r="AA262" s="268"/>
      <c r="AB262" s="268"/>
      <c r="AC262" s="268"/>
      <c r="AD262" s="268"/>
      <c r="AE262" s="268"/>
      <c r="AF262" s="268"/>
      <c r="AG262" s="268"/>
      <c r="AH262" s="268"/>
      <c r="AI262" s="268"/>
      <c r="AJ262" s="268"/>
      <c r="AK262" s="268"/>
      <c r="AL262" s="268"/>
      <c r="AM262" s="268"/>
      <c r="AN262" s="268"/>
      <c r="AO262" s="268"/>
      <c r="AP262" s="268"/>
      <c r="AQ262" s="268"/>
      <c r="AR262" s="268"/>
      <c r="AS262" s="268"/>
      <c r="AT262" s="268"/>
      <c r="AU262" s="268"/>
      <c r="AV262" s="268"/>
      <c r="AW262" s="268"/>
      <c r="AX262" s="268"/>
      <c r="AY262" s="268"/>
      <c r="AZ262" s="268"/>
      <c r="BA262" s="268"/>
      <c r="BB262" s="268"/>
      <c r="BC262" s="268"/>
      <c r="BD262" s="268"/>
      <c r="BE262" s="268"/>
      <c r="BF262" s="268"/>
      <c r="BG262" s="268"/>
      <c r="BH262" s="268"/>
      <c r="BI262" s="268"/>
      <c r="BJ262" s="268"/>
      <c r="BK262" s="268"/>
      <c r="BL262" s="268"/>
      <c r="BM262" s="268"/>
      <c r="BN262" s="268"/>
      <c r="BO262" s="268"/>
      <c r="BP262" s="268"/>
      <c r="BQ262" s="268"/>
      <c r="BR262" s="268"/>
      <c r="BS262" s="268"/>
      <c r="BT262" s="268"/>
      <c r="BU262" s="268"/>
      <c r="BV262" s="268"/>
      <c r="BW262" s="268"/>
      <c r="BX262" s="268"/>
      <c r="BY262" s="268"/>
      <c r="BZ262" s="268"/>
      <c r="CA262" s="268"/>
      <c r="CB262" s="268"/>
      <c r="CC262" s="268"/>
      <c r="CD262" s="268"/>
      <c r="CE262" s="268"/>
      <c r="CF262" s="268"/>
      <c r="CG262" s="268"/>
      <c r="CH262" s="268"/>
      <c r="CI262" s="268"/>
      <c r="CJ262" s="268"/>
      <c r="CK262" s="268"/>
      <c r="CL262" s="268"/>
      <c r="CM262" s="268"/>
      <c r="CN262" s="268"/>
      <c r="CO262" s="268"/>
      <c r="CP262" s="268"/>
      <c r="CQ262" s="268"/>
      <c r="CR262" s="268"/>
      <c r="CS262" s="268"/>
      <c r="CT262" s="268"/>
      <c r="CU262" s="268"/>
      <c r="CV262" s="268"/>
      <c r="CW262" s="268"/>
      <c r="CX262" s="268"/>
      <c r="CY262" s="268"/>
      <c r="CZ262" s="268"/>
      <c r="DA262" s="268"/>
      <c r="DB262" s="268"/>
      <c r="DC262" s="268"/>
      <c r="DD262" s="268"/>
      <c r="DE262" s="268"/>
      <c r="DF262" s="268"/>
      <c r="DG262" s="268"/>
      <c r="DH262" s="268"/>
      <c r="DI262" s="268"/>
      <c r="DJ262" s="268"/>
    </row>
    <row r="263">
      <c r="Q263" s="268"/>
      <c r="R263" s="268"/>
      <c r="S263" s="268"/>
      <c r="T263" s="268"/>
      <c r="U263" s="268"/>
      <c r="V263" s="268"/>
      <c r="W263" s="268"/>
      <c r="X263" s="268"/>
      <c r="Y263" s="268"/>
      <c r="Z263" s="268"/>
      <c r="AA263" s="268"/>
      <c r="AB263" s="268"/>
      <c r="AC263" s="268"/>
      <c r="AD263" s="268"/>
      <c r="AE263" s="268"/>
      <c r="AF263" s="268"/>
      <c r="AG263" s="268"/>
      <c r="AH263" s="268"/>
      <c r="AI263" s="268"/>
      <c r="AJ263" s="268"/>
      <c r="AK263" s="268"/>
      <c r="AL263" s="268"/>
      <c r="AM263" s="268"/>
      <c r="AN263" s="268"/>
      <c r="AO263" s="268"/>
      <c r="AP263" s="268"/>
      <c r="AQ263" s="268"/>
      <c r="AR263" s="268"/>
      <c r="AS263" s="268"/>
      <c r="AT263" s="268"/>
      <c r="AU263" s="268"/>
      <c r="AV263" s="268"/>
      <c r="AW263" s="268"/>
      <c r="AX263" s="268"/>
      <c r="AY263" s="268"/>
      <c r="AZ263" s="268"/>
      <c r="BA263" s="268"/>
      <c r="BB263" s="268"/>
      <c r="BC263" s="268"/>
      <c r="BD263" s="268"/>
      <c r="BE263" s="268"/>
      <c r="BF263" s="268"/>
      <c r="BG263" s="268"/>
      <c r="BH263" s="268"/>
      <c r="BI263" s="268"/>
      <c r="BJ263" s="268"/>
      <c r="BK263" s="268"/>
      <c r="BL263" s="268"/>
      <c r="BM263" s="268"/>
      <c r="BN263" s="268"/>
      <c r="BO263" s="268"/>
      <c r="BP263" s="268"/>
      <c r="BQ263" s="268"/>
      <c r="BR263" s="268"/>
      <c r="BS263" s="268"/>
      <c r="BT263" s="268"/>
      <c r="BU263" s="268"/>
      <c r="BV263" s="268"/>
      <c r="BW263" s="268"/>
      <c r="BX263" s="268"/>
      <c r="BY263" s="268"/>
      <c r="BZ263" s="268"/>
      <c r="CA263" s="268"/>
      <c r="CB263" s="268"/>
      <c r="CC263" s="268"/>
      <c r="CD263" s="268"/>
      <c r="CE263" s="268"/>
      <c r="CF263" s="268"/>
      <c r="CG263" s="268"/>
      <c r="CH263" s="268"/>
      <c r="CI263" s="268"/>
      <c r="CJ263" s="268"/>
      <c r="CK263" s="268"/>
      <c r="CL263" s="268"/>
      <c r="CM263" s="268"/>
      <c r="CN263" s="268"/>
      <c r="CO263" s="268"/>
      <c r="CP263" s="268"/>
      <c r="CQ263" s="268"/>
      <c r="CR263" s="268"/>
      <c r="CS263" s="268"/>
      <c r="CT263" s="268"/>
      <c r="CU263" s="268"/>
      <c r="CV263" s="268"/>
      <c r="CW263" s="268"/>
      <c r="CX263" s="268"/>
      <c r="CY263" s="268"/>
      <c r="CZ263" s="268"/>
      <c r="DA263" s="268"/>
      <c r="DB263" s="268"/>
      <c r="DC263" s="268"/>
      <c r="DD263" s="268"/>
      <c r="DE263" s="268"/>
      <c r="DF263" s="268"/>
      <c r="DG263" s="268"/>
      <c r="DH263" s="268"/>
      <c r="DI263" s="268"/>
      <c r="DJ263" s="268"/>
    </row>
    <row r="264">
      <c r="Q264" s="268"/>
      <c r="R264" s="268"/>
      <c r="S264" s="268"/>
      <c r="T264" s="268"/>
      <c r="U264" s="268"/>
      <c r="V264" s="268"/>
      <c r="W264" s="268"/>
      <c r="X264" s="268"/>
      <c r="Y264" s="268"/>
      <c r="Z264" s="268"/>
      <c r="AA264" s="268"/>
      <c r="AB264" s="268"/>
      <c r="AC264" s="268"/>
      <c r="AD264" s="268"/>
      <c r="AE264" s="268"/>
      <c r="AF264" s="268"/>
      <c r="AG264" s="268"/>
      <c r="AH264" s="268"/>
      <c r="AI264" s="268"/>
      <c r="AJ264" s="268"/>
      <c r="AK264" s="268"/>
      <c r="AL264" s="268"/>
      <c r="AM264" s="268"/>
      <c r="AN264" s="268"/>
      <c r="AO264" s="268"/>
      <c r="AP264" s="268"/>
      <c r="AQ264" s="268"/>
      <c r="AR264" s="268"/>
      <c r="AS264" s="268"/>
      <c r="AT264" s="268"/>
      <c r="AU264" s="268"/>
      <c r="AV264" s="268"/>
      <c r="AW264" s="268"/>
      <c r="AX264" s="268"/>
      <c r="AY264" s="268"/>
      <c r="AZ264" s="268"/>
      <c r="BA264" s="268"/>
      <c r="BB264" s="268"/>
      <c r="BC264" s="268"/>
      <c r="BD264" s="268"/>
      <c r="BE264" s="268"/>
      <c r="BF264" s="268"/>
      <c r="BG264" s="268"/>
      <c r="BH264" s="268"/>
      <c r="BI264" s="268"/>
      <c r="BJ264" s="268"/>
      <c r="BK264" s="268"/>
      <c r="BL264" s="268"/>
      <c r="BM264" s="268"/>
      <c r="BN264" s="268"/>
      <c r="BO264" s="268"/>
      <c r="BP264" s="268"/>
      <c r="BQ264" s="268"/>
      <c r="BR264" s="268"/>
      <c r="BS264" s="268"/>
      <c r="BT264" s="268"/>
      <c r="BU264" s="268"/>
      <c r="BV264" s="268"/>
      <c r="BW264" s="268"/>
      <c r="BX264" s="268"/>
      <c r="BY264" s="268"/>
      <c r="BZ264" s="268"/>
      <c r="CA264" s="268"/>
      <c r="CB264" s="268"/>
      <c r="CC264" s="268"/>
      <c r="CD264" s="268"/>
      <c r="CE264" s="268"/>
      <c r="CF264" s="268"/>
      <c r="CG264" s="268"/>
      <c r="CH264" s="268"/>
      <c r="CI264" s="268"/>
      <c r="CJ264" s="268"/>
      <c r="CK264" s="268"/>
      <c r="CL264" s="268"/>
      <c r="CM264" s="268"/>
      <c r="CN264" s="268"/>
      <c r="CO264" s="268"/>
      <c r="CP264" s="268"/>
      <c r="CQ264" s="268"/>
      <c r="CR264" s="268"/>
      <c r="CS264" s="268"/>
      <c r="CT264" s="268"/>
      <c r="CU264" s="268"/>
      <c r="CV264" s="268"/>
      <c r="CW264" s="268"/>
      <c r="CX264" s="268"/>
      <c r="CY264" s="268"/>
      <c r="CZ264" s="268"/>
      <c r="DA264" s="268"/>
      <c r="DB264" s="268"/>
      <c r="DC264" s="268"/>
      <c r="DD264" s="268"/>
      <c r="DE264" s="268"/>
      <c r="DF264" s="268"/>
      <c r="DG264" s="268"/>
      <c r="DH264" s="268"/>
      <c r="DI264" s="268"/>
      <c r="DJ264" s="268"/>
    </row>
  </sheetData>
  <mergeCells count="22">
    <mergeCell ref="FI9:FM9"/>
    <mergeCell ref="C26:F26"/>
    <mergeCell ref="K26:N26"/>
    <mergeCell ref="R26:AE26"/>
    <mergeCell ref="AG26:DI26"/>
    <mergeCell ref="DY26:ED26"/>
    <mergeCell ref="EF26:EK26"/>
    <mergeCell ref="ER47:EW47"/>
    <mergeCell ref="EW98:EZ123"/>
    <mergeCell ref="DY106:EB118"/>
    <mergeCell ref="EF106:EI118"/>
    <mergeCell ref="K104:N104"/>
    <mergeCell ref="R130:AE130"/>
    <mergeCell ref="AG130:DI130"/>
    <mergeCell ref="L183:M208"/>
    <mergeCell ref="ER26:EW26"/>
    <mergeCell ref="FE26:FI26"/>
    <mergeCell ref="FE48:FI48"/>
    <mergeCell ref="C57:F69"/>
    <mergeCell ref="K70:N70"/>
    <mergeCell ref="R82:AE82"/>
    <mergeCell ref="AG82:DI82"/>
  </mergeCells>
  <conditionalFormatting sqref="FF50:FI62">
    <cfRule type="colorScale" priority="1">
      <colorScale>
        <cfvo type="min"/>
        <cfvo type="formula" val="0.5"/>
        <cfvo type="max"/>
        <color rgb="FFFFFFFF"/>
        <color rgb="FFABDDC5"/>
        <color rgb="FF57BB8A"/>
      </colorScale>
    </cfRule>
  </conditionalFormatting>
  <conditionalFormatting sqref="FF28:FP48 FB36:FD47 FE36:FE48">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1" max="111" width="20.13"/>
    <col customWidth="1" min="112" max="112" width="32.5"/>
  </cols>
  <sheetData>
    <row r="7">
      <c r="D7" s="272" t="s">
        <v>2118</v>
      </c>
      <c r="E7" s="274"/>
      <c r="F7" s="441"/>
      <c r="G7" s="275" t="s">
        <v>2119</v>
      </c>
      <c r="H7" s="276"/>
      <c r="I7" s="276"/>
      <c r="J7" s="276"/>
      <c r="K7" s="276"/>
      <c r="L7" s="276"/>
      <c r="M7" s="276"/>
      <c r="N7" s="276"/>
      <c r="O7" s="276"/>
      <c r="P7" s="276"/>
      <c r="Q7" s="276"/>
      <c r="R7" s="276"/>
      <c r="S7" s="276"/>
      <c r="T7" s="277"/>
      <c r="V7" s="278" t="s">
        <v>2119</v>
      </c>
      <c r="W7" s="276"/>
      <c r="X7" s="276"/>
      <c r="Y7" s="276"/>
      <c r="Z7" s="276"/>
      <c r="AA7" s="276"/>
      <c r="AB7" s="276"/>
      <c r="AC7" s="276"/>
      <c r="AD7" s="276"/>
      <c r="AE7" s="276"/>
      <c r="AF7" s="276"/>
      <c r="AG7" s="276"/>
      <c r="AH7" s="276"/>
      <c r="AI7" s="276"/>
      <c r="AJ7" s="276"/>
      <c r="AK7" s="276"/>
      <c r="AL7" s="276"/>
      <c r="AM7" s="276"/>
      <c r="AN7" s="276"/>
      <c r="AO7" s="276"/>
      <c r="AP7" s="276"/>
      <c r="AQ7" s="276"/>
      <c r="AR7" s="276"/>
      <c r="AS7" s="276"/>
      <c r="AT7" s="276"/>
      <c r="AU7" s="276"/>
      <c r="AV7" s="276"/>
      <c r="AW7" s="276"/>
      <c r="AX7" s="276"/>
      <c r="AY7" s="276"/>
      <c r="AZ7" s="276"/>
      <c r="BA7" s="276"/>
      <c r="BB7" s="276"/>
      <c r="BC7" s="276"/>
      <c r="BD7" s="276"/>
      <c r="BE7" s="276"/>
      <c r="BF7" s="276"/>
      <c r="BG7" s="276"/>
      <c r="BH7" s="276"/>
      <c r="BI7" s="276"/>
      <c r="BJ7" s="276"/>
      <c r="BK7" s="276"/>
      <c r="BL7" s="276"/>
      <c r="BM7" s="276"/>
      <c r="BN7" s="276"/>
      <c r="BO7" s="276"/>
      <c r="BP7" s="276"/>
      <c r="BQ7" s="276"/>
      <c r="BR7" s="276"/>
      <c r="BS7" s="276"/>
      <c r="BT7" s="276"/>
      <c r="BU7" s="276"/>
      <c r="BV7" s="276"/>
      <c r="BW7" s="276"/>
      <c r="BX7" s="276"/>
      <c r="BY7" s="276"/>
      <c r="BZ7" s="276"/>
      <c r="CA7" s="276"/>
      <c r="CB7" s="276"/>
      <c r="CC7" s="276"/>
      <c r="CD7" s="276"/>
      <c r="CE7" s="276"/>
      <c r="CF7" s="276"/>
      <c r="CG7" s="276"/>
      <c r="CH7" s="276"/>
      <c r="CI7" s="276"/>
      <c r="CJ7" s="276"/>
      <c r="CK7" s="276"/>
      <c r="CL7" s="276"/>
      <c r="CM7" s="276"/>
      <c r="CN7" s="276"/>
      <c r="CO7" s="276"/>
      <c r="CP7" s="276"/>
      <c r="CQ7" s="276"/>
      <c r="CR7" s="276"/>
      <c r="CS7" s="276"/>
      <c r="CT7" s="276"/>
      <c r="CU7" s="276"/>
      <c r="CV7" s="276"/>
      <c r="CW7" s="276"/>
      <c r="CX7" s="277"/>
      <c r="CY7" s="442"/>
      <c r="CZ7" s="442"/>
      <c r="DA7" s="442"/>
      <c r="DB7" s="443" t="s">
        <v>2290</v>
      </c>
      <c r="DC7" s="4"/>
      <c r="DD7" s="444" t="s">
        <v>2177</v>
      </c>
      <c r="DE7" s="442"/>
      <c r="DF7" s="442"/>
      <c r="DG7" s="352" t="s">
        <v>2291</v>
      </c>
      <c r="DH7" s="4"/>
      <c r="DI7" s="442"/>
      <c r="DJ7" s="352" t="s">
        <v>2292</v>
      </c>
      <c r="DK7" s="4"/>
      <c r="DL7" s="442"/>
      <c r="DM7" s="442"/>
      <c r="DN7" s="442"/>
      <c r="DO7" s="442"/>
      <c r="DP7" s="442"/>
      <c r="DQ7" s="442"/>
      <c r="DR7" s="442"/>
      <c r="DS7" s="442"/>
      <c r="DT7" s="442"/>
      <c r="DU7" s="442"/>
      <c r="DV7" s="442"/>
      <c r="DW7" s="442"/>
      <c r="DX7" s="442"/>
      <c r="DY7" s="442"/>
      <c r="DZ7" s="442"/>
      <c r="EA7" s="442"/>
      <c r="EB7" s="442"/>
      <c r="EC7" s="442"/>
      <c r="ED7" s="442"/>
      <c r="EE7" s="442"/>
      <c r="EF7" s="442"/>
      <c r="EG7" s="442"/>
      <c r="EH7" s="442"/>
      <c r="EI7" s="442"/>
    </row>
    <row r="8">
      <c r="D8" s="377" t="s">
        <v>2125</v>
      </c>
      <c r="E8" s="379" t="s">
        <v>2126</v>
      </c>
      <c r="G8" s="289" t="s">
        <v>2129</v>
      </c>
      <c r="H8" s="290" t="s">
        <v>1822</v>
      </c>
      <c r="I8" s="290" t="s">
        <v>1752</v>
      </c>
      <c r="J8" s="290" t="s">
        <v>797</v>
      </c>
      <c r="K8" s="290" t="s">
        <v>508</v>
      </c>
      <c r="L8" s="290" t="s">
        <v>174</v>
      </c>
      <c r="M8" s="290" t="s">
        <v>329</v>
      </c>
      <c r="N8" s="290" t="s">
        <v>1169</v>
      </c>
      <c r="O8" s="290" t="s">
        <v>146</v>
      </c>
      <c r="P8" s="290" t="s">
        <v>537</v>
      </c>
      <c r="Q8" s="290" t="s">
        <v>269</v>
      </c>
      <c r="R8" s="290" t="s">
        <v>228</v>
      </c>
      <c r="S8" s="290" t="s">
        <v>214</v>
      </c>
      <c r="T8" s="291" t="s">
        <v>441</v>
      </c>
      <c r="V8" s="289" t="s">
        <v>2129</v>
      </c>
      <c r="W8" s="292" t="s">
        <v>1835</v>
      </c>
      <c r="X8" s="293" t="s">
        <v>1903</v>
      </c>
      <c r="Y8" s="292" t="s">
        <v>1918</v>
      </c>
      <c r="Z8" s="292" t="s">
        <v>1824</v>
      </c>
      <c r="AA8" s="292" t="s">
        <v>1805</v>
      </c>
      <c r="AB8" s="292" t="s">
        <v>1794</v>
      </c>
      <c r="AC8" s="292" t="s">
        <v>1754</v>
      </c>
      <c r="AD8" s="292" t="s">
        <v>799</v>
      </c>
      <c r="AE8" s="292" t="s">
        <v>877</v>
      </c>
      <c r="AF8" s="292" t="s">
        <v>853</v>
      </c>
      <c r="AG8" s="292" t="s">
        <v>981</v>
      </c>
      <c r="AH8" s="292" t="s">
        <v>1604</v>
      </c>
      <c r="AI8" s="292" t="s">
        <v>2012</v>
      </c>
      <c r="AJ8" s="292" t="s">
        <v>957</v>
      </c>
      <c r="AK8" s="292" t="s">
        <v>819</v>
      </c>
      <c r="AL8" s="292" t="s">
        <v>931</v>
      </c>
      <c r="AM8" s="292" t="s">
        <v>1469</v>
      </c>
      <c r="AN8" s="292" t="s">
        <v>1401</v>
      </c>
      <c r="AO8" s="294" t="s">
        <v>511</v>
      </c>
      <c r="AP8" s="292" t="s">
        <v>1490</v>
      </c>
      <c r="AQ8" s="292" t="s">
        <v>680</v>
      </c>
      <c r="AR8" s="292" t="s">
        <v>344</v>
      </c>
      <c r="AS8" s="292" t="s">
        <v>1509</v>
      </c>
      <c r="AT8" s="292" t="s">
        <v>831</v>
      </c>
      <c r="AU8" s="292" t="s">
        <v>176</v>
      </c>
      <c r="AV8" s="292" t="s">
        <v>1962</v>
      </c>
      <c r="AW8" s="292" t="s">
        <v>1088</v>
      </c>
      <c r="AX8" s="292" t="s">
        <v>331</v>
      </c>
      <c r="AY8" s="292" t="s">
        <v>761</v>
      </c>
      <c r="AZ8" s="292" t="s">
        <v>1593</v>
      </c>
      <c r="BA8" s="292" t="s">
        <v>1292</v>
      </c>
      <c r="BB8" s="292" t="s">
        <v>1203</v>
      </c>
      <c r="BC8" s="292" t="s">
        <v>1190</v>
      </c>
      <c r="BD8" s="292" t="s">
        <v>1170</v>
      </c>
      <c r="BE8" s="292" t="s">
        <v>549</v>
      </c>
      <c r="BF8" s="292" t="s">
        <v>651</v>
      </c>
      <c r="BG8" s="292" t="s">
        <v>189</v>
      </c>
      <c r="BH8" s="292" t="s">
        <v>633</v>
      </c>
      <c r="BI8" s="292" t="s">
        <v>592</v>
      </c>
      <c r="BJ8" s="292" t="s">
        <v>148</v>
      </c>
      <c r="BK8" s="292" t="s">
        <v>666</v>
      </c>
      <c r="BL8" s="292" t="s">
        <v>779</v>
      </c>
      <c r="BM8" s="292" t="s">
        <v>1110</v>
      </c>
      <c r="BN8" s="292" t="s">
        <v>1655</v>
      </c>
      <c r="BO8" s="292" t="s">
        <v>2043</v>
      </c>
      <c r="BP8" s="292" t="s">
        <v>1727</v>
      </c>
      <c r="BQ8" s="292" t="s">
        <v>1740</v>
      </c>
      <c r="BR8" s="292" t="s">
        <v>1717</v>
      </c>
      <c r="BS8" s="292" t="s">
        <v>1015</v>
      </c>
      <c r="BT8" s="292" t="s">
        <v>614</v>
      </c>
      <c r="BU8" s="292" t="s">
        <v>539</v>
      </c>
      <c r="BV8" s="292" t="s">
        <v>743</v>
      </c>
      <c r="BW8" s="292" t="s">
        <v>1027</v>
      </c>
      <c r="BX8" s="292" t="s">
        <v>1099</v>
      </c>
      <c r="BY8" s="292" t="s">
        <v>1130</v>
      </c>
      <c r="BZ8" s="292" t="s">
        <v>1939</v>
      </c>
      <c r="CA8" s="292" t="s">
        <v>1978</v>
      </c>
      <c r="CB8" s="292" t="s">
        <v>271</v>
      </c>
      <c r="CC8" s="292" t="s">
        <v>1042</v>
      </c>
      <c r="CD8" s="292" t="s">
        <v>1569</v>
      </c>
      <c r="CE8" s="292" t="s">
        <v>1706</v>
      </c>
      <c r="CF8" s="292" t="s">
        <v>1441</v>
      </c>
      <c r="CG8" s="292" t="s">
        <v>395</v>
      </c>
      <c r="CH8" s="292" t="s">
        <v>230</v>
      </c>
      <c r="CI8" s="292" t="s">
        <v>2002</v>
      </c>
      <c r="CJ8" s="292" t="s">
        <v>314</v>
      </c>
      <c r="CK8" s="292" t="s">
        <v>1159</v>
      </c>
      <c r="CL8" s="292" t="s">
        <v>570</v>
      </c>
      <c r="CM8" s="292" t="s">
        <v>464</v>
      </c>
      <c r="CN8" s="292" t="s">
        <v>216</v>
      </c>
      <c r="CO8" s="292" t="s">
        <v>252</v>
      </c>
      <c r="CP8" s="292" t="s">
        <v>281</v>
      </c>
      <c r="CQ8" s="292" t="s">
        <v>300</v>
      </c>
      <c r="CR8" s="292" t="s">
        <v>1457</v>
      </c>
      <c r="CS8" s="292" t="s">
        <v>378</v>
      </c>
      <c r="CT8" s="292" t="s">
        <v>1643</v>
      </c>
      <c r="CU8" s="292" t="s">
        <v>1002</v>
      </c>
      <c r="CV8" s="292" t="s">
        <v>443</v>
      </c>
      <c r="CW8" s="292" t="s">
        <v>991</v>
      </c>
      <c r="CX8" s="295" t="s">
        <v>1677</v>
      </c>
      <c r="CY8" s="333"/>
      <c r="CZ8" s="333"/>
      <c r="DA8" s="333"/>
      <c r="DB8" s="445" t="s">
        <v>2130</v>
      </c>
      <c r="DC8" s="446" t="s">
        <v>2160</v>
      </c>
      <c r="DD8" s="447" t="s">
        <v>2177</v>
      </c>
      <c r="DE8" s="333"/>
      <c r="DF8" s="333"/>
      <c r="DG8" s="297" t="s">
        <v>2130</v>
      </c>
      <c r="DH8" s="299" t="s">
        <v>2160</v>
      </c>
      <c r="DI8" s="333"/>
      <c r="DJ8" s="297" t="s">
        <v>2130</v>
      </c>
      <c r="DK8" s="299" t="s">
        <v>2160</v>
      </c>
      <c r="DL8" s="333"/>
      <c r="DM8" s="333"/>
      <c r="DN8" s="333"/>
      <c r="DO8" s="333"/>
      <c r="DP8" s="333"/>
      <c r="DQ8" s="333"/>
      <c r="DR8" s="333"/>
      <c r="DS8" s="333"/>
      <c r="DT8" s="333"/>
      <c r="DU8" s="333"/>
      <c r="DV8" s="333"/>
      <c r="DW8" s="333"/>
      <c r="DX8" s="333"/>
      <c r="DY8" s="333"/>
      <c r="DZ8" s="333"/>
      <c r="EA8" s="333"/>
      <c r="EB8" s="333"/>
      <c r="EC8" s="333"/>
      <c r="ED8" s="333"/>
      <c r="EE8" s="333"/>
      <c r="EF8" s="333"/>
      <c r="EG8" s="333"/>
      <c r="EH8" s="333"/>
      <c r="EI8" s="333"/>
    </row>
    <row r="9">
      <c r="D9" s="345">
        <f>SUM('(B) - Detecciones - Ataques'!L3:L137)</f>
        <v>2157612</v>
      </c>
      <c r="E9" s="309">
        <f>SUM('(B) - Detecciones - Ataques'!M3:M137)</f>
        <v>1139496</v>
      </c>
      <c r="F9" s="305"/>
      <c r="G9" s="377" t="s">
        <v>2134</v>
      </c>
      <c r="H9" s="448">
        <f>SUMIFS('(B) - Detecciones - Ataques'!$L$3:$L$137,'(B) - Detecciones - Ataques'!$GR$3:$GR$137,"✔",'(B) - Detecciones - Ataques'!$B$3:$B$137,H8) + SUMIFS('(B) - Detecciones - Ataques'!$L$3:$L$137,'(B) - Detecciones - Ataques'!$GR$3:$GR$137,"✔",'(B) - Detecciones - Ataques'!$C$3:$C$137,"*" &amp; H8 &amp; "*") </f>
        <v>2691</v>
      </c>
      <c r="I9" s="448">
        <f>SUMIFS('(B) - Detecciones - Ataques'!$L$3:$L$137,'(B) - Detecciones - Ataques'!$GR$3:$GR$137,"✔",'(B) - Detecciones - Ataques'!$B$3:$B$137,I8) + SUMIFS('(B) - Detecciones - Ataques'!$L$3:$L$137,'(B) - Detecciones - Ataques'!$GR$3:$GR$137,"✔",'(B) - Detecciones - Ataques'!$C$3:$C$137,"*" &amp; I8 &amp; "*") </f>
        <v>6951</v>
      </c>
      <c r="J9" s="448">
        <f>SUMIFS('(B) - Detecciones - Ataques'!$L$3:$L$137,'(B) - Detecciones - Ataques'!$GR$3:$GR$137,"✔",'(B) - Detecciones - Ataques'!$B$3:$B$137,J8) + SUMIFS('(B) - Detecciones - Ataques'!$L$3:$L$137,'(B) - Detecciones - Ataques'!$GR$3:$GR$137,"✔",'(B) - Detecciones - Ataques'!$C$3:$C$137,"*" &amp; J8 &amp; "*") </f>
        <v>250</v>
      </c>
      <c r="K9" s="448">
        <f>SUMIFS('(B) - Detecciones - Ataques'!$L$3:$L$137,'(B) - Detecciones - Ataques'!$GR$3:$GR$137,"✔",'(B) - Detecciones - Ataques'!$B$3:$B$137,K8) + SUMIFS('(B) - Detecciones - Ataques'!$L$3:$L$137,'(B) - Detecciones - Ataques'!$GR$3:$GR$137,"✔",'(B) - Detecciones - Ataques'!$C$3:$C$137,"*" &amp; K8 &amp; "*") </f>
        <v>39</v>
      </c>
      <c r="L9" s="448">
        <f>SUMIFS('(B) - Detecciones - Ataques'!$L$3:$L$137,'(B) - Detecciones - Ataques'!$GR$3:$GR$137,"✔",'(B) - Detecciones - Ataques'!$B$3:$B$137,L8) + SUMIFS('(B) - Detecciones - Ataques'!$L$3:$L$137,'(B) - Detecciones - Ataques'!$GR$3:$GR$137,"✔",'(B) - Detecciones - Ataques'!$C$3:$C$137,"*" &amp; L8 &amp; "*") </f>
        <v>282972</v>
      </c>
      <c r="M9" s="448">
        <f>SUMIFS('(B) - Detecciones - Ataques'!$L$3:$L$137,'(B) - Detecciones - Ataques'!$GR$3:$GR$137,"✔",'(B) - Detecciones - Ataques'!$B$3:$B$137,M8) + SUMIFS('(B) - Detecciones - Ataques'!$L$3:$L$137,'(B) - Detecciones - Ataques'!$GR$3:$GR$137,"✔",'(B) - Detecciones - Ataques'!$C$3:$C$137,"*" &amp; M8 &amp; "*") </f>
        <v>9</v>
      </c>
      <c r="N9" s="448">
        <f>SUMIFS('(B) - Detecciones - Ataques'!$L$3:$L$137,'(B) - Detecciones - Ataques'!$GR$3:$GR$137,"✔",'(B) - Detecciones - Ataques'!$B$3:$B$137,N8) + SUMIFS('(B) - Detecciones - Ataques'!$L$3:$L$137,'(B) - Detecciones - Ataques'!$GR$3:$GR$137,"✔",'(B) - Detecciones - Ataques'!$C$3:$C$137,"*" &amp; N8 &amp; "*") </f>
        <v>1621929</v>
      </c>
      <c r="O9" s="448">
        <f>SUMIFS('(B) - Detecciones - Ataques'!$L$3:$L$137,'(B) - Detecciones - Ataques'!$GR$3:$GR$137,"✔",'(B) - Detecciones - Ataques'!$B$3:$B$137,O8) + SUMIFS('(B) - Detecciones - Ataques'!$L$3:$L$137,'(B) - Detecciones - Ataques'!$GR$3:$GR$137,"✔",'(B) - Detecciones - Ataques'!$C$3:$C$137,"*" &amp; O8 &amp; "*") </f>
        <v>721</v>
      </c>
      <c r="P9" s="448">
        <f>SUMIFS('(B) - Detecciones - Ataques'!$L$3:$L$137,'(B) - Detecciones - Ataques'!$GR$3:$GR$137,"✔",'(B) - Detecciones - Ataques'!$B$3:$B$137,P8) + SUMIFS('(B) - Detecciones - Ataques'!$L$3:$L$137,'(B) - Detecciones - Ataques'!$GR$3:$GR$137,"✔",'(B) - Detecciones - Ataques'!$C$3:$C$137,"*" &amp; P8 &amp; "*") </f>
        <v>332</v>
      </c>
      <c r="Q9" s="448">
        <f>SUMIFS('(B) - Detecciones - Ataques'!$L$3:$L$137,'(B) - Detecciones - Ataques'!$GR$3:$GR$137,"✔",'(B) - Detecciones - Ataques'!$B$3:$B$137,Q8) + SUMIFS('(B) - Detecciones - Ataques'!$L$3:$L$137,'(B) - Detecciones - Ataques'!$GR$3:$GR$137,"✔",'(B) - Detecciones - Ataques'!$C$3:$C$137,"*" &amp; Q8 &amp; "*") </f>
        <v>148</v>
      </c>
      <c r="R9" s="448">
        <f>SUMIFS('(B) - Detecciones - Ataques'!$L$3:$L$137,'(B) - Detecciones - Ataques'!$GR$3:$GR$137,"✔",'(B) - Detecciones - Ataques'!$B$3:$B$137,R8) + SUMIFS('(B) - Detecciones - Ataques'!$L$3:$L$137,'(B) - Detecciones - Ataques'!$GR$3:$GR$137,"✔",'(B) - Detecciones - Ataques'!$C$3:$C$137,"*" &amp; R8 &amp; "*") </f>
        <v>66858</v>
      </c>
      <c r="S9" s="448">
        <f>SUMIFS('(B) - Detecciones - Ataques'!$L$3:$L$137,'(B) - Detecciones - Ataques'!$GR$3:$GR$137,"✔",'(B) - Detecciones - Ataques'!$B$3:$B$137,S8) + SUMIFS('(B) - Detecciones - Ataques'!$L$3:$L$137,'(B) - Detecciones - Ataques'!$GR$3:$GR$137,"✔",'(B) - Detecciones - Ataques'!$C$3:$C$137,"*" &amp; S8 &amp; "*") </f>
        <v>10</v>
      </c>
      <c r="T9" s="449">
        <f>SUMIFS('(B) - Detecciones - Ataques'!$L$3:$L$137,'(B) - Detecciones - Ataques'!$GR$3:$GR$137,"✔",'(B) - Detecciones - Ataques'!$B$3:$B$137,T8) + SUMIFS('(B) - Detecciones - Ataques'!$L$3:$L$137,'(B) - Detecciones - Ataques'!$GR$3:$GR$137,"✔",'(B) - Detecciones - Ataques'!$C$3:$C$137,"*" &amp; T8 &amp; "*") </f>
        <v>930</v>
      </c>
      <c r="V9" s="377" t="s">
        <v>2134</v>
      </c>
      <c r="W9" s="178">
        <f>SUMIFS('(B) - Detecciones - Ataques'!$L$3:$L$137,'(B) - Detecciones - Ataques'!$GR$3:$GR$137,"✔",'(B) - Detecciones - Ataques'!$E$3:$E$137,W8)</f>
        <v>2624</v>
      </c>
      <c r="X9" s="178">
        <f>SUMIFS('(B) - Detecciones - Ataques'!$L$3:$L$137,'(B) - Detecciones - Ataques'!$GR$3:$GR$137,"✔",'(B) - Detecciones - Ataques'!$E$3:$E$137,X8)</f>
        <v>1</v>
      </c>
      <c r="Y9" s="178">
        <f>SUMIFS('(B) - Detecciones - Ataques'!$L$3:$L$137,'(B) - Detecciones - Ataques'!$GR$3:$GR$137,"✔",'(B) - Detecciones - Ataques'!$E$3:$E$137,Y8)</f>
        <v>59</v>
      </c>
      <c r="Z9" s="178">
        <f>SUMIFS('(B) - Detecciones - Ataques'!$L$3:$L$137,'(B) - Detecciones - Ataques'!$GR$3:$GR$137,"✔",'(B) - Detecciones - Ataques'!$E$3:$E$137,Z8)</f>
        <v>7</v>
      </c>
      <c r="AA9" s="178">
        <f>SUMIFS('(B) - Detecciones - Ataques'!$L$3:$L$137,'(B) - Detecciones - Ataques'!$GR$3:$GR$137,"✔",'(B) - Detecciones - Ataques'!$E$3:$E$137,AA8)</f>
        <v>6951</v>
      </c>
      <c r="AB9" s="178">
        <f>SUMIFS('(B) - Detecciones - Ataques'!$L$3:$L$137,'(B) - Detecciones - Ataques'!$GR$3:$GR$137,"✔",'(B) - Detecciones - Ataques'!$E$3:$E$137,AB8)</f>
        <v>0</v>
      </c>
      <c r="AC9" s="178">
        <f>SUMIFS('(B) - Detecciones - Ataques'!$L$3:$L$137,'(B) - Detecciones - Ataques'!$GR$3:$GR$137,"✔",'(B) - Detecciones - Ataques'!$E$3:$E$137,AC8)</f>
        <v>0</v>
      </c>
      <c r="AD9" s="178">
        <f>SUMIFS('(B) - Detecciones - Ataques'!$L$3:$L$137,'(B) - Detecciones - Ataques'!$GR$3:$GR$137,"✔",'(B) - Detecciones - Ataques'!$E$3:$E$137,AD8)</f>
        <v>0</v>
      </c>
      <c r="AE9" s="178">
        <f>SUMIFS('(B) - Detecciones - Ataques'!$L$3:$L$137,'(B) - Detecciones - Ataques'!$GR$3:$GR$137,"✔",'(B) - Detecciones - Ataques'!$E$3:$E$137,AE8)</f>
        <v>128</v>
      </c>
      <c r="AF9" s="178">
        <f>SUMIFS('(B) - Detecciones - Ataques'!$L$3:$L$137,'(B) - Detecciones - Ataques'!$GR$3:$GR$137,"✔",'(B) - Detecciones - Ataques'!$E$3:$E$137,AF8)</f>
        <v>5</v>
      </c>
      <c r="AG9" s="178">
        <f>SUMIFS('(B) - Detecciones - Ataques'!$L$3:$L$137,'(B) - Detecciones - Ataques'!$GR$3:$GR$137,"✔",'(B) - Detecciones - Ataques'!$E$3:$E$137,AG8)</f>
        <v>0</v>
      </c>
      <c r="AH9" s="178">
        <f>SUMIFS('(B) - Detecciones - Ataques'!$L$3:$L$137,'(B) - Detecciones - Ataques'!$GR$3:$GR$137,"✔",'(B) - Detecciones - Ataques'!$E$3:$E$137,AH8)</f>
        <v>9</v>
      </c>
      <c r="AI9" s="178">
        <f>SUMIFS('(B) - Detecciones - Ataques'!$L$3:$L$137,'(B) - Detecciones - Ataques'!$GR$3:$GR$137,"✔",'(B) - Detecciones - Ataques'!$E$3:$E$137,AI8)</f>
        <v>90</v>
      </c>
      <c r="AJ9" s="178">
        <f>SUMIFS('(B) - Detecciones - Ataques'!$L$3:$L$137,'(B) - Detecciones - Ataques'!$GR$3:$GR$137,"✔",'(B) - Detecciones - Ataques'!$E$3:$E$137,AJ8)</f>
        <v>18</v>
      </c>
      <c r="AK9" s="178">
        <f>SUMIFS('(B) - Detecciones - Ataques'!$L$3:$L$137,'(B) - Detecciones - Ataques'!$GR$3:$GR$137,"✔",'(B) - Detecciones - Ataques'!$E$3:$E$137,AK8)</f>
        <v>0</v>
      </c>
      <c r="AL9" s="178">
        <f>SUMIFS('(B) - Detecciones - Ataques'!$L$3:$L$137,'(B) - Detecciones - Ataques'!$GR$3:$GR$137,"✔",'(B) - Detecciones - Ataques'!$E$3:$E$137,AL8)</f>
        <v>27</v>
      </c>
      <c r="AM9" s="178">
        <f>SUMIFS('(B) - Detecciones - Ataques'!$L$3:$L$137,'(B) - Detecciones - Ataques'!$GR$3:$GR$137,"✔",'(B) - Detecciones - Ataques'!$E$3:$E$137,AM8)</f>
        <v>0</v>
      </c>
      <c r="AN9" s="178">
        <f>SUMIFS('(B) - Detecciones - Ataques'!$L$3:$L$137,'(B) - Detecciones - Ataques'!$GR$3:$GR$137,"✔",'(B) - Detecciones - Ataques'!$E$3:$E$137,AN8)</f>
        <v>10</v>
      </c>
      <c r="AO9" s="178">
        <f>SUMIFS('(B) - Detecciones - Ataques'!$L$3:$L$137,'(B) - Detecciones - Ataques'!$GR$3:$GR$137,"✔",'(B) - Detecciones - Ataques'!$E$3:$E$137,AO8)</f>
        <v>2</v>
      </c>
      <c r="AP9" s="178">
        <f>SUMIFS('(B) - Detecciones - Ataques'!$L$3:$L$137,'(B) - Detecciones - Ataques'!$GR$3:$GR$137,"✔",'(B) - Detecciones - Ataques'!$E$3:$E$137,AP8)</f>
        <v>0</v>
      </c>
      <c r="AQ9" s="178">
        <f>SUMIFS('(B) - Detecciones - Ataques'!$L$3:$L$137,'(B) - Detecciones - Ataques'!$GR$3:$GR$137,"✔",'(B) - Detecciones - Ataques'!$E$3:$E$137,AQ8)</f>
        <v>282951</v>
      </c>
      <c r="AR9" s="178">
        <f>SUMIFS('(B) - Detecciones - Ataques'!$L$3:$L$137,'(B) - Detecciones - Ataques'!$GR$3:$GR$137,"✔",'(B) - Detecciones - Ataques'!$E$3:$E$137,AR8)</f>
        <v>0</v>
      </c>
      <c r="AS9" s="178">
        <f>SUMIFS('(B) - Detecciones - Ataques'!$L$3:$L$137,'(B) - Detecciones - Ataques'!$GR$3:$GR$137,"✔",'(B) - Detecciones - Ataques'!$E$3:$E$137,AS8)</f>
        <v>7</v>
      </c>
      <c r="AT9" s="178">
        <f>SUMIFS('(B) - Detecciones - Ataques'!$L$3:$L$137,'(B) - Detecciones - Ataques'!$GR$3:$GR$137,"✔",'(B) - Detecciones - Ataques'!$E$3:$E$137,AT8)</f>
        <v>11</v>
      </c>
      <c r="AU9" s="178">
        <f>SUMIFS('(B) - Detecciones - Ataques'!$L$3:$L$137,'(B) - Detecciones - Ataques'!$GR$3:$GR$137,"✔",'(B) - Detecciones - Ataques'!$E$3:$E$137,AU8)</f>
        <v>3</v>
      </c>
      <c r="AV9" s="178">
        <f>SUMIFS('(B) - Detecciones - Ataques'!$L$3:$L$137,'(B) - Detecciones - Ataques'!$GR$3:$GR$137,"✔",'(B) - Detecciones - Ataques'!$E$3:$E$137,AV8)</f>
        <v>1</v>
      </c>
      <c r="AW9" s="178">
        <f>SUMIFS('(B) - Detecciones - Ataques'!$L$3:$L$137,'(B) - Detecciones - Ataques'!$GR$3:$GR$137,"✔",'(B) - Detecciones - Ataques'!$E$3:$E$137,AW8)</f>
        <v>1</v>
      </c>
      <c r="AX9" s="178">
        <f>SUMIFS('(B) - Detecciones - Ataques'!$L$3:$L$137,'(B) - Detecciones - Ataques'!$GR$3:$GR$137,"✔",'(B) - Detecciones - Ataques'!$E$3:$E$137,AX8)</f>
        <v>0</v>
      </c>
      <c r="AY9" s="178">
        <f>SUMIFS('(B) - Detecciones - Ataques'!$L$3:$L$137,'(B) - Detecciones - Ataques'!$GR$3:$GR$137,"✔",'(B) - Detecciones - Ataques'!$E$3:$E$137,AY8)</f>
        <v>0</v>
      </c>
      <c r="AZ9" s="178">
        <f>SUMIFS('(B) - Detecciones - Ataques'!$L$3:$L$137,'(B) - Detecciones - Ataques'!$GR$3:$GR$137,"✔",'(B) - Detecciones - Ataques'!$E$3:$E$137,AZ8)</f>
        <v>11</v>
      </c>
      <c r="BA9" s="178">
        <f>SUMIFS('(B) - Detecciones - Ataques'!$L$3:$L$137,'(B) - Detecciones - Ataques'!$GR$3:$GR$137,"✔",'(B) - Detecciones - Ataques'!$E$3:$E$137,BA8)</f>
        <v>189596</v>
      </c>
      <c r="BB9" s="178">
        <f>SUMIFS('(B) - Detecciones - Ataques'!$L$3:$L$137,'(B) - Detecciones - Ataques'!$GR$3:$GR$137,"✔",'(B) - Detecciones - Ataques'!$E$3:$E$137,BB8)</f>
        <v>1432322</v>
      </c>
      <c r="BC9" s="178">
        <f>SUMIFS('(B) - Detecciones - Ataques'!$L$3:$L$137,'(B) - Detecciones - Ataques'!$GR$3:$GR$137,"✔",'(B) - Detecciones - Ataques'!$E$3:$E$137,BC8)</f>
        <v>0</v>
      </c>
      <c r="BD9" s="178">
        <f>SUMIFS('(B) - Detecciones - Ataques'!$L$3:$L$137,'(B) - Detecciones - Ataques'!$GR$3:$GR$137,"✔",'(B) - Detecciones - Ataques'!$E$3:$E$137,BD8)</f>
        <v>0</v>
      </c>
      <c r="BE9" s="178">
        <f>SUMIFS('(B) - Detecciones - Ataques'!$L$3:$L$137,'(B) - Detecciones - Ataques'!$GR$3:$GR$137,"✔",'(B) - Detecciones - Ataques'!$E$3:$E$137,BE8)</f>
        <v>200</v>
      </c>
      <c r="BF9" s="178">
        <f>SUMIFS('(B) - Detecciones - Ataques'!$L$3:$L$137,'(B) - Detecciones - Ataques'!$GR$3:$GR$137,"✔",'(B) - Detecciones - Ataques'!$E$3:$E$137,BF8)</f>
        <v>0</v>
      </c>
      <c r="BG9" s="178">
        <f>SUMIFS('(B) - Detecciones - Ataques'!$L$3:$L$137,'(B) - Detecciones - Ataques'!$GR$3:$GR$137,"✔",'(B) - Detecciones - Ataques'!$E$3:$E$137,BG8)</f>
        <v>6</v>
      </c>
      <c r="BH9" s="178">
        <f>SUMIFS('(B) - Detecciones - Ataques'!$L$3:$L$137,'(B) - Detecciones - Ataques'!$GR$3:$GR$137,"✔",'(B) - Detecciones - Ataques'!$E$3:$E$137,BH8)</f>
        <v>0</v>
      </c>
      <c r="BI9" s="178">
        <f>SUMIFS('(B) - Detecciones - Ataques'!$L$3:$L$137,'(B) - Detecciones - Ataques'!$GR$3:$GR$137,"✔",'(B) - Detecciones - Ataques'!$E$3:$E$137,BI8)</f>
        <v>0</v>
      </c>
      <c r="BJ9" s="178">
        <f>SUMIFS('(B) - Detecciones - Ataques'!$L$3:$L$137,'(B) - Detecciones - Ataques'!$GR$3:$GR$137,"✔",'(B) - Detecciones - Ataques'!$E$3:$E$137,BJ8)</f>
        <v>1</v>
      </c>
      <c r="BK9" s="178">
        <f>SUMIFS('(B) - Detecciones - Ataques'!$L$3:$L$137,'(B) - Detecciones - Ataques'!$GR$3:$GR$137,"✔",'(B) - Detecciones - Ataques'!$E$3:$E$137,BK8)</f>
        <v>7</v>
      </c>
      <c r="BL9" s="178">
        <f>SUMIFS('(B) - Detecciones - Ataques'!$L$3:$L$137,'(B) - Detecciones - Ataques'!$GR$3:$GR$137,"✔",'(B) - Detecciones - Ataques'!$E$3:$E$137,BL8)</f>
        <v>0</v>
      </c>
      <c r="BM9" s="178">
        <f>SUMIFS('(B) - Detecciones - Ataques'!$L$3:$L$137,'(B) - Detecciones - Ataques'!$GR$3:$GR$137,"✔",'(B) - Detecciones - Ataques'!$E$3:$E$137,BM8)</f>
        <v>145</v>
      </c>
      <c r="BN9" s="178">
        <f>SUMIFS('(B) - Detecciones - Ataques'!$L$3:$L$137,'(B) - Detecciones - Ataques'!$GR$3:$GR$137,"✔",'(B) - Detecciones - Ataques'!$E$3:$E$137,BN8)</f>
        <v>266</v>
      </c>
      <c r="BO9" s="178">
        <f>SUMIFS('(B) - Detecciones - Ataques'!$L$3:$L$137,'(B) - Detecciones - Ataques'!$GR$3:$GR$137,"✔",'(B) - Detecciones - Ataques'!$E$3:$E$137,BO8)</f>
        <v>0</v>
      </c>
      <c r="BP9" s="178">
        <f>SUMIFS('(B) - Detecciones - Ataques'!$L$3:$L$137,'(B) - Detecciones - Ataques'!$GR$3:$GR$137,"✔",'(B) - Detecciones - Ataques'!$E$3:$E$137,BP8)</f>
        <v>3</v>
      </c>
      <c r="BQ9" s="178">
        <f>SUMIFS('(B) - Detecciones - Ataques'!$L$3:$L$137,'(B) - Detecciones - Ataques'!$GR$3:$GR$137,"✔",'(B) - Detecciones - Ataques'!$E$3:$E$137,BQ8)</f>
        <v>0</v>
      </c>
      <c r="BR9" s="178">
        <f>SUMIFS('(B) - Detecciones - Ataques'!$L$3:$L$137,'(B) - Detecciones - Ataques'!$GR$3:$GR$137,"✔",'(B) - Detecciones - Ataques'!$E$3:$E$137,BR8)</f>
        <v>1</v>
      </c>
      <c r="BS9" s="178">
        <f>SUMIFS('(B) - Detecciones - Ataques'!$L$3:$L$137,'(B) - Detecciones - Ataques'!$GR$3:$GR$137,"✔",'(B) - Detecciones - Ataques'!$E$3:$E$137,BS8)</f>
        <v>0</v>
      </c>
      <c r="BT9" s="178">
        <f>SUMIFS('(B) - Detecciones - Ataques'!$L$3:$L$137,'(B) - Detecciones - Ataques'!$GR$3:$GR$137,"✔",'(B) - Detecciones - Ataques'!$E$3:$E$137,BT8)</f>
        <v>2</v>
      </c>
      <c r="BU9" s="178">
        <f>SUMIFS('(B) - Detecciones - Ataques'!$L$3:$L$137,'(B) - Detecciones - Ataques'!$GR$3:$GR$137,"✔",'(B) - Detecciones - Ataques'!$E$3:$E$137,BU8)</f>
        <v>0</v>
      </c>
      <c r="BV9" s="178">
        <f>SUMIFS('(B) - Detecciones - Ataques'!$L$3:$L$137,'(B) - Detecciones - Ataques'!$GR$3:$GR$137,"✔",'(B) - Detecciones - Ataques'!$E$3:$E$137,BV8)</f>
        <v>15</v>
      </c>
      <c r="BW9" s="178">
        <f>SUMIFS('(B) - Detecciones - Ataques'!$L$3:$L$137,'(B) - Detecciones - Ataques'!$GR$3:$GR$137,"✔",'(B) - Detecciones - Ataques'!$E$3:$E$137,BW8)</f>
        <v>88</v>
      </c>
      <c r="BX9" s="178">
        <f>SUMIFS('(B) - Detecciones - Ataques'!$L$3:$L$137,'(B) - Detecciones - Ataques'!$GR$3:$GR$137,"✔",'(B) - Detecciones - Ataques'!$E$3:$E$137,BX8)</f>
        <v>2</v>
      </c>
      <c r="BY9" s="178">
        <f>SUMIFS('(B) - Detecciones - Ataques'!$L$3:$L$137,'(B) - Detecciones - Ataques'!$GR$3:$GR$137,"✔",'(B) - Detecciones - Ataques'!$E$3:$E$137,BY8)</f>
        <v>12</v>
      </c>
      <c r="BZ9" s="178">
        <f>SUMIFS('(B) - Detecciones - Ataques'!$L$3:$L$137,'(B) - Detecciones - Ataques'!$GR$3:$GR$137,"✔",'(B) - Detecciones - Ataques'!$E$3:$E$137,BZ8)</f>
        <v>0</v>
      </c>
      <c r="CA9" s="178">
        <f>SUMIFS('(B) - Detecciones - Ataques'!$L$3:$L$137,'(B) - Detecciones - Ataques'!$GR$3:$GR$137,"✔",'(B) - Detecciones - Ataques'!$E$3:$E$137,CA8)</f>
        <v>188</v>
      </c>
      <c r="CB9" s="178">
        <f>SUMIFS('(B) - Detecciones - Ataques'!$L$3:$L$137,'(B) - Detecciones - Ataques'!$GR$3:$GR$137,"✔",'(B) - Detecciones - Ataques'!$E$3:$E$137,CB8)</f>
        <v>1</v>
      </c>
      <c r="CC9" s="178">
        <f>SUMIFS('(B) - Detecciones - Ataques'!$L$3:$L$137,'(B) - Detecciones - Ataques'!$GR$3:$GR$137,"✔",'(B) - Detecciones - Ataques'!$E$3:$E$137,CC8)</f>
        <v>27</v>
      </c>
      <c r="CD9" s="178">
        <f>SUMIFS('(B) - Detecciones - Ataques'!$L$3:$L$137,'(B) - Detecciones - Ataques'!$GR$3:$GR$137,"✔",'(B) - Detecciones - Ataques'!$E$3:$E$137,CD8)</f>
        <v>113</v>
      </c>
      <c r="CE9" s="178">
        <f>SUMIFS('(B) - Detecciones - Ataques'!$L$3:$L$137,'(B) - Detecciones - Ataques'!$GR$3:$GR$137,"✔",'(B) - Detecciones - Ataques'!$E$3:$E$137,CE8)</f>
        <v>7</v>
      </c>
      <c r="CF9" s="178">
        <f>SUMIFS('(B) - Detecciones - Ataques'!$L$3:$L$137,'(B) - Detecciones - Ataques'!$GR$3:$GR$137,"✔",'(B) - Detecciones - Ataques'!$E$3:$E$137,CF8)</f>
        <v>0</v>
      </c>
      <c r="CG9" s="178">
        <f>SUMIFS('(B) - Detecciones - Ataques'!$L$3:$L$137,'(B) - Detecciones - Ataques'!$GR$3:$GR$137,"✔",'(B) - Detecciones - Ataques'!$E$3:$E$137,CG8)</f>
        <v>65841</v>
      </c>
      <c r="CH9" s="178">
        <f>SUMIFS('(B) - Detecciones - Ataques'!$L$3:$L$137,'(B) - Detecciones - Ataques'!$GR$3:$GR$137,"✔",'(B) - Detecciones - Ataques'!$E$3:$E$137,CH8)</f>
        <v>1002</v>
      </c>
      <c r="CI9" s="178">
        <f>SUMIFS('(B) - Detecciones - Ataques'!$L$3:$L$137,'(B) - Detecciones - Ataques'!$GR$3:$GR$137,"✔",'(B) - Detecciones - Ataques'!$E$3:$E$137,CI8)</f>
        <v>0</v>
      </c>
      <c r="CJ9" s="178">
        <f>SUMIFS('(B) - Detecciones - Ataques'!$L$3:$L$137,'(B) - Detecciones - Ataques'!$GR$3:$GR$137,"✔",'(B) - Detecciones - Ataques'!$E$3:$E$137,CJ8)</f>
        <v>13</v>
      </c>
      <c r="CK9" s="178">
        <f>SUMIFS('(B) - Detecciones - Ataques'!$L$3:$L$137,'(B) - Detecciones - Ataques'!$GR$3:$GR$137,"✔",'(B) - Detecciones - Ataques'!$E$3:$E$137,CK8)</f>
        <v>0</v>
      </c>
      <c r="CL9" s="178">
        <f>SUMIFS('(B) - Detecciones - Ataques'!$L$3:$L$137,'(B) - Detecciones - Ataques'!$GR$3:$GR$137,"✔",'(B) - Detecciones - Ataques'!$E$3:$E$137,CL8)</f>
        <v>2</v>
      </c>
      <c r="CM9" s="178">
        <f>SUMIFS('(B) - Detecciones - Ataques'!$L$3:$L$137,'(B) - Detecciones - Ataques'!$GR$3:$GR$137,"✔",'(B) - Detecciones - Ataques'!$E$3:$E$137,CM8)</f>
        <v>10</v>
      </c>
      <c r="CN9" s="178">
        <f>SUMIFS('(B) - Detecciones - Ataques'!$L$3:$L$137,'(B) - Detecciones - Ataques'!$GR$3:$GR$137,"✔",'(B) - Detecciones - Ataques'!$E$3:$E$137,CN8)</f>
        <v>0</v>
      </c>
      <c r="CO9" s="178">
        <f>SUMIFS('(B) - Detecciones - Ataques'!$L$3:$L$137,'(B) - Detecciones - Ataques'!$GR$3:$GR$137,"✔",'(B) - Detecciones - Ataques'!$E$3:$E$137,CO8)</f>
        <v>0</v>
      </c>
      <c r="CP9" s="178">
        <f>SUMIFS('(B) - Detecciones - Ataques'!$L$3:$L$137,'(B) - Detecciones - Ataques'!$GR$3:$GR$137,"✔",'(B) - Detecciones - Ataques'!$E$3:$E$137,CP8)</f>
        <v>0</v>
      </c>
      <c r="CQ9" s="178">
        <f>SUMIFS('(B) - Detecciones - Ataques'!$L$3:$L$137,'(B) - Detecciones - Ataques'!$GR$3:$GR$137,"✔",'(B) - Detecciones - Ataques'!$E$3:$E$137,CQ8)</f>
        <v>0</v>
      </c>
      <c r="CR9" s="178">
        <f>SUMIFS('(B) - Detecciones - Ataques'!$L$3:$L$137,'(B) - Detecciones - Ataques'!$GR$3:$GR$137,"✔",'(B) - Detecciones - Ataques'!$E$3:$E$137,CR8)</f>
        <v>0</v>
      </c>
      <c r="CS9" s="178">
        <f>SUMIFS('(B) - Detecciones - Ataques'!$L$3:$L$137,'(B) - Detecciones - Ataques'!$GR$3:$GR$137,"✔",'(B) - Detecciones - Ataques'!$E$3:$E$137,CS8)</f>
        <v>0</v>
      </c>
      <c r="CT9" s="178">
        <f>SUMIFS('(B) - Detecciones - Ataques'!$L$3:$L$137,'(B) - Detecciones - Ataques'!$GR$3:$GR$137,"✔",'(B) - Detecciones - Ataques'!$E$3:$E$137,CT8)</f>
        <v>0</v>
      </c>
      <c r="CU9" s="178">
        <f>SUMIFS('(B) - Detecciones - Ataques'!$L$3:$L$137,'(B) - Detecciones - Ataques'!$GR$3:$GR$137,"✔",'(B) - Detecciones - Ataques'!$E$3:$E$137,CU8)</f>
        <v>0</v>
      </c>
      <c r="CV9" s="178">
        <f>SUMIFS('(B) - Detecciones - Ataques'!$L$3:$L$137,'(B) - Detecciones - Ataques'!$GR$3:$GR$137,"✔",'(B) - Detecciones - Ataques'!$E$3:$E$137,CV8)</f>
        <v>911</v>
      </c>
      <c r="CW9" s="178">
        <f>SUMIFS('(B) - Detecciones - Ataques'!$L$3:$L$137,'(B) - Detecciones - Ataques'!$GR$3:$GR$137,"✔",'(B) - Detecciones - Ataques'!$E$3:$E$137,CW8)</f>
        <v>0</v>
      </c>
      <c r="CX9" s="450">
        <f>SUMIFS('(B) - Detecciones - Ataques'!$L$3:$L$137,'(B) - Detecciones - Ataques'!$GR$3:$GR$137,"✔",'(B) - Detecciones - Ataques'!$E$3:$E$137,CX8)</f>
        <v>17</v>
      </c>
      <c r="CY9" s="178"/>
      <c r="CZ9" s="178"/>
      <c r="DA9" s="178"/>
      <c r="DB9" s="451" t="s">
        <v>1822</v>
      </c>
      <c r="DC9" s="452">
        <f>SUMIFS('(B) - Detecciones - Ataques'!$FM$3:$FM$137,'(B) - Detecciones - Ataques'!$B$3:$B$137,DB9,'(B) - Detecciones - Ataques'!$GR$3:$GR$137,"✔")</f>
        <v>3</v>
      </c>
      <c r="DD9" s="452">
        <v>3.0</v>
      </c>
      <c r="DE9" s="178"/>
      <c r="DF9" s="178"/>
      <c r="DG9" s="318" t="s">
        <v>1822</v>
      </c>
      <c r="DH9" s="362">
        <f>DC9/'(D) - Análisis Resultados I - S'!EK28</f>
        <v>0.6</v>
      </c>
      <c r="DI9" s="178"/>
      <c r="DJ9" s="318" t="s">
        <v>1822</v>
      </c>
      <c r="DK9" s="362">
        <f t="shared" ref="DK9:DK12" si="1">DD9/DC9</f>
        <v>1</v>
      </c>
      <c r="DL9" s="178"/>
      <c r="DM9" s="178"/>
      <c r="DN9" s="178"/>
      <c r="DO9" s="178"/>
      <c r="DP9" s="178"/>
      <c r="DQ9" s="178"/>
      <c r="DR9" s="178"/>
      <c r="DS9" s="178"/>
      <c r="DT9" s="178"/>
      <c r="DU9" s="178"/>
      <c r="DV9" s="178"/>
      <c r="DW9" s="178"/>
      <c r="DX9" s="178"/>
      <c r="DY9" s="178"/>
      <c r="DZ9" s="178"/>
      <c r="EA9" s="178"/>
      <c r="EB9" s="178"/>
      <c r="EC9" s="178"/>
      <c r="ED9" s="178"/>
      <c r="EE9" s="178"/>
      <c r="EF9" s="178"/>
      <c r="EG9" s="178"/>
      <c r="EH9" s="178"/>
      <c r="EI9" s="178"/>
    </row>
    <row r="10">
      <c r="D10" s="345"/>
      <c r="E10" s="309"/>
      <c r="F10" s="326"/>
      <c r="G10" s="307" t="s">
        <v>2135</v>
      </c>
      <c r="H10" s="308">
        <f>SUMIFS('(B) - Detecciones - Ataques'!$M$3:$M$137,'(B) - Detecciones - Ataques'!$GR$3:$GR$137,"✔",'(B) - Detecciones - Ataques'!$B$3:$B$137,H8) + SUMIFS('(B) - Detecciones - Ataques'!$M$3:$M$137,'(B) - Detecciones - Ataques'!$GR$3:$GR$137,"✔",'(B) - Detecciones - Ataques'!$C$3:$C$137,"*" &amp; H8 &amp; "*") </f>
        <v>2619</v>
      </c>
      <c r="I10" s="308">
        <f>SUMIFS('(B) - Detecciones - Ataques'!$M$3:$M$137,'(B) - Detecciones - Ataques'!$GR$3:$GR$137,"✔",'(B) - Detecciones - Ataques'!$B$3:$B$137,I8) + SUMIFS('(B) - Detecciones - Ataques'!$M$3:$M$137,'(B) - Detecciones - Ataques'!$GR$3:$GR$137,"✔",'(B) - Detecciones - Ataques'!$C$3:$C$137,"*" &amp; I8 &amp; "*") </f>
        <v>6951</v>
      </c>
      <c r="J10" s="308">
        <f>SUMIFS('(B) - Detecciones - Ataques'!$M$3:$M$137,'(B) - Detecciones - Ataques'!$GR$3:$GR$137,"✔",'(B) - Detecciones - Ataques'!$B$3:$B$137,J8) + SUMIFS('(B) - Detecciones - Ataques'!$M$3:$M$137,'(B) - Detecciones - Ataques'!$GR$3:$GR$137,"✔",'(B) - Detecciones - Ataques'!$C$3:$C$137,"*" &amp; J8 &amp; "*") </f>
        <v>121</v>
      </c>
      <c r="K10" s="308">
        <f>SUMIFS('(B) - Detecciones - Ataques'!$M$3:$M$137,'(B) - Detecciones - Ataques'!$GR$3:$GR$137,"✔",'(B) - Detecciones - Ataques'!$B$3:$B$137,K8) + SUMIFS('(B) - Detecciones - Ataques'!$M$3:$M$137,'(B) - Detecciones - Ataques'!$GR$3:$GR$137,"✔",'(B) - Detecciones - Ataques'!$C$3:$C$137,"*" &amp; K8 &amp; "*") </f>
        <v>12</v>
      </c>
      <c r="L10" s="308">
        <f>SUMIFS('(B) - Detecciones - Ataques'!$M$3:$M$137,'(B) - Detecciones - Ataques'!$GR$3:$GR$137,"✔",'(B) - Detecciones - Ataques'!$B$3:$B$137,L8) + SUMIFS('(B) - Detecciones - Ataques'!$M$3:$M$137,'(B) - Detecciones - Ataques'!$GR$3:$GR$137,"✔",'(B) - Detecciones - Ataques'!$C$3:$C$137,"*" &amp; L8 &amp; "*") </f>
        <v>281949</v>
      </c>
      <c r="M10" s="308">
        <f>SUMIFS('(B) - Detecciones - Ataques'!$M$3:$M$137,'(B) - Detecciones - Ataques'!$GR$3:$GR$137,"✔",'(B) - Detecciones - Ataques'!$B$3:$B$137,M8) + SUMIFS('(B) - Detecciones - Ataques'!$M$3:$M$137,'(B) - Detecciones - Ataques'!$GR$3:$GR$137,"✔",'(B) - Detecciones - Ataques'!$C$3:$C$137,"*" &amp; M8 &amp; "*") </f>
        <v>3</v>
      </c>
      <c r="N10" s="308">
        <f>SUMIFS('(B) - Detecciones - Ataques'!$M$3:$M$137,'(B) - Detecciones - Ataques'!$GR$3:$GR$137,"✔",'(B) - Detecciones - Ataques'!$B$3:$B$137,N8) + SUMIFS('(B) - Detecciones - Ataques'!$M$3:$M$137,'(B) - Detecciones - Ataques'!$GR$3:$GR$137,"✔",'(B) - Detecciones - Ataques'!$C$3:$C$137,"*" &amp; N8 &amp; "*") </f>
        <v>666049</v>
      </c>
      <c r="O10" s="308">
        <f>SUMIFS('(B) - Detecciones - Ataques'!$M$3:$M$137,'(B) - Detecciones - Ataques'!$GR$3:$GR$137,"✔",'(B) - Detecciones - Ataques'!$B$3:$B$137,O8) + SUMIFS('(B) - Detecciones - Ataques'!$M$3:$M$137,'(B) - Detecciones - Ataques'!$GR$3:$GR$137,"✔",'(B) - Detecciones - Ataques'!$C$3:$C$137,"*" &amp; O8 &amp; "*") </f>
        <v>143</v>
      </c>
      <c r="P10" s="308">
        <f>SUMIFS('(B) - Detecciones - Ataques'!$M$3:$M$137,'(B) - Detecciones - Ataques'!$GR$3:$GR$137,"✔",'(B) - Detecciones - Ataques'!$B$3:$B$137,P8) + SUMIFS('(B) - Detecciones - Ataques'!$M$3:$M$137,'(B) - Detecciones - Ataques'!$GR$3:$GR$137,"✔",'(B) - Detecciones - Ataques'!$C$3:$C$137,"*" &amp; P8 &amp; "*") </f>
        <v>15</v>
      </c>
      <c r="Q10" s="308">
        <f>SUMIFS('(B) - Detecciones - Ataques'!$M$3:$M$137,'(B) - Detecciones - Ataques'!$GR$3:$GR$137,"✔",'(B) - Detecciones - Ataques'!$B$3:$B$137,Q8) + SUMIFS('(B) - Detecciones - Ataques'!$M$3:$M$137,'(B) - Detecciones - Ataques'!$GR$3:$GR$137,"✔",'(B) - Detecciones - Ataques'!$C$3:$C$137,"*" &amp; Q8 &amp; "*") </f>
        <v>7</v>
      </c>
      <c r="R10" s="308">
        <f>SUMIFS('(B) - Detecciones - Ataques'!$M$3:$M$137,'(B) - Detecciones - Ataques'!$GR$3:$GR$137,"✔",'(B) - Detecciones - Ataques'!$B$3:$B$137,R8) + SUMIFS('(B) - Detecciones - Ataques'!$M$3:$M$137,'(B) - Detecciones - Ataques'!$GR$3:$GR$137,"✔",'(B) - Detecciones - Ataques'!$C$3:$C$137,"*" &amp; R8 &amp; "*") </f>
        <v>66842</v>
      </c>
      <c r="S10" s="308">
        <f>SUMIFS('(B) - Detecciones - Ataques'!$M$3:$M$137,'(B) - Detecciones - Ataques'!$GR$3:$GR$137,"✔",'(B) - Detecciones - Ataques'!$B$3:$B$137,S8) + SUMIFS('(B) - Detecciones - Ataques'!$M$3:$M$137,'(B) - Detecciones - Ataques'!$GR$3:$GR$137,"✔",'(B) - Detecciones - Ataques'!$C$3:$C$137,"*" &amp; S8 &amp; "*") </f>
        <v>2</v>
      </c>
      <c r="T10" s="309">
        <f>SUMIFS('(B) - Detecciones - Ataques'!$M$3:$M$137,'(B) - Detecciones - Ataques'!$GR$3:$GR$137,"✔",'(B) - Detecciones - Ataques'!$B$3:$B$137,T8) + SUMIFS('(B) - Detecciones - Ataques'!$M$3:$M$137,'(B) - Detecciones - Ataques'!$GR$3:$GR$137,"✔",'(B) - Detecciones - Ataques'!$C$3:$C$137,"*" &amp; T8 &amp; "*") </f>
        <v>462</v>
      </c>
      <c r="V10" s="307" t="s">
        <v>2135</v>
      </c>
      <c r="W10" s="178">
        <f>SUMIFS('(B) - Detecciones - Ataques'!$M$3:$M$137,'(B) - Detecciones - Ataques'!$GR$3:$GR$137,"✔",'(B) - Detecciones - Ataques'!$E$3:$E$137,W8)</f>
        <v>2615</v>
      </c>
      <c r="X10" s="178">
        <f>SUMIFS('(B) - Detecciones - Ataques'!$M$3:$M$137,'(B) - Detecciones - Ataques'!$GR$3:$GR$137,"✔",'(B) - Detecciones - Ataques'!$E$3:$E$137,X8)</f>
        <v>1</v>
      </c>
      <c r="Y10" s="178">
        <f>SUMIFS('(B) - Detecciones - Ataques'!$M$3:$M$137,'(B) - Detecciones - Ataques'!$GR$3:$GR$137,"✔",'(B) - Detecciones - Ataques'!$E$3:$E$137,Y8)</f>
        <v>2</v>
      </c>
      <c r="Z10" s="178">
        <f>SUMIFS('(B) - Detecciones - Ataques'!$M$3:$M$137,'(B) - Detecciones - Ataques'!$GR$3:$GR$137,"✔",'(B) - Detecciones - Ataques'!$E$3:$E$137,Z8)</f>
        <v>1</v>
      </c>
      <c r="AA10" s="178">
        <f>SUMIFS('(B) - Detecciones - Ataques'!$M$3:$M$137,'(B) - Detecciones - Ataques'!$GR$3:$GR$137,"✔",'(B) - Detecciones - Ataques'!$E$3:$E$137,AA8)</f>
        <v>6951</v>
      </c>
      <c r="AB10" s="178">
        <f>SUMIFS('(B) - Detecciones - Ataques'!$M$3:$M$137,'(B) - Detecciones - Ataques'!$GR$3:$GR$137,"✔",'(B) - Detecciones - Ataques'!$E$3:$E$137,AB8)</f>
        <v>0</v>
      </c>
      <c r="AC10" s="178">
        <f>SUMIFS('(B) - Detecciones - Ataques'!$M$3:$M$137,'(B) - Detecciones - Ataques'!$GR$3:$GR$137,"✔",'(B) - Detecciones - Ataques'!$E$3:$E$137,AC8)</f>
        <v>0</v>
      </c>
      <c r="AD10" s="178">
        <f>SUMIFS('(B) - Detecciones - Ataques'!$M$3:$M$137,'(B) - Detecciones - Ataques'!$GR$3:$GR$137,"✔",'(B) - Detecciones - Ataques'!$E$3:$E$137,AD8)</f>
        <v>0</v>
      </c>
      <c r="AE10" s="178">
        <f>SUMIFS('(B) - Detecciones - Ataques'!$M$3:$M$137,'(B) - Detecciones - Ataques'!$GR$3:$GR$137,"✔",'(B) - Detecciones - Ataques'!$E$3:$E$137,AE8)</f>
        <v>112</v>
      </c>
      <c r="AF10" s="178">
        <f>SUMIFS('(B) - Detecciones - Ataques'!$M$3:$M$137,'(B) - Detecciones - Ataques'!$GR$3:$GR$137,"✔",'(B) - Detecciones - Ataques'!$E$3:$E$137,AF8)</f>
        <v>4</v>
      </c>
      <c r="AG10" s="178">
        <f>SUMIFS('(B) - Detecciones - Ataques'!$M$3:$M$137,'(B) - Detecciones - Ataques'!$GR$3:$GR$137,"✔",'(B) - Detecciones - Ataques'!$E$3:$E$137,AG8)</f>
        <v>0</v>
      </c>
      <c r="AH10" s="178">
        <f>SUMIFS('(B) - Detecciones - Ataques'!$M$3:$M$137,'(B) - Detecciones - Ataques'!$GR$3:$GR$137,"✔",'(B) - Detecciones - Ataques'!$E$3:$E$137,AH8)</f>
        <v>1</v>
      </c>
      <c r="AI10" s="178">
        <f>SUMIFS('(B) - Detecciones - Ataques'!$M$3:$M$137,'(B) - Detecciones - Ataques'!$GR$3:$GR$137,"✔",'(B) - Detecciones - Ataques'!$E$3:$E$137,AI8)</f>
        <v>2</v>
      </c>
      <c r="AJ10" s="178">
        <f>SUMIFS('(B) - Detecciones - Ataques'!$M$3:$M$137,'(B) - Detecciones - Ataques'!$GR$3:$GR$137,"✔",'(B) - Detecciones - Ataques'!$E$3:$E$137,AJ8)</f>
        <v>2</v>
      </c>
      <c r="AK10" s="178">
        <f>SUMIFS('(B) - Detecciones - Ataques'!$M$3:$M$137,'(B) - Detecciones - Ataques'!$GR$3:$GR$137,"✔",'(B) - Detecciones - Ataques'!$E$3:$E$137,AK8)</f>
        <v>0</v>
      </c>
      <c r="AL10" s="178">
        <f>SUMIFS('(B) - Detecciones - Ataques'!$M$3:$M$137,'(B) - Detecciones - Ataques'!$GR$3:$GR$137,"✔",'(B) - Detecciones - Ataques'!$E$3:$E$137,AL8)</f>
        <v>9</v>
      </c>
      <c r="AM10" s="178">
        <f>SUMIFS('(B) - Detecciones - Ataques'!$M$3:$M$137,'(B) - Detecciones - Ataques'!$GR$3:$GR$137,"✔",'(B) - Detecciones - Ataques'!$E$3:$E$137,AM8)</f>
        <v>0</v>
      </c>
      <c r="AN10" s="178">
        <f>SUMIFS('(B) - Detecciones - Ataques'!$M$3:$M$137,'(B) - Detecciones - Ataques'!$GR$3:$GR$137,"✔",'(B) - Detecciones - Ataques'!$E$3:$E$137,AN8)</f>
        <v>2</v>
      </c>
      <c r="AO10" s="178">
        <f>SUMIFS('(B) - Detecciones - Ataques'!$M$3:$M$137,'(B) - Detecciones - Ataques'!$GR$3:$GR$137,"✔",'(B) - Detecciones - Ataques'!$E$3:$E$137,AO8)</f>
        <v>1</v>
      </c>
      <c r="AP10" s="178">
        <f>SUMIFS('(B) - Detecciones - Ataques'!$M$3:$M$137,'(B) - Detecciones - Ataques'!$GR$3:$GR$137,"✔",'(B) - Detecciones - Ataques'!$E$3:$E$137,AP8)</f>
        <v>0</v>
      </c>
      <c r="AQ10" s="178">
        <f>SUMIFS('(B) - Detecciones - Ataques'!$M$3:$M$137,'(B) - Detecciones - Ataques'!$GR$3:$GR$137,"✔",'(B) - Detecciones - Ataques'!$E$3:$E$137,AQ8)</f>
        <v>281945</v>
      </c>
      <c r="AR10" s="178">
        <f>SUMIFS('(B) - Detecciones - Ataques'!$M$3:$M$137,'(B) - Detecciones - Ataques'!$GR$3:$GR$137,"✔",'(B) - Detecciones - Ataques'!$E$3:$E$137,AR8)</f>
        <v>0</v>
      </c>
      <c r="AS10" s="178">
        <f>SUMIFS('(B) - Detecciones - Ataques'!$M$3:$M$137,'(B) - Detecciones - Ataques'!$GR$3:$GR$137,"✔",'(B) - Detecciones - Ataques'!$E$3:$E$137,AS8)</f>
        <v>1</v>
      </c>
      <c r="AT10" s="178">
        <f>SUMIFS('(B) - Detecciones - Ataques'!$M$3:$M$137,'(B) - Detecciones - Ataques'!$GR$3:$GR$137,"✔",'(B) - Detecciones - Ataques'!$E$3:$E$137,AT8)</f>
        <v>2</v>
      </c>
      <c r="AU10" s="178">
        <f>SUMIFS('(B) - Detecciones - Ataques'!$M$3:$M$137,'(B) - Detecciones - Ataques'!$GR$3:$GR$137,"✔",'(B) - Detecciones - Ataques'!$E$3:$E$137,AU8)</f>
        <v>1</v>
      </c>
      <c r="AV10" s="178">
        <f>SUMIFS('(B) - Detecciones - Ataques'!$M$3:$M$137,'(B) - Detecciones - Ataques'!$GR$3:$GR$137,"✔",'(B) - Detecciones - Ataques'!$E$3:$E$137,AV8)</f>
        <v>1</v>
      </c>
      <c r="AW10" s="178">
        <f>SUMIFS('(B) - Detecciones - Ataques'!$M$3:$M$137,'(B) - Detecciones - Ataques'!$GR$3:$GR$137,"✔",'(B) - Detecciones - Ataques'!$E$3:$E$137,AW8)</f>
        <v>1</v>
      </c>
      <c r="AX10" s="178">
        <f>SUMIFS('(B) - Detecciones - Ataques'!$M$3:$M$137,'(B) - Detecciones - Ataques'!$GR$3:$GR$137,"✔",'(B) - Detecciones - Ataques'!$E$3:$E$137,AX8)</f>
        <v>0</v>
      </c>
      <c r="AY10" s="178">
        <f>SUMIFS('(B) - Detecciones - Ataques'!$M$3:$M$137,'(B) - Detecciones - Ataques'!$GR$3:$GR$137,"✔",'(B) - Detecciones - Ataques'!$E$3:$E$137,AY8)</f>
        <v>0</v>
      </c>
      <c r="AZ10" s="178">
        <f>SUMIFS('(B) - Detecciones - Ataques'!$M$3:$M$137,'(B) - Detecciones - Ataques'!$GR$3:$GR$137,"✔",'(B) - Detecciones - Ataques'!$E$3:$E$137,AZ8)</f>
        <v>1</v>
      </c>
      <c r="BA10" s="178">
        <f>SUMIFS('(B) - Detecciones - Ataques'!$M$3:$M$137,'(B) - Detecciones - Ataques'!$GR$3:$GR$137,"✔",'(B) - Detecciones - Ataques'!$E$3:$E$137,BA8)</f>
        <v>93616</v>
      </c>
      <c r="BB10" s="178">
        <f>SUMIFS('(B) - Detecciones - Ataques'!$M$3:$M$137,'(B) - Detecciones - Ataques'!$GR$3:$GR$137,"✔",'(B) - Detecciones - Ataques'!$E$3:$E$137,BB8)</f>
        <v>572432</v>
      </c>
      <c r="BC10" s="178">
        <f>SUMIFS('(B) - Detecciones - Ataques'!$M$3:$M$137,'(B) - Detecciones - Ataques'!$GR$3:$GR$137,"✔",'(B) - Detecciones - Ataques'!$E$3:$E$137,BC8)</f>
        <v>0</v>
      </c>
      <c r="BD10" s="178">
        <f>SUMIFS('(B) - Detecciones - Ataques'!$M$3:$M$137,'(B) - Detecciones - Ataques'!$GR$3:$GR$137,"✔",'(B) - Detecciones - Ataques'!$E$3:$E$137,BD8)</f>
        <v>0</v>
      </c>
      <c r="BE10" s="178">
        <f>SUMIFS('(B) - Detecciones - Ataques'!$M$3:$M$137,'(B) - Detecciones - Ataques'!$GR$3:$GR$137,"✔",'(B) - Detecciones - Ataques'!$E$3:$E$137,BE8)</f>
        <v>10</v>
      </c>
      <c r="BF10" s="178">
        <f>SUMIFS('(B) - Detecciones - Ataques'!$M$3:$M$137,'(B) - Detecciones - Ataques'!$GR$3:$GR$137,"✔",'(B) - Detecciones - Ataques'!$E$3:$E$137,BF8)</f>
        <v>0</v>
      </c>
      <c r="BG10" s="178">
        <f>SUMIFS('(B) - Detecciones - Ataques'!$M$3:$M$137,'(B) - Detecciones - Ataques'!$GR$3:$GR$137,"✔",'(B) - Detecciones - Ataques'!$E$3:$E$137,BG8)</f>
        <v>2</v>
      </c>
      <c r="BH10" s="178">
        <f>SUMIFS('(B) - Detecciones - Ataques'!$M$3:$M$137,'(B) - Detecciones - Ataques'!$GR$3:$GR$137,"✔",'(B) - Detecciones - Ataques'!$E$3:$E$137,BH8)</f>
        <v>0</v>
      </c>
      <c r="BI10" s="178">
        <f>SUMIFS('(B) - Detecciones - Ataques'!$M$3:$M$137,'(B) - Detecciones - Ataques'!$GR$3:$GR$137,"✔",'(B) - Detecciones - Ataques'!$E$3:$E$137,BI8)</f>
        <v>0</v>
      </c>
      <c r="BJ10" s="178">
        <f>SUMIFS('(B) - Detecciones - Ataques'!$M$3:$M$137,'(B) - Detecciones - Ataques'!$GR$3:$GR$137,"✔",'(B) - Detecciones - Ataques'!$E$3:$E$137,BJ8)</f>
        <v>1</v>
      </c>
      <c r="BK10" s="178">
        <f>SUMIFS('(B) - Detecciones - Ataques'!$M$3:$M$137,'(B) - Detecciones - Ataques'!$GR$3:$GR$137,"✔",'(B) - Detecciones - Ataques'!$E$3:$E$137,BK8)</f>
        <v>1</v>
      </c>
      <c r="BL10" s="178">
        <f>SUMIFS('(B) - Detecciones - Ataques'!$M$3:$M$137,'(B) - Detecciones - Ataques'!$GR$3:$GR$137,"✔",'(B) - Detecciones - Ataques'!$E$3:$E$137,BL8)</f>
        <v>0</v>
      </c>
      <c r="BM10" s="178">
        <f>SUMIFS('(B) - Detecciones - Ataques'!$M$3:$M$137,'(B) - Detecciones - Ataques'!$GR$3:$GR$137,"✔",'(B) - Detecciones - Ataques'!$E$3:$E$137,BM8)</f>
        <v>1</v>
      </c>
      <c r="BN10" s="178">
        <f>SUMIFS('(B) - Detecciones - Ataques'!$M$3:$M$137,'(B) - Detecciones - Ataques'!$GR$3:$GR$137,"✔",'(B) - Detecciones - Ataques'!$E$3:$E$137,BN8)</f>
        <v>123</v>
      </c>
      <c r="BO10" s="178">
        <f>SUMIFS('(B) - Detecciones - Ataques'!$M$3:$M$137,'(B) - Detecciones - Ataques'!$GR$3:$GR$137,"✔",'(B) - Detecciones - Ataques'!$E$3:$E$137,BO8)</f>
        <v>0</v>
      </c>
      <c r="BP10" s="178">
        <f>SUMIFS('(B) - Detecciones - Ataques'!$M$3:$M$137,'(B) - Detecciones - Ataques'!$GR$3:$GR$137,"✔",'(B) - Detecciones - Ataques'!$E$3:$E$137,BP8)</f>
        <v>1</v>
      </c>
      <c r="BQ10" s="178">
        <f>SUMIFS('(B) - Detecciones - Ataques'!$M$3:$M$137,'(B) - Detecciones - Ataques'!$GR$3:$GR$137,"✔",'(B) - Detecciones - Ataques'!$E$3:$E$137,BQ8)</f>
        <v>0</v>
      </c>
      <c r="BR10" s="178">
        <f>SUMIFS('(B) - Detecciones - Ataques'!$M$3:$M$137,'(B) - Detecciones - Ataques'!$GR$3:$GR$137,"✔",'(B) - Detecciones - Ataques'!$E$3:$E$137,BR8)</f>
        <v>1</v>
      </c>
      <c r="BS10" s="178">
        <f>SUMIFS('(B) - Detecciones - Ataques'!$M$3:$M$137,'(B) - Detecciones - Ataques'!$GR$3:$GR$137,"✔",'(B) - Detecciones - Ataques'!$E$3:$E$137,BS8)</f>
        <v>0</v>
      </c>
      <c r="BT10" s="178">
        <f>SUMIFS('(B) - Detecciones - Ataques'!$M$3:$M$137,'(B) - Detecciones - Ataques'!$GR$3:$GR$137,"✔",'(B) - Detecciones - Ataques'!$E$3:$E$137,BT8)</f>
        <v>1</v>
      </c>
      <c r="BU10" s="178">
        <f>SUMIFS('(B) - Detecciones - Ataques'!$M$3:$M$137,'(B) - Detecciones - Ataques'!$GR$3:$GR$137,"✔",'(B) - Detecciones - Ataques'!$E$3:$E$137,BU8)</f>
        <v>0</v>
      </c>
      <c r="BV10" s="178">
        <f>SUMIFS('(B) - Detecciones - Ataques'!$M$3:$M$137,'(B) - Detecciones - Ataques'!$GR$3:$GR$137,"✔",'(B) - Detecciones - Ataques'!$E$3:$E$137,BV8)</f>
        <v>1</v>
      </c>
      <c r="BW10" s="178">
        <f>SUMIFS('(B) - Detecciones - Ataques'!$M$3:$M$137,'(B) - Detecciones - Ataques'!$GR$3:$GR$137,"✔",'(B) - Detecciones - Ataques'!$E$3:$E$137,BW8)</f>
        <v>1</v>
      </c>
      <c r="BX10" s="178">
        <f>SUMIFS('(B) - Detecciones - Ataques'!$M$3:$M$137,'(B) - Detecciones - Ataques'!$GR$3:$GR$137,"✔",'(B) - Detecciones - Ataques'!$E$3:$E$137,BX8)</f>
        <v>1</v>
      </c>
      <c r="BY10" s="178">
        <f>SUMIFS('(B) - Detecciones - Ataques'!$M$3:$M$137,'(B) - Detecciones - Ataques'!$GR$3:$GR$137,"✔",'(B) - Detecciones - Ataques'!$E$3:$E$137,BY8)</f>
        <v>1</v>
      </c>
      <c r="BZ10" s="178">
        <f>SUMIFS('(B) - Detecciones - Ataques'!$M$3:$M$137,'(B) - Detecciones - Ataques'!$GR$3:$GR$137,"✔",'(B) - Detecciones - Ataques'!$E$3:$E$137,BZ8)</f>
        <v>0</v>
      </c>
      <c r="CA10" s="178">
        <f>SUMIFS('(B) - Detecciones - Ataques'!$M$3:$M$137,'(B) - Detecciones - Ataques'!$GR$3:$GR$137,"✔",'(B) - Detecciones - Ataques'!$E$3:$E$137,CA8)</f>
        <v>2</v>
      </c>
      <c r="CB10" s="178">
        <f>SUMIFS('(B) - Detecciones - Ataques'!$M$3:$M$137,'(B) - Detecciones - Ataques'!$GR$3:$GR$137,"✔",'(B) - Detecciones - Ataques'!$E$3:$E$137,CB8)</f>
        <v>1</v>
      </c>
      <c r="CC10" s="178">
        <f>SUMIFS('(B) - Detecciones - Ataques'!$M$3:$M$137,'(B) - Detecciones - Ataques'!$GR$3:$GR$137,"✔",'(B) - Detecciones - Ataques'!$E$3:$E$137,CC8)</f>
        <v>3</v>
      </c>
      <c r="CD10" s="178">
        <f>SUMIFS('(B) - Detecciones - Ataques'!$M$3:$M$137,'(B) - Detecciones - Ataques'!$GR$3:$GR$137,"✔",'(B) - Detecciones - Ataques'!$E$3:$E$137,CD8)</f>
        <v>2</v>
      </c>
      <c r="CE10" s="178">
        <f>SUMIFS('(B) - Detecciones - Ataques'!$M$3:$M$137,'(B) - Detecciones - Ataques'!$GR$3:$GR$137,"✔",'(B) - Detecciones - Ataques'!$E$3:$E$137,CE8)</f>
        <v>1</v>
      </c>
      <c r="CF10" s="178">
        <f>SUMIFS('(B) - Detecciones - Ataques'!$M$3:$M$137,'(B) - Detecciones - Ataques'!$GR$3:$GR$137,"✔",'(B) - Detecciones - Ataques'!$E$3:$E$137,CF8)</f>
        <v>0</v>
      </c>
      <c r="CG10" s="178">
        <f>SUMIFS('(B) - Detecciones - Ataques'!$M$3:$M$137,'(B) - Detecciones - Ataques'!$GR$3:$GR$137,"✔",'(B) - Detecciones - Ataques'!$E$3:$E$137,CG8)</f>
        <v>65838</v>
      </c>
      <c r="CH10" s="178">
        <f>SUMIFS('(B) - Detecciones - Ataques'!$M$3:$M$137,'(B) - Detecciones - Ataques'!$GR$3:$GR$137,"✔",'(B) - Detecciones - Ataques'!$E$3:$E$137,CH8)</f>
        <v>1002</v>
      </c>
      <c r="CI10" s="178">
        <f>SUMIFS('(B) - Detecciones - Ataques'!$M$3:$M$137,'(B) - Detecciones - Ataques'!$GR$3:$GR$137,"✔",'(B) - Detecciones - Ataques'!$E$3:$E$137,CI8)</f>
        <v>0</v>
      </c>
      <c r="CJ10" s="178">
        <f>SUMIFS('(B) - Detecciones - Ataques'!$M$3:$M$137,'(B) - Detecciones - Ataques'!$GR$3:$GR$137,"✔",'(B) - Detecciones - Ataques'!$E$3:$E$137,CJ8)</f>
        <v>1</v>
      </c>
      <c r="CK10" s="178">
        <f>SUMIFS('(B) - Detecciones - Ataques'!$M$3:$M$137,'(B) - Detecciones - Ataques'!$GR$3:$GR$137,"✔",'(B) - Detecciones - Ataques'!$E$3:$E$137,CK8)</f>
        <v>0</v>
      </c>
      <c r="CL10" s="178">
        <f>SUMIFS('(B) - Detecciones - Ataques'!$M$3:$M$137,'(B) - Detecciones - Ataques'!$GR$3:$GR$137,"✔",'(B) - Detecciones - Ataques'!$E$3:$E$137,CL8)</f>
        <v>1</v>
      </c>
      <c r="CM10" s="178">
        <f>SUMIFS('(B) - Detecciones - Ataques'!$M$3:$M$137,'(B) - Detecciones - Ataques'!$GR$3:$GR$137,"✔",'(B) - Detecciones - Ataques'!$E$3:$E$137,CM8)</f>
        <v>2</v>
      </c>
      <c r="CN10" s="178">
        <f>SUMIFS('(B) - Detecciones - Ataques'!$M$3:$M$137,'(B) - Detecciones - Ataques'!$GR$3:$GR$137,"✔",'(B) - Detecciones - Ataques'!$E$3:$E$137,CN8)</f>
        <v>0</v>
      </c>
      <c r="CO10" s="178">
        <f>SUMIFS('(B) - Detecciones - Ataques'!$M$3:$M$137,'(B) - Detecciones - Ataques'!$GR$3:$GR$137,"✔",'(B) - Detecciones - Ataques'!$E$3:$E$137,CO8)</f>
        <v>0</v>
      </c>
      <c r="CP10" s="178">
        <f>SUMIFS('(B) - Detecciones - Ataques'!$M$3:$M$137,'(B) - Detecciones - Ataques'!$GR$3:$GR$137,"✔",'(B) - Detecciones - Ataques'!$E$3:$E$137,CP8)</f>
        <v>0</v>
      </c>
      <c r="CQ10" s="178">
        <f>SUMIFS('(B) - Detecciones - Ataques'!$M$3:$M$137,'(B) - Detecciones - Ataques'!$GR$3:$GR$137,"✔",'(B) - Detecciones - Ataques'!$E$3:$E$137,CQ8)</f>
        <v>0</v>
      </c>
      <c r="CR10" s="178">
        <f>SUMIFS('(B) - Detecciones - Ataques'!$M$3:$M$137,'(B) - Detecciones - Ataques'!$GR$3:$GR$137,"✔",'(B) - Detecciones - Ataques'!$E$3:$E$137,CR8)</f>
        <v>0</v>
      </c>
      <c r="CS10" s="178">
        <f>SUMIFS('(B) - Detecciones - Ataques'!$M$3:$M$137,'(B) - Detecciones - Ataques'!$GR$3:$GR$137,"✔",'(B) - Detecciones - Ataques'!$E$3:$E$137,CS8)</f>
        <v>0</v>
      </c>
      <c r="CT10" s="178">
        <f>SUMIFS('(B) - Detecciones - Ataques'!$M$3:$M$137,'(B) - Detecciones - Ataques'!$GR$3:$GR$137,"✔",'(B) - Detecciones - Ataques'!$E$3:$E$137,CT8)</f>
        <v>0</v>
      </c>
      <c r="CU10" s="178">
        <f>SUMIFS('(B) - Detecciones - Ataques'!$M$3:$M$137,'(B) - Detecciones - Ataques'!$GR$3:$GR$137,"✔",'(B) - Detecciones - Ataques'!$E$3:$E$137,CU8)</f>
        <v>0</v>
      </c>
      <c r="CV10" s="178">
        <f>SUMIFS('(B) - Detecciones - Ataques'!$M$3:$M$137,'(B) - Detecciones - Ataques'!$GR$3:$GR$137,"✔",'(B) - Detecciones - Ataques'!$E$3:$E$137,CV8)</f>
        <v>450</v>
      </c>
      <c r="CW10" s="178">
        <f>SUMIFS('(B) - Detecciones - Ataques'!$M$3:$M$137,'(B) - Detecciones - Ataques'!$GR$3:$GR$137,"✔",'(B) - Detecciones - Ataques'!$E$3:$E$137,CW8)</f>
        <v>0</v>
      </c>
      <c r="CX10" s="450">
        <f>SUMIFS('(B) - Detecciones - Ataques'!$M$3:$M$137,'(B) - Detecciones - Ataques'!$GR$3:$GR$137,"✔",'(B) - Detecciones - Ataques'!$E$3:$E$137,CX8)</f>
        <v>11</v>
      </c>
      <c r="CY10" s="178"/>
      <c r="CZ10" s="178"/>
      <c r="DA10" s="178"/>
      <c r="DB10" s="453" t="s">
        <v>1752</v>
      </c>
      <c r="DC10" s="454">
        <f>SUMIFS('(B) - Detecciones - Ataques'!$FM$3:$FM$137,'(B) - Detecciones - Ataques'!$B$3:$B$137,DB10,'(B) - Detecciones - Ataques'!$GR$3:$GR$137,"✔")</f>
        <v>1</v>
      </c>
      <c r="DD10" s="454">
        <v>1.0</v>
      </c>
      <c r="DE10" s="178"/>
      <c r="DF10" s="178"/>
      <c r="DG10" s="328" t="s">
        <v>1752</v>
      </c>
      <c r="DH10" s="455">
        <f>DC10/1</f>
        <v>1</v>
      </c>
      <c r="DI10" s="178"/>
      <c r="DJ10" s="328" t="s">
        <v>1752</v>
      </c>
      <c r="DK10" s="362">
        <f t="shared" si="1"/>
        <v>1</v>
      </c>
      <c r="DL10" s="178"/>
      <c r="DM10" s="178"/>
      <c r="DN10" s="178"/>
      <c r="DO10" s="178"/>
      <c r="DP10" s="178"/>
      <c r="DQ10" s="178"/>
      <c r="DR10" s="178"/>
      <c r="DS10" s="178"/>
      <c r="DT10" s="178"/>
      <c r="DU10" s="178"/>
      <c r="DV10" s="178"/>
      <c r="DW10" s="178"/>
      <c r="DX10" s="178"/>
      <c r="DY10" s="178"/>
      <c r="DZ10" s="178"/>
      <c r="EA10" s="178"/>
      <c r="EB10" s="178"/>
      <c r="EC10" s="178"/>
      <c r="ED10" s="178"/>
      <c r="EE10" s="178"/>
      <c r="EF10" s="178"/>
      <c r="EG10" s="178"/>
      <c r="EH10" s="178"/>
      <c r="EI10" s="178"/>
    </row>
    <row r="11">
      <c r="D11" s="307" t="s">
        <v>2136</v>
      </c>
      <c r="E11" s="334" t="s">
        <v>2137</v>
      </c>
      <c r="F11" s="331"/>
      <c r="G11" s="383" t="s">
        <v>2293</v>
      </c>
      <c r="H11" s="456">
        <f>SUMIFS('(B) - Detecciones - Ataques'!$GA3:$GA137,'(B) - Detecciones - Ataques'!$GR$3:$GR$137,"✔",'(B) - Detecciones - Ataques'!$B$3:$B$137,H8) + SUMIFS('(B) - Detecciones - Ataques'!$GA3:$GA137,'(B) - Detecciones - Ataques'!$GR$3:$GR$137,"✔",'(B) - Detecciones - Ataques'!$C$3:$C$137,"*" &amp; H8 &amp; "*") </f>
        <v>20</v>
      </c>
      <c r="I11" s="456">
        <f>SUMIFS('(B) - Detecciones - Ataques'!$GA3:$GA137,'(B) - Detecciones - Ataques'!$GR$3:$GR$137,"✔",'(B) - Detecciones - Ataques'!$B$3:$B$137,I8) + SUMIFS('(B) - Detecciones - Ataques'!$GA3:$GA137,'(B) - Detecciones - Ataques'!$GR$3:$GR$137,"✔",'(B) - Detecciones - Ataques'!$C$3:$C$137,"*" &amp; I8 &amp; "*") </f>
        <v>153</v>
      </c>
      <c r="J11" s="456">
        <f>SUMIFS('(B) - Detecciones - Ataques'!$GA3:$GA137,'(B) - Detecciones - Ataques'!$GR$3:$GR$137,"✔",'(B) - Detecciones - Ataques'!$B$3:$B$137,J8) + SUMIFS('(B) - Detecciones - Ataques'!$GA3:$GA137,'(B) - Detecciones - Ataques'!$GR$3:$GR$137,"✔",'(B) - Detecciones - Ataques'!$C$3:$C$137,"*" &amp; J8 &amp; "*") </f>
        <v>116</v>
      </c>
      <c r="K11" s="456">
        <f>SUMIFS('(B) - Detecciones - Ataques'!$GA3:$GA137,'(B) - Detecciones - Ataques'!$GR$3:$GR$137,"✔",'(B) - Detecciones - Ataques'!$B$3:$B$137,K8) + SUMIFS('(B) - Detecciones - Ataques'!$GA3:$GA137,'(B) - Detecciones - Ataques'!$GR$3:$GR$137,"✔",'(B) - Detecciones - Ataques'!$C$3:$C$137,"*" &amp; K8 &amp; "*") </f>
        <v>1</v>
      </c>
      <c r="L11" s="456">
        <f>SUMIFS('(B) - Detecciones - Ataques'!$GA3:$GA137,'(B) - Detecciones - Ataques'!$GR$3:$GR$137,"✔",'(B) - Detecciones - Ataques'!$B$3:$B$137,L8) + SUMIFS('(B) - Detecciones - Ataques'!$GA3:$GA137,'(B) - Detecciones - Ataques'!$GR$3:$GR$137,"✔",'(B) - Detecciones - Ataques'!$C$3:$C$137,"*" &amp; L8 &amp; "*") </f>
        <v>0</v>
      </c>
      <c r="M11" s="456">
        <f>SUMIFS('(B) - Detecciones - Ataques'!$GA3:$GA137,'(B) - Detecciones - Ataques'!$GR$3:$GR$137,"✔",'(B) - Detecciones - Ataques'!$B$3:$B$137,M8) + SUMIFS('(B) - Detecciones - Ataques'!$GA3:$GA137,'(B) - Detecciones - Ataques'!$GR$3:$GR$137,"✔",'(B) - Detecciones - Ataques'!$C$3:$C$137,"*" &amp; M8 &amp; "*") </f>
        <v>0</v>
      </c>
      <c r="N11" s="456">
        <f>SUMIFS('(B) - Detecciones - Ataques'!$GA3:$GA137,'(B) - Detecciones - Ataques'!$GR$3:$GR$137,"✔",'(B) - Detecciones - Ataques'!$B$3:$B$137,N8) + SUMIFS('(B) - Detecciones - Ataques'!$GA3:$GA137,'(B) - Detecciones - Ataques'!$GR$3:$GR$137,"✔",'(B) - Detecciones - Ataques'!$C$3:$C$137,"*" &amp; N8 &amp; "*") </f>
        <v>351</v>
      </c>
      <c r="O11" s="456">
        <f>SUMIFS('(B) - Detecciones - Ataques'!$GA3:$GA137,'(B) - Detecciones - Ataques'!$GR$3:$GR$137,"✔",'(B) - Detecciones - Ataques'!$B$3:$B$137,O8) + SUMIFS('(B) - Detecciones - Ataques'!$GA3:$GA137,'(B) - Detecciones - Ataques'!$GR$3:$GR$137,"✔",'(B) - Detecciones - Ataques'!$C$3:$C$137,"*" &amp; O8 &amp; "*") </f>
        <v>2</v>
      </c>
      <c r="P11" s="456">
        <f>SUMIFS('(B) - Detecciones - Ataques'!$GA3:$GA137,'(B) - Detecciones - Ataques'!$GR$3:$GR$137,"✔",'(B) - Detecciones - Ataques'!$B$3:$B$137,P8) + SUMIFS('(B) - Detecciones - Ataques'!$GA3:$GA137,'(B) - Detecciones - Ataques'!$GR$3:$GR$137,"✔",'(B) - Detecciones - Ataques'!$C$3:$C$137,"*" &amp; P8 &amp; "*") </f>
        <v>0</v>
      </c>
      <c r="Q11" s="456">
        <f>SUMIFS('(B) - Detecciones - Ataques'!$GA3:$GA137,'(B) - Detecciones - Ataques'!$GR$3:$GR$137,"✔",'(B) - Detecciones - Ataques'!$B$3:$B$137,Q8) + SUMIFS('(B) - Detecciones - Ataques'!$GA3:$GA137,'(B) - Detecciones - Ataques'!$GR$3:$GR$137,"✔",'(B) - Detecciones - Ataques'!$C$3:$C$137,"*" &amp; Q8 &amp; "*") </f>
        <v>3</v>
      </c>
      <c r="R11" s="456">
        <f>SUMIFS('(B) - Detecciones - Ataques'!$GA3:$GA137,'(B) - Detecciones - Ataques'!$GR$3:$GR$137,"✔",'(B) - Detecciones - Ataques'!$B$3:$B$137,R8) + SUMIFS('(B) - Detecciones - Ataques'!$GA3:$GA137,'(B) - Detecciones - Ataques'!$GR$3:$GR$137,"✔",'(B) - Detecciones - Ataques'!$C$3:$C$137,"*" &amp; R8 &amp; "*") </f>
        <v>168</v>
      </c>
      <c r="S11" s="456">
        <f>SUMIFS('(B) - Detecciones - Ataques'!$GA3:$GA137,'(B) - Detecciones - Ataques'!$GR$3:$GR$137,"✔",'(B) - Detecciones - Ataques'!$B$3:$B$137,S8) + SUMIFS('(B) - Detecciones - Ataques'!$GA3:$GA137,'(B) - Detecciones - Ataques'!$GR$3:$GR$137,"✔",'(B) - Detecciones - Ataques'!$C$3:$C$137,"*" &amp; S8 &amp; "*") </f>
        <v>0</v>
      </c>
      <c r="T11" s="457">
        <f>SUMIFS('(B) - Detecciones - Ataques'!$GA3:$GA137,'(B) - Detecciones - Ataques'!$GR$3:$GR$137,"✔",'(B) - Detecciones - Ataques'!$B$3:$B$137,T8) + SUMIFS('(B) - Detecciones - Ataques'!$GA3:$GA137,'(B) - Detecciones - Ataques'!$GR$3:$GR$137,"✔",'(B) - Detecciones - Ataques'!$C$3:$C$137,"*" &amp; T8 &amp; "*") </f>
        <v>0</v>
      </c>
      <c r="V11" s="383" t="s">
        <v>2293</v>
      </c>
      <c r="W11" s="456">
        <f>SUMIFS('(B) - Detecciones - Ataques'!$GA$3:$GA$137,'(B) - Detecciones - Ataques'!$GR$3:$GR$137,"✔",'(B) - Detecciones - Ataques'!$E$3:$E$137,W8)</f>
        <v>20</v>
      </c>
      <c r="X11" s="456">
        <f>SUMIFS('(B) - Detecciones - Ataques'!$GA$3:$GA$137,'(B) - Detecciones - Ataques'!$GR$3:$GR$137,"✔",'(B) - Detecciones - Ataques'!$E$3:$E$137,X8)</f>
        <v>0</v>
      </c>
      <c r="Y11" s="456">
        <f>SUMIFS('(B) - Detecciones - Ataques'!$GA$3:$GA$137,'(B) - Detecciones - Ataques'!$GR$3:$GR$137,"✔",'(B) - Detecciones - Ataques'!$E$3:$E$137,Y8)</f>
        <v>0</v>
      </c>
      <c r="Z11" s="456">
        <f>SUMIFS('(B) - Detecciones - Ataques'!$GA$3:$GA$137,'(B) - Detecciones - Ataques'!$GR$3:$GR$137,"✔",'(B) - Detecciones - Ataques'!$E$3:$E$137,Z8)</f>
        <v>0</v>
      </c>
      <c r="AA11" s="456">
        <f>SUMIFS('(B) - Detecciones - Ataques'!$GA$3:$GA$137,'(B) - Detecciones - Ataques'!$GR$3:$GR$137,"✔",'(B) - Detecciones - Ataques'!$E$3:$E$137,AA8)</f>
        <v>153</v>
      </c>
      <c r="AB11" s="456">
        <f>SUMIFS('(B) - Detecciones - Ataques'!$GA$3:$GA$137,'(B) - Detecciones - Ataques'!$GR$3:$GR$137,"✔",'(B) - Detecciones - Ataques'!$E$3:$E$137,AB8)</f>
        <v>0</v>
      </c>
      <c r="AC11" s="456">
        <f>SUMIFS('(B) - Detecciones - Ataques'!$GA$3:$GA$137,'(B) - Detecciones - Ataques'!$GR$3:$GR$137,"✔",'(B) - Detecciones - Ataques'!$E$3:$E$137,AC8)</f>
        <v>0</v>
      </c>
      <c r="AD11" s="456">
        <f>SUMIFS('(B) - Detecciones - Ataques'!$GA$3:$GA$137,'(B) - Detecciones - Ataques'!$GR$3:$GR$137,"✔",'(B) - Detecciones - Ataques'!$E$3:$E$137,AD8)</f>
        <v>0</v>
      </c>
      <c r="AE11" s="456">
        <f>SUMIFS('(B) - Detecciones - Ataques'!$GA$3:$GA$137,'(B) - Detecciones - Ataques'!$GR$3:$GR$137,"✔",'(B) - Detecciones - Ataques'!$E$3:$E$137,AE8)</f>
        <v>112</v>
      </c>
      <c r="AF11" s="456">
        <f>SUMIFS('(B) - Detecciones - Ataques'!$GA$3:$GA$137,'(B) - Detecciones - Ataques'!$GR$3:$GR$137,"✔",'(B) - Detecciones - Ataques'!$E$3:$E$137,AF8)</f>
        <v>3</v>
      </c>
      <c r="AG11" s="456">
        <f>SUMIFS('(B) - Detecciones - Ataques'!$GA$3:$GA$137,'(B) - Detecciones - Ataques'!$GR$3:$GR$137,"✔",'(B) - Detecciones - Ataques'!$E$3:$E$137,AG8)</f>
        <v>0</v>
      </c>
      <c r="AH11" s="456">
        <f>SUMIFS('(B) - Detecciones - Ataques'!$GA$3:$GA$137,'(B) - Detecciones - Ataques'!$GR$3:$GR$137,"✔",'(B) - Detecciones - Ataques'!$E$3:$E$137,AH8)</f>
        <v>1</v>
      </c>
      <c r="AI11" s="456">
        <f>SUMIFS('(B) - Detecciones - Ataques'!$GA$3:$GA$137,'(B) - Detecciones - Ataques'!$GR$3:$GR$137,"✔",'(B) - Detecciones - Ataques'!$E$3:$E$137,AI8)</f>
        <v>0</v>
      </c>
      <c r="AJ11" s="456">
        <f>SUMIFS('(B) - Detecciones - Ataques'!$GA$3:$GA$137,'(B) - Detecciones - Ataques'!$GR$3:$GR$137,"✔",'(B) - Detecciones - Ataques'!$E$3:$E$137,AJ8)</f>
        <v>0</v>
      </c>
      <c r="AK11" s="456">
        <f>SUMIFS('(B) - Detecciones - Ataques'!$GA$3:$GA$137,'(B) - Detecciones - Ataques'!$GR$3:$GR$137,"✔",'(B) - Detecciones - Ataques'!$E$3:$E$137,AK8)</f>
        <v>0</v>
      </c>
      <c r="AL11" s="456">
        <f>SUMIFS('(B) - Detecciones - Ataques'!$GA$3:$GA$137,'(B) - Detecciones - Ataques'!$GR$3:$GR$137,"✔",'(B) - Detecciones - Ataques'!$E$3:$E$137,AL8)</f>
        <v>0</v>
      </c>
      <c r="AM11" s="456">
        <f>SUMIFS('(B) - Detecciones - Ataques'!$GA$3:$GA$137,'(B) - Detecciones - Ataques'!$GR$3:$GR$137,"✔",'(B) - Detecciones - Ataques'!$E$3:$E$137,AM8)</f>
        <v>0</v>
      </c>
      <c r="AN11" s="456">
        <f>SUMIFS('(B) - Detecciones - Ataques'!$GA$3:$GA$137,'(B) - Detecciones - Ataques'!$GR$3:$GR$137,"✔",'(B) - Detecciones - Ataques'!$E$3:$E$137,AN8)</f>
        <v>1</v>
      </c>
      <c r="AO11" s="456">
        <f>SUMIFS('(B) - Detecciones - Ataques'!$GA$3:$GA$137,'(B) - Detecciones - Ataques'!$GR$3:$GR$137,"✔",'(B) - Detecciones - Ataques'!$E$3:$E$137,AO8)</f>
        <v>0</v>
      </c>
      <c r="AP11" s="456">
        <f>SUMIFS('(B) - Detecciones - Ataques'!$GA$3:$GA$137,'(B) - Detecciones - Ataques'!$GR$3:$GR$137,"✔",'(B) - Detecciones - Ataques'!$E$3:$E$137,AP8)</f>
        <v>0</v>
      </c>
      <c r="AQ11" s="456">
        <f>SUMIFS('(B) - Detecciones - Ataques'!$GA$3:$GA$137,'(B) - Detecciones - Ataques'!$GR$3:$GR$137,"✔",'(B) - Detecciones - Ataques'!$E$3:$E$137,AQ8)</f>
        <v>0</v>
      </c>
      <c r="AR11" s="456">
        <f>SUMIFS('(B) - Detecciones - Ataques'!$GA$3:$GA$137,'(B) - Detecciones - Ataques'!$GR$3:$GR$137,"✔",'(B) - Detecciones - Ataques'!$E$3:$E$137,AR8)</f>
        <v>0</v>
      </c>
      <c r="AS11" s="456">
        <f>SUMIFS('(B) - Detecciones - Ataques'!$GA$3:$GA$137,'(B) - Detecciones - Ataques'!$GR$3:$GR$137,"✔",'(B) - Detecciones - Ataques'!$E$3:$E$137,AS8)</f>
        <v>0</v>
      </c>
      <c r="AT11" s="456">
        <f>SUMIFS('(B) - Detecciones - Ataques'!$GA$3:$GA$137,'(B) - Detecciones - Ataques'!$GR$3:$GR$137,"✔",'(B) - Detecciones - Ataques'!$E$3:$E$137,AT8)</f>
        <v>0</v>
      </c>
      <c r="AU11" s="456">
        <f>SUMIFS('(B) - Detecciones - Ataques'!$GA$3:$GA$137,'(B) - Detecciones - Ataques'!$GR$3:$GR$137,"✔",'(B) - Detecciones - Ataques'!$E$3:$E$137,AU8)</f>
        <v>0</v>
      </c>
      <c r="AV11" s="456">
        <f>SUMIFS('(B) - Detecciones - Ataques'!$GA$3:$GA$137,'(B) - Detecciones - Ataques'!$GR$3:$GR$137,"✔",'(B) - Detecciones - Ataques'!$E$3:$E$137,AV8)</f>
        <v>0</v>
      </c>
      <c r="AW11" s="456">
        <f>SUMIFS('(B) - Detecciones - Ataques'!$GA$3:$GA$137,'(B) - Detecciones - Ataques'!$GR$3:$GR$137,"✔",'(B) - Detecciones - Ataques'!$E$3:$E$137,AW8)</f>
        <v>0</v>
      </c>
      <c r="AX11" s="456">
        <f>SUMIFS('(B) - Detecciones - Ataques'!$GA$3:$GA$137,'(B) - Detecciones - Ataques'!$GR$3:$GR$137,"✔",'(B) - Detecciones - Ataques'!$E$3:$E$137,AX8)</f>
        <v>0</v>
      </c>
      <c r="AY11" s="456">
        <f>SUMIFS('(B) - Detecciones - Ataques'!$GA$3:$GA$137,'(B) - Detecciones - Ataques'!$GR$3:$GR$137,"✔",'(B) - Detecciones - Ataques'!$E$3:$E$137,AY8)</f>
        <v>0</v>
      </c>
      <c r="AZ11" s="456">
        <f>SUMIFS('(B) - Detecciones - Ataques'!$GA$3:$GA$137,'(B) - Detecciones - Ataques'!$GR$3:$GR$137,"✔",'(B) - Detecciones - Ataques'!$E$3:$E$137,AZ8)</f>
        <v>1</v>
      </c>
      <c r="BA11" s="456">
        <f>SUMIFS('(B) - Detecciones - Ataques'!$GA$3:$GA$137,'(B) - Detecciones - Ataques'!$GR$3:$GR$137,"✔",'(B) - Detecciones - Ataques'!$E$3:$E$137,BA8)</f>
        <v>350</v>
      </c>
      <c r="BB11" s="456">
        <f>SUMIFS('(B) - Detecciones - Ataques'!$GA$3:$GA$137,'(B) - Detecciones - Ataques'!$GR$3:$GR$137,"✔",'(B) - Detecciones - Ataques'!$E$3:$E$137,BB8)</f>
        <v>0</v>
      </c>
      <c r="BC11" s="456">
        <f>SUMIFS('(B) - Detecciones - Ataques'!$GA$3:$GA$137,'(B) - Detecciones - Ataques'!$GR$3:$GR$137,"✔",'(B) - Detecciones - Ataques'!$E$3:$E$137,BC8)</f>
        <v>0</v>
      </c>
      <c r="BD11" s="456">
        <f>SUMIFS('(B) - Detecciones - Ataques'!$GA$3:$GA$137,'(B) - Detecciones - Ataques'!$GR$3:$GR$137,"✔",'(B) - Detecciones - Ataques'!$E$3:$E$137,BD8)</f>
        <v>0</v>
      </c>
      <c r="BE11" s="456">
        <f>SUMIFS('(B) - Detecciones - Ataques'!$GA$3:$GA$137,'(B) - Detecciones - Ataques'!$GR$3:$GR$137,"✔",'(B) - Detecciones - Ataques'!$E$3:$E$137,BE8)</f>
        <v>1</v>
      </c>
      <c r="BF11" s="456">
        <f>SUMIFS('(B) - Detecciones - Ataques'!$GA$3:$GA$137,'(B) - Detecciones - Ataques'!$GR$3:$GR$137,"✔",'(B) - Detecciones - Ataques'!$E$3:$E$137,BF8)</f>
        <v>0</v>
      </c>
      <c r="BG11" s="456">
        <f>SUMIFS('(B) - Detecciones - Ataques'!$GA$3:$GA$137,'(B) - Detecciones - Ataques'!$GR$3:$GR$137,"✔",'(B) - Detecciones - Ataques'!$E$3:$E$137,BG8)</f>
        <v>0</v>
      </c>
      <c r="BH11" s="456">
        <f>SUMIFS('(B) - Detecciones - Ataques'!$GA$3:$GA$137,'(B) - Detecciones - Ataques'!$GR$3:$GR$137,"✔",'(B) - Detecciones - Ataques'!$E$3:$E$137,BH8)</f>
        <v>0</v>
      </c>
      <c r="BI11" s="456">
        <f>SUMIFS('(B) - Detecciones - Ataques'!$GA$3:$GA$137,'(B) - Detecciones - Ataques'!$GR$3:$GR$137,"✔",'(B) - Detecciones - Ataques'!$E$3:$E$137,BI8)</f>
        <v>0</v>
      </c>
      <c r="BJ11" s="456">
        <f>SUMIFS('(B) - Detecciones - Ataques'!$GA$3:$GA$137,'(B) - Detecciones - Ataques'!$GR$3:$GR$137,"✔",'(B) - Detecciones - Ataques'!$E$3:$E$137,BJ8)</f>
        <v>0</v>
      </c>
      <c r="BK11" s="456">
        <f>SUMIFS('(B) - Detecciones - Ataques'!$GA$3:$GA$137,'(B) - Detecciones - Ataques'!$GR$3:$GR$137,"✔",'(B) - Detecciones - Ataques'!$E$3:$E$137,BK8)</f>
        <v>1</v>
      </c>
      <c r="BL11" s="456">
        <f>SUMIFS('(B) - Detecciones - Ataques'!$GA$3:$GA$137,'(B) - Detecciones - Ataques'!$GR$3:$GR$137,"✔",'(B) - Detecciones - Ataques'!$E$3:$E$137,BL8)</f>
        <v>0</v>
      </c>
      <c r="BM11" s="456">
        <f>SUMIFS('(B) - Detecciones - Ataques'!$GA$3:$GA$137,'(B) - Detecciones - Ataques'!$GR$3:$GR$137,"✔",'(B) - Detecciones - Ataques'!$E$3:$E$137,BM8)</f>
        <v>0</v>
      </c>
      <c r="BN11" s="456">
        <f>SUMIFS('(B) - Detecciones - Ataques'!$GA$3:$GA$137,'(B) - Detecciones - Ataques'!$GR$3:$GR$137,"✔",'(B) - Detecciones - Ataques'!$E$3:$E$137,BN8)</f>
        <v>0</v>
      </c>
      <c r="BO11" s="456">
        <f>SUMIFS('(B) - Detecciones - Ataques'!$GA$3:$GA$137,'(B) - Detecciones - Ataques'!$GR$3:$GR$137,"✔",'(B) - Detecciones - Ataques'!$E$3:$E$137,BO8)</f>
        <v>0</v>
      </c>
      <c r="BP11" s="456">
        <f>SUMIFS('(B) - Detecciones - Ataques'!$GA$3:$GA$137,'(B) - Detecciones - Ataques'!$GR$3:$GR$137,"✔",'(B) - Detecciones - Ataques'!$E$3:$E$137,BP8)</f>
        <v>0</v>
      </c>
      <c r="BQ11" s="456">
        <f>SUMIFS('(B) - Detecciones - Ataques'!$GA$3:$GA$137,'(B) - Detecciones - Ataques'!$GR$3:$GR$137,"✔",'(B) - Detecciones - Ataques'!$E$3:$E$137,BQ8)</f>
        <v>0</v>
      </c>
      <c r="BR11" s="456">
        <f>SUMIFS('(B) - Detecciones - Ataques'!$GA$3:$GA$137,'(B) - Detecciones - Ataques'!$GR$3:$GR$137,"✔",'(B) - Detecciones - Ataques'!$E$3:$E$137,BR8)</f>
        <v>0</v>
      </c>
      <c r="BS11" s="456">
        <f>SUMIFS('(B) - Detecciones - Ataques'!$GA$3:$GA$137,'(B) - Detecciones - Ataques'!$GR$3:$GR$137,"✔",'(B) - Detecciones - Ataques'!$E$3:$E$137,BS8)</f>
        <v>0</v>
      </c>
      <c r="BT11" s="456">
        <f>SUMIFS('(B) - Detecciones - Ataques'!$GA$3:$GA$137,'(B) - Detecciones - Ataques'!$GR$3:$GR$137,"✔",'(B) - Detecciones - Ataques'!$E$3:$E$137,BT8)</f>
        <v>0</v>
      </c>
      <c r="BU11" s="456">
        <f>SUMIFS('(B) - Detecciones - Ataques'!$GA$3:$GA$137,'(B) - Detecciones - Ataques'!$GR$3:$GR$137,"✔",'(B) - Detecciones - Ataques'!$E$3:$E$137,BU8)</f>
        <v>0</v>
      </c>
      <c r="BV11" s="456">
        <f>SUMIFS('(B) - Detecciones - Ataques'!$GA$3:$GA$137,'(B) - Detecciones - Ataques'!$GR$3:$GR$137,"✔",'(B) - Detecciones - Ataques'!$E$3:$E$137,BV8)</f>
        <v>0</v>
      </c>
      <c r="BW11" s="456">
        <f>SUMIFS('(B) - Detecciones - Ataques'!$GA$3:$GA$137,'(B) - Detecciones - Ataques'!$GR$3:$GR$137,"✔",'(B) - Detecciones - Ataques'!$E$3:$E$137,BW8)</f>
        <v>0</v>
      </c>
      <c r="BX11" s="456">
        <f>SUMIFS('(B) - Detecciones - Ataques'!$GA$3:$GA$137,'(B) - Detecciones - Ataques'!$GR$3:$GR$137,"✔",'(B) - Detecciones - Ataques'!$E$3:$E$137,BX8)</f>
        <v>0</v>
      </c>
      <c r="BY11" s="456">
        <f>SUMIFS('(B) - Detecciones - Ataques'!$GA$3:$GA$137,'(B) - Detecciones - Ataques'!$GR$3:$GR$137,"✔",'(B) - Detecciones - Ataques'!$E$3:$E$137,BY8)</f>
        <v>0</v>
      </c>
      <c r="BZ11" s="456">
        <f>SUMIFS('(B) - Detecciones - Ataques'!$GA$3:$GA$137,'(B) - Detecciones - Ataques'!$GR$3:$GR$137,"✔",'(B) - Detecciones - Ataques'!$E$3:$E$137,BZ8)</f>
        <v>0</v>
      </c>
      <c r="CA11" s="456">
        <f>SUMIFS('(B) - Detecciones - Ataques'!$GA$3:$GA$137,'(B) - Detecciones - Ataques'!$GR$3:$GR$137,"✔",'(B) - Detecciones - Ataques'!$E$3:$E$137,CA8)</f>
        <v>0</v>
      </c>
      <c r="CB11" s="456">
        <f>SUMIFS('(B) - Detecciones - Ataques'!$GA$3:$GA$137,'(B) - Detecciones - Ataques'!$GR$3:$GR$137,"✔",'(B) - Detecciones - Ataques'!$E$3:$E$137,CB8)</f>
        <v>0</v>
      </c>
      <c r="CC11" s="456">
        <f>SUMIFS('(B) - Detecciones - Ataques'!$GA$3:$GA$137,'(B) - Detecciones - Ataques'!$GR$3:$GR$137,"✔",'(B) - Detecciones - Ataques'!$E$3:$E$137,CC8)</f>
        <v>3</v>
      </c>
      <c r="CD11" s="456">
        <f>SUMIFS('(B) - Detecciones - Ataques'!$GA$3:$GA$137,'(B) - Detecciones - Ataques'!$GR$3:$GR$137,"✔",'(B) - Detecciones - Ataques'!$E$3:$E$137,CD8)</f>
        <v>0</v>
      </c>
      <c r="CE11" s="456">
        <f>SUMIFS('(B) - Detecciones - Ataques'!$GA$3:$GA$137,'(B) - Detecciones - Ataques'!$GR$3:$GR$137,"✔",'(B) - Detecciones - Ataques'!$E$3:$E$137,CE8)</f>
        <v>0</v>
      </c>
      <c r="CF11" s="456">
        <f>SUMIFS('(B) - Detecciones - Ataques'!$GA$3:$GA$137,'(B) - Detecciones - Ataques'!$GR$3:$GR$137,"✔",'(B) - Detecciones - Ataques'!$E$3:$E$137,CF8)</f>
        <v>0</v>
      </c>
      <c r="CG11" s="456">
        <f>SUMIFS('(B) - Detecciones - Ataques'!$GA$3:$GA$137,'(B) - Detecciones - Ataques'!$GR$3:$GR$137,"✔",'(B) - Detecciones - Ataques'!$E$3:$E$137,CG8)</f>
        <v>162</v>
      </c>
      <c r="CH11" s="456">
        <f>SUMIFS('(B) - Detecciones - Ataques'!$GA$3:$GA$137,'(B) - Detecciones - Ataques'!$GR$3:$GR$137,"✔",'(B) - Detecciones - Ataques'!$E$3:$E$137,CH8)</f>
        <v>6</v>
      </c>
      <c r="CI11" s="456">
        <f>SUMIFS('(B) - Detecciones - Ataques'!$GA$3:$GA$137,'(B) - Detecciones - Ataques'!$GR$3:$GR$137,"✔",'(B) - Detecciones - Ataques'!$E$3:$E$137,CI8)</f>
        <v>0</v>
      </c>
      <c r="CJ11" s="456">
        <f>SUMIFS('(B) - Detecciones - Ataques'!$GA$3:$GA$137,'(B) - Detecciones - Ataques'!$GR$3:$GR$137,"✔",'(B) - Detecciones - Ataques'!$E$3:$E$137,CJ8)</f>
        <v>0</v>
      </c>
      <c r="CK11" s="456">
        <f>SUMIFS('(B) - Detecciones - Ataques'!$GA$3:$GA$137,'(B) - Detecciones - Ataques'!$GR$3:$GR$137,"✔",'(B) - Detecciones - Ataques'!$E$3:$E$137,CK8)</f>
        <v>0</v>
      </c>
      <c r="CL11" s="456">
        <f>SUMIFS('(B) - Detecciones - Ataques'!$GA$3:$GA$137,'(B) - Detecciones - Ataques'!$GR$3:$GR$137,"✔",'(B) - Detecciones - Ataques'!$E$3:$E$137,CL8)</f>
        <v>0</v>
      </c>
      <c r="CM11" s="456">
        <f>SUMIFS('(B) - Detecciones - Ataques'!$GA$3:$GA$137,'(B) - Detecciones - Ataques'!$GR$3:$GR$137,"✔",'(B) - Detecciones - Ataques'!$E$3:$E$137,CM8)</f>
        <v>0</v>
      </c>
      <c r="CN11" s="456">
        <f>SUMIFS('(B) - Detecciones - Ataques'!$GA$3:$GA$137,'(B) - Detecciones - Ataques'!$GR$3:$GR$137,"✔",'(B) - Detecciones - Ataques'!$E$3:$E$137,CN8)</f>
        <v>0</v>
      </c>
      <c r="CO11" s="456">
        <f>SUMIFS('(B) - Detecciones - Ataques'!$GA$3:$GA$137,'(B) - Detecciones - Ataques'!$GR$3:$GR$137,"✔",'(B) - Detecciones - Ataques'!$E$3:$E$137,CO8)</f>
        <v>0</v>
      </c>
      <c r="CP11" s="456">
        <f>SUMIFS('(B) - Detecciones - Ataques'!$GA$3:$GA$137,'(B) - Detecciones - Ataques'!$GR$3:$GR$137,"✔",'(B) - Detecciones - Ataques'!$E$3:$E$137,CP8)</f>
        <v>0</v>
      </c>
      <c r="CQ11" s="456">
        <f>SUMIFS('(B) - Detecciones - Ataques'!$GA$3:$GA$137,'(B) - Detecciones - Ataques'!$GR$3:$GR$137,"✔",'(B) - Detecciones - Ataques'!$E$3:$E$137,CQ8)</f>
        <v>0</v>
      </c>
      <c r="CR11" s="456">
        <f>SUMIFS('(B) - Detecciones - Ataques'!$GA$3:$GA$137,'(B) - Detecciones - Ataques'!$GR$3:$GR$137,"✔",'(B) - Detecciones - Ataques'!$E$3:$E$137,CR8)</f>
        <v>0</v>
      </c>
      <c r="CS11" s="456">
        <f>SUMIFS('(B) - Detecciones - Ataques'!$GA$3:$GA$137,'(B) - Detecciones - Ataques'!$GR$3:$GR$137,"✔",'(B) - Detecciones - Ataques'!$E$3:$E$137,CS8)</f>
        <v>0</v>
      </c>
      <c r="CT11" s="456">
        <f>SUMIFS('(B) - Detecciones - Ataques'!$GA$3:$GA$137,'(B) - Detecciones - Ataques'!$GR$3:$GR$137,"✔",'(B) - Detecciones - Ataques'!$E$3:$E$137,CT8)</f>
        <v>0</v>
      </c>
      <c r="CU11" s="456">
        <f>SUMIFS('(B) - Detecciones - Ataques'!$GA$3:$GA$137,'(B) - Detecciones - Ataques'!$GR$3:$GR$137,"✔",'(B) - Detecciones - Ataques'!$E$3:$E$137,CU8)</f>
        <v>0</v>
      </c>
      <c r="CV11" s="456">
        <f>SUMIFS('(B) - Detecciones - Ataques'!$GA$3:$GA$137,'(B) - Detecciones - Ataques'!$GR$3:$GR$137,"✔",'(B) - Detecciones - Ataques'!$E$3:$E$137,CV8)</f>
        <v>0</v>
      </c>
      <c r="CW11" s="456">
        <f>SUMIFS('(B) - Detecciones - Ataques'!$GA$3:$GA$137,'(B) - Detecciones - Ataques'!$GR$3:$GR$137,"✔",'(B) - Detecciones - Ataques'!$E$3:$E$137,CW8)</f>
        <v>0</v>
      </c>
      <c r="CX11" s="457">
        <f>SUMIFS('(B) - Detecciones - Ataques'!$GA$3:$GA$137,'(B) - Detecciones - Ataques'!$GR$3:$GR$137,"✔",'(B) - Detecciones - Ataques'!$E$3:$E$137,CX8)</f>
        <v>0</v>
      </c>
      <c r="CY11" s="178"/>
      <c r="CZ11" s="178"/>
      <c r="DA11" s="178"/>
      <c r="DB11" s="453" t="s">
        <v>797</v>
      </c>
      <c r="DC11" s="454">
        <f>SUMIFS('(B) - Detecciones - Ataques'!$FM$3:$FM$137,'(B) - Detecciones - Ataques'!$B$3:$B$137,DB11,'(B) - Detecciones - Ataques'!$GR$3:$GR$137,"✔")</f>
        <v>7</v>
      </c>
      <c r="DD11" s="454">
        <v>7.0</v>
      </c>
      <c r="DE11" s="178"/>
      <c r="DF11" s="178"/>
      <c r="DG11" s="328" t="s">
        <v>797</v>
      </c>
      <c r="DH11" s="455">
        <f>DC11/'(D) - Análisis Resultados I - S'!EK30</f>
        <v>0.875</v>
      </c>
      <c r="DI11" s="178"/>
      <c r="DJ11" s="328" t="s">
        <v>797</v>
      </c>
      <c r="DK11" s="362">
        <f t="shared" si="1"/>
        <v>1</v>
      </c>
      <c r="DL11" s="178"/>
      <c r="DM11" s="178"/>
      <c r="DN11" s="178"/>
      <c r="DO11" s="178"/>
      <c r="DP11" s="178"/>
      <c r="DQ11" s="178"/>
      <c r="DR11" s="178"/>
      <c r="DS11" s="178"/>
      <c r="DT11" s="178"/>
      <c r="DU11" s="178"/>
      <c r="DV11" s="178"/>
      <c r="DW11" s="178"/>
      <c r="DX11" s="178"/>
      <c r="DY11" s="178"/>
      <c r="DZ11" s="178"/>
      <c r="EA11" s="178"/>
      <c r="EB11" s="178"/>
      <c r="EC11" s="178"/>
      <c r="ED11" s="178"/>
      <c r="EE11" s="178"/>
      <c r="EF11" s="178"/>
      <c r="EG11" s="178"/>
      <c r="EH11" s="178"/>
      <c r="EI11" s="178"/>
    </row>
    <row r="12">
      <c r="D12" s="345">
        <f>SUMIF('(B) - Detecciones - Ataques'!GR3:GR137,"✔",'(B) - Detecciones - Ataques'!L3:L137)</f>
        <v>1983714</v>
      </c>
      <c r="E12" s="309">
        <f>SUMIF('(B) - Detecciones - Ataques'!GR3:GR137,"✔",'(B) - Detecciones - Ataques'!M3:M137)</f>
        <v>1025162</v>
      </c>
      <c r="F12" s="305"/>
      <c r="G12" s="305"/>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c r="CR12" s="178"/>
      <c r="CS12" s="178"/>
      <c r="CT12" s="178"/>
      <c r="CU12" s="178"/>
      <c r="CV12" s="178"/>
      <c r="CW12" s="178"/>
      <c r="CX12" s="178"/>
      <c r="CY12" s="178"/>
      <c r="CZ12" s="178"/>
      <c r="DA12" s="178"/>
      <c r="DB12" s="453" t="s">
        <v>508</v>
      </c>
      <c r="DC12" s="454">
        <f>SUMIFS('(B) - Detecciones - Ataques'!$FM$3:$FM$137,'(B) - Detecciones - Ataques'!$B$3:$B$137,DB12,'(B) - Detecciones - Ataques'!$GR$3:$GR$137,"✔")</f>
        <v>2</v>
      </c>
      <c r="DD12" s="458">
        <v>2.0</v>
      </c>
      <c r="DE12" s="178"/>
      <c r="DF12" s="178"/>
      <c r="DG12" s="328" t="s">
        <v>508</v>
      </c>
      <c r="DH12" s="455">
        <f>DC12/'(D) - Análisis Resultados I - S'!EK31</f>
        <v>0.5</v>
      </c>
      <c r="DI12" s="178"/>
      <c r="DJ12" s="328" t="s">
        <v>508</v>
      </c>
      <c r="DK12" s="362">
        <f t="shared" si="1"/>
        <v>1</v>
      </c>
      <c r="DL12" s="178"/>
      <c r="DM12" s="178"/>
      <c r="DN12" s="178"/>
      <c r="DO12" s="178"/>
      <c r="DP12" s="178"/>
      <c r="DQ12" s="178"/>
      <c r="DR12" s="178"/>
      <c r="DS12" s="178"/>
      <c r="DT12" s="178"/>
      <c r="DU12" s="178"/>
      <c r="DV12" s="178"/>
      <c r="DW12" s="178"/>
      <c r="DX12" s="178"/>
      <c r="DY12" s="178"/>
      <c r="DZ12" s="178"/>
      <c r="EA12" s="178"/>
      <c r="EB12" s="178"/>
      <c r="EC12" s="178"/>
      <c r="ED12" s="178"/>
      <c r="EE12" s="178"/>
      <c r="EF12" s="178"/>
      <c r="EG12" s="178"/>
      <c r="EH12" s="178"/>
      <c r="EI12" s="178"/>
    </row>
    <row r="13">
      <c r="D13" s="345"/>
      <c r="E13" s="309"/>
      <c r="F13" s="326"/>
      <c r="G13" s="326"/>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c r="CR13" s="178"/>
      <c r="CS13" s="178"/>
      <c r="CT13" s="178"/>
      <c r="CU13" s="178"/>
      <c r="CV13" s="178"/>
      <c r="CW13" s="178"/>
      <c r="CX13" s="178"/>
      <c r="CY13" s="178"/>
      <c r="CZ13" s="178"/>
      <c r="DA13" s="178"/>
      <c r="DB13" s="453" t="s">
        <v>174</v>
      </c>
      <c r="DC13" s="454">
        <f>SUMIFS('(B) - Detecciones - Ataques'!$FM$3:$FM$137,'(B) - Detecciones - Ataques'!$B$3:$B$137,DB13,'(B) - Detecciones - Ataques'!$GR$3:$GR$137,"✔")</f>
        <v>0</v>
      </c>
      <c r="DD13" s="454">
        <v>0.0</v>
      </c>
      <c r="DE13" s="178"/>
      <c r="DF13" s="178"/>
      <c r="DG13" s="328" t="s">
        <v>174</v>
      </c>
      <c r="DH13" s="455">
        <f>DC13/'(D) - Análisis Resultados I - S'!EK32</f>
        <v>0</v>
      </c>
      <c r="DI13" s="178"/>
      <c r="DJ13" s="328" t="s">
        <v>174</v>
      </c>
      <c r="DK13" s="362" t="s">
        <v>12</v>
      </c>
      <c r="DL13" s="178"/>
      <c r="DM13" s="178"/>
      <c r="DN13" s="178"/>
      <c r="DO13" s="178"/>
      <c r="DP13" s="178"/>
      <c r="DQ13" s="178"/>
      <c r="DR13" s="178"/>
      <c r="DS13" s="178"/>
      <c r="DT13" s="178"/>
      <c r="DU13" s="178"/>
      <c r="DV13" s="178"/>
      <c r="DW13" s="178"/>
      <c r="DX13" s="178"/>
      <c r="DY13" s="178"/>
      <c r="DZ13" s="178"/>
      <c r="EA13" s="178"/>
      <c r="EB13" s="178"/>
      <c r="EC13" s="178"/>
      <c r="ED13" s="178"/>
      <c r="EE13" s="178"/>
      <c r="EF13" s="178"/>
      <c r="EG13" s="178"/>
      <c r="EH13" s="178"/>
      <c r="EI13" s="178"/>
    </row>
    <row r="14">
      <c r="D14" s="459" t="s">
        <v>2294</v>
      </c>
      <c r="E14" s="460" t="s">
        <v>2295</v>
      </c>
      <c r="G14" s="275" t="s">
        <v>2227</v>
      </c>
      <c r="H14" s="276"/>
      <c r="I14" s="276"/>
      <c r="J14" s="276"/>
      <c r="K14" s="276"/>
      <c r="L14" s="276"/>
      <c r="M14" s="276"/>
      <c r="N14" s="276"/>
      <c r="O14" s="276"/>
      <c r="P14" s="276"/>
      <c r="Q14" s="276"/>
      <c r="R14" s="276"/>
      <c r="S14" s="276"/>
      <c r="T14" s="277"/>
      <c r="V14" s="278" t="s">
        <v>2227</v>
      </c>
      <c r="W14" s="276"/>
      <c r="X14" s="276"/>
      <c r="Y14" s="276"/>
      <c r="Z14" s="276"/>
      <c r="AA14" s="276"/>
      <c r="AB14" s="276"/>
      <c r="AC14" s="276"/>
      <c r="AD14" s="276"/>
      <c r="AE14" s="276"/>
      <c r="AF14" s="276"/>
      <c r="AG14" s="276"/>
      <c r="AH14" s="276"/>
      <c r="AI14" s="276"/>
      <c r="AJ14" s="276"/>
      <c r="AK14" s="276"/>
      <c r="AL14" s="276"/>
      <c r="AM14" s="276"/>
      <c r="AN14" s="276"/>
      <c r="AO14" s="276"/>
      <c r="AP14" s="276"/>
      <c r="AQ14" s="276"/>
      <c r="AR14" s="276"/>
      <c r="AS14" s="276"/>
      <c r="AT14" s="276"/>
      <c r="AU14" s="276"/>
      <c r="AV14" s="276"/>
      <c r="AW14" s="276"/>
      <c r="AX14" s="276"/>
      <c r="AY14" s="276"/>
      <c r="AZ14" s="276"/>
      <c r="BA14" s="276"/>
      <c r="BB14" s="276"/>
      <c r="BC14" s="276"/>
      <c r="BD14" s="276"/>
      <c r="BE14" s="276"/>
      <c r="BF14" s="276"/>
      <c r="BG14" s="276"/>
      <c r="BH14" s="276"/>
      <c r="BI14" s="276"/>
      <c r="BJ14" s="276"/>
      <c r="BK14" s="276"/>
      <c r="BL14" s="276"/>
      <c r="BM14" s="276"/>
      <c r="BN14" s="276"/>
      <c r="BO14" s="276"/>
      <c r="BP14" s="276"/>
      <c r="BQ14" s="276"/>
      <c r="BR14" s="276"/>
      <c r="BS14" s="276"/>
      <c r="BT14" s="276"/>
      <c r="BU14" s="276"/>
      <c r="BV14" s="276"/>
      <c r="BW14" s="276"/>
      <c r="BX14" s="276"/>
      <c r="BY14" s="276"/>
      <c r="BZ14" s="276"/>
      <c r="CA14" s="276"/>
      <c r="CB14" s="276"/>
      <c r="CC14" s="276"/>
      <c r="CD14" s="276"/>
      <c r="CE14" s="276"/>
      <c r="CF14" s="276"/>
      <c r="CG14" s="276"/>
      <c r="CH14" s="276"/>
      <c r="CI14" s="276"/>
      <c r="CJ14" s="276"/>
      <c r="CK14" s="276"/>
      <c r="CL14" s="276"/>
      <c r="CM14" s="276"/>
      <c r="CN14" s="276"/>
      <c r="CO14" s="276"/>
      <c r="CP14" s="276"/>
      <c r="CQ14" s="276"/>
      <c r="CR14" s="276"/>
      <c r="CS14" s="276"/>
      <c r="CT14" s="276"/>
      <c r="CU14" s="276"/>
      <c r="CV14" s="276"/>
      <c r="CW14" s="276"/>
      <c r="CX14" s="277"/>
      <c r="CY14" s="442"/>
      <c r="CZ14" s="442"/>
      <c r="DA14" s="442"/>
      <c r="DB14" s="461" t="s">
        <v>329</v>
      </c>
      <c r="DC14" s="462">
        <f>SUMIFS('(B) - Detecciones - Ataques'!$FM$3:$FM$137,'(B) - Detecciones - Ataques'!$B$3:$B$137,DB14,'(B) - Detecciones - Ataques'!$GR$3:$GR$137,"✔")</f>
        <v>0</v>
      </c>
      <c r="DD14" s="462">
        <v>0.0</v>
      </c>
      <c r="DE14" s="442"/>
      <c r="DF14" s="442"/>
      <c r="DG14" s="328" t="s">
        <v>329</v>
      </c>
      <c r="DH14" s="455">
        <f>DC14/'(D) - Análisis Resultados I - S'!EK33</f>
        <v>0</v>
      </c>
      <c r="DI14" s="442"/>
      <c r="DJ14" s="328" t="s">
        <v>329</v>
      </c>
      <c r="DK14" s="362" t="s">
        <v>12</v>
      </c>
      <c r="DL14" s="442"/>
      <c r="DM14" s="442"/>
      <c r="DN14" s="442"/>
      <c r="DO14" s="442"/>
      <c r="DP14" s="442"/>
      <c r="DQ14" s="442"/>
      <c r="DR14" s="442"/>
      <c r="DS14" s="442"/>
      <c r="DT14" s="442"/>
      <c r="DU14" s="442"/>
      <c r="DV14" s="442"/>
      <c r="DW14" s="442"/>
      <c r="DX14" s="442"/>
      <c r="DY14" s="442"/>
      <c r="DZ14" s="442"/>
      <c r="EA14" s="442"/>
      <c r="EB14" s="442"/>
      <c r="EC14" s="442"/>
      <c r="ED14" s="442"/>
      <c r="EE14" s="442"/>
      <c r="EF14" s="442"/>
      <c r="EG14" s="442"/>
      <c r="EH14" s="442"/>
      <c r="EI14" s="442"/>
    </row>
    <row r="15">
      <c r="D15" s="463">
        <f>SUM('(B) - Detecciones - Ataques'!GA3:GA137)</f>
        <v>814</v>
      </c>
      <c r="E15" s="457">
        <f>SUMIF('(B) - Detecciones - Ataques'!GR3:GR137,"✔",'(B) - Detecciones - Ataques'!GA3:GA137)</f>
        <v>814</v>
      </c>
      <c r="G15" s="289" t="s">
        <v>2129</v>
      </c>
      <c r="H15" s="290" t="s">
        <v>1822</v>
      </c>
      <c r="I15" s="290" t="s">
        <v>1752</v>
      </c>
      <c r="J15" s="290" t="s">
        <v>797</v>
      </c>
      <c r="K15" s="290" t="s">
        <v>508</v>
      </c>
      <c r="L15" s="290" t="s">
        <v>174</v>
      </c>
      <c r="M15" s="290" t="s">
        <v>329</v>
      </c>
      <c r="N15" s="290" t="s">
        <v>1169</v>
      </c>
      <c r="O15" s="290" t="s">
        <v>146</v>
      </c>
      <c r="P15" s="290" t="s">
        <v>537</v>
      </c>
      <c r="Q15" s="290" t="s">
        <v>269</v>
      </c>
      <c r="R15" s="290" t="s">
        <v>228</v>
      </c>
      <c r="S15" s="290" t="s">
        <v>214</v>
      </c>
      <c r="T15" s="291" t="s">
        <v>441</v>
      </c>
      <c r="V15" s="289" t="s">
        <v>2129</v>
      </c>
      <c r="W15" s="292" t="s">
        <v>1835</v>
      </c>
      <c r="X15" s="293" t="s">
        <v>1903</v>
      </c>
      <c r="Y15" s="292" t="s">
        <v>1918</v>
      </c>
      <c r="Z15" s="292" t="s">
        <v>1824</v>
      </c>
      <c r="AA15" s="292" t="s">
        <v>1805</v>
      </c>
      <c r="AB15" s="292" t="s">
        <v>1794</v>
      </c>
      <c r="AC15" s="292" t="s">
        <v>1754</v>
      </c>
      <c r="AD15" s="292" t="s">
        <v>799</v>
      </c>
      <c r="AE15" s="292" t="s">
        <v>877</v>
      </c>
      <c r="AF15" s="292" t="s">
        <v>853</v>
      </c>
      <c r="AG15" s="292" t="s">
        <v>981</v>
      </c>
      <c r="AH15" s="292" t="s">
        <v>1604</v>
      </c>
      <c r="AI15" s="292" t="s">
        <v>2012</v>
      </c>
      <c r="AJ15" s="292" t="s">
        <v>957</v>
      </c>
      <c r="AK15" s="292" t="s">
        <v>819</v>
      </c>
      <c r="AL15" s="292" t="s">
        <v>931</v>
      </c>
      <c r="AM15" s="292" t="s">
        <v>1469</v>
      </c>
      <c r="AN15" s="292" t="s">
        <v>1401</v>
      </c>
      <c r="AO15" s="294" t="s">
        <v>511</v>
      </c>
      <c r="AP15" s="292" t="s">
        <v>1490</v>
      </c>
      <c r="AQ15" s="292" t="s">
        <v>680</v>
      </c>
      <c r="AR15" s="292" t="s">
        <v>344</v>
      </c>
      <c r="AS15" s="292" t="s">
        <v>1509</v>
      </c>
      <c r="AT15" s="292" t="s">
        <v>831</v>
      </c>
      <c r="AU15" s="292" t="s">
        <v>176</v>
      </c>
      <c r="AV15" s="292" t="s">
        <v>1962</v>
      </c>
      <c r="AW15" s="292" t="s">
        <v>1088</v>
      </c>
      <c r="AX15" s="292" t="s">
        <v>331</v>
      </c>
      <c r="AY15" s="292" t="s">
        <v>761</v>
      </c>
      <c r="AZ15" s="292" t="s">
        <v>1593</v>
      </c>
      <c r="BA15" s="292" t="s">
        <v>1292</v>
      </c>
      <c r="BB15" s="292" t="s">
        <v>1203</v>
      </c>
      <c r="BC15" s="292" t="s">
        <v>1190</v>
      </c>
      <c r="BD15" s="292" t="s">
        <v>1170</v>
      </c>
      <c r="BE15" s="292" t="s">
        <v>549</v>
      </c>
      <c r="BF15" s="292" t="s">
        <v>651</v>
      </c>
      <c r="BG15" s="292" t="s">
        <v>189</v>
      </c>
      <c r="BH15" s="292" t="s">
        <v>633</v>
      </c>
      <c r="BI15" s="292" t="s">
        <v>592</v>
      </c>
      <c r="BJ15" s="292" t="s">
        <v>148</v>
      </c>
      <c r="BK15" s="292" t="s">
        <v>666</v>
      </c>
      <c r="BL15" s="292" t="s">
        <v>779</v>
      </c>
      <c r="BM15" s="292" t="s">
        <v>1110</v>
      </c>
      <c r="BN15" s="292" t="s">
        <v>1655</v>
      </c>
      <c r="BO15" s="292" t="s">
        <v>2043</v>
      </c>
      <c r="BP15" s="292" t="s">
        <v>1727</v>
      </c>
      <c r="BQ15" s="292" t="s">
        <v>1740</v>
      </c>
      <c r="BR15" s="292" t="s">
        <v>1717</v>
      </c>
      <c r="BS15" s="292" t="s">
        <v>1015</v>
      </c>
      <c r="BT15" s="292" t="s">
        <v>614</v>
      </c>
      <c r="BU15" s="292" t="s">
        <v>539</v>
      </c>
      <c r="BV15" s="292" t="s">
        <v>743</v>
      </c>
      <c r="BW15" s="292" t="s">
        <v>1027</v>
      </c>
      <c r="BX15" s="292" t="s">
        <v>1099</v>
      </c>
      <c r="BY15" s="292" t="s">
        <v>1130</v>
      </c>
      <c r="BZ15" s="292" t="s">
        <v>1939</v>
      </c>
      <c r="CA15" s="292" t="s">
        <v>1978</v>
      </c>
      <c r="CB15" s="292" t="s">
        <v>271</v>
      </c>
      <c r="CC15" s="292" t="s">
        <v>1042</v>
      </c>
      <c r="CD15" s="292" t="s">
        <v>1569</v>
      </c>
      <c r="CE15" s="292" t="s">
        <v>1706</v>
      </c>
      <c r="CF15" s="292" t="s">
        <v>1441</v>
      </c>
      <c r="CG15" s="292" t="s">
        <v>395</v>
      </c>
      <c r="CH15" s="292" t="s">
        <v>230</v>
      </c>
      <c r="CI15" s="292" t="s">
        <v>2002</v>
      </c>
      <c r="CJ15" s="292" t="s">
        <v>314</v>
      </c>
      <c r="CK15" s="292" t="s">
        <v>1159</v>
      </c>
      <c r="CL15" s="292" t="s">
        <v>570</v>
      </c>
      <c r="CM15" s="292" t="s">
        <v>464</v>
      </c>
      <c r="CN15" s="292" t="s">
        <v>216</v>
      </c>
      <c r="CO15" s="292" t="s">
        <v>252</v>
      </c>
      <c r="CP15" s="292" t="s">
        <v>281</v>
      </c>
      <c r="CQ15" s="292" t="s">
        <v>300</v>
      </c>
      <c r="CR15" s="292" t="s">
        <v>1457</v>
      </c>
      <c r="CS15" s="292" t="s">
        <v>378</v>
      </c>
      <c r="CT15" s="292" t="s">
        <v>1643</v>
      </c>
      <c r="CU15" s="292" t="s">
        <v>1002</v>
      </c>
      <c r="CV15" s="292" t="s">
        <v>443</v>
      </c>
      <c r="CW15" s="292" t="s">
        <v>991</v>
      </c>
      <c r="CX15" s="295" t="s">
        <v>1677</v>
      </c>
      <c r="CY15" s="333"/>
      <c r="CZ15" s="333"/>
      <c r="DA15" s="333"/>
      <c r="DB15" s="461" t="s">
        <v>1169</v>
      </c>
      <c r="DC15" s="462">
        <f>SUMIFS('(B) - Detecciones - Ataques'!$FM$3:$FM$137,'(B) - Detecciones - Ataques'!$B$3:$B$137,DB15,'(B) - Detecciones - Ataques'!$GR$3:$GR$137,"✔")</f>
        <v>3</v>
      </c>
      <c r="DD15" s="462">
        <v>3.0</v>
      </c>
      <c r="DE15" s="333"/>
      <c r="DF15" s="333"/>
      <c r="DG15" s="328" t="s">
        <v>1169</v>
      </c>
      <c r="DH15" s="455">
        <f>DC15/'(D) - Análisis Resultados I - S'!EK34</f>
        <v>0.1666666667</v>
      </c>
      <c r="DI15" s="333"/>
      <c r="DJ15" s="328" t="s">
        <v>1169</v>
      </c>
      <c r="DK15" s="362">
        <f t="shared" ref="DK15:DK16" si="4">DD15/DC15</f>
        <v>1</v>
      </c>
      <c r="DL15" s="333"/>
      <c r="DM15" s="333"/>
      <c r="DN15" s="333"/>
      <c r="DO15" s="333"/>
      <c r="DP15" s="333"/>
      <c r="DQ15" s="333"/>
      <c r="DR15" s="333"/>
      <c r="DS15" s="333"/>
      <c r="DT15" s="333"/>
      <c r="DU15" s="333"/>
      <c r="DV15" s="333"/>
      <c r="DW15" s="333"/>
      <c r="DX15" s="333"/>
      <c r="DY15" s="333"/>
      <c r="DZ15" s="333"/>
      <c r="EA15" s="333"/>
      <c r="EB15" s="333"/>
      <c r="EC15" s="333"/>
      <c r="ED15" s="333"/>
      <c r="EE15" s="333"/>
      <c r="EF15" s="333"/>
      <c r="EG15" s="333"/>
      <c r="EH15" s="333"/>
      <c r="EI15" s="333"/>
    </row>
    <row r="16">
      <c r="D16" s="178"/>
      <c r="E16" s="178"/>
      <c r="G16" s="464" t="s">
        <v>2296</v>
      </c>
      <c r="H16" s="465">
        <f t="shared" ref="H16:T16" si="2">H11/H10</f>
        <v>0.007636502482</v>
      </c>
      <c r="I16" s="465">
        <f t="shared" si="2"/>
        <v>0.02201122141</v>
      </c>
      <c r="J16" s="465">
        <f t="shared" si="2"/>
        <v>0.958677686</v>
      </c>
      <c r="K16" s="465">
        <f t="shared" si="2"/>
        <v>0.08333333333</v>
      </c>
      <c r="L16" s="465">
        <f t="shared" si="2"/>
        <v>0</v>
      </c>
      <c r="M16" s="465">
        <f t="shared" si="2"/>
        <v>0</v>
      </c>
      <c r="N16" s="465">
        <f t="shared" si="2"/>
        <v>0.0005269882546</v>
      </c>
      <c r="O16" s="465">
        <f t="shared" si="2"/>
        <v>0.01398601399</v>
      </c>
      <c r="P16" s="465">
        <f t="shared" si="2"/>
        <v>0</v>
      </c>
      <c r="Q16" s="465">
        <f t="shared" si="2"/>
        <v>0.4285714286</v>
      </c>
      <c r="R16" s="465">
        <f t="shared" si="2"/>
        <v>0.002513389785</v>
      </c>
      <c r="S16" s="465">
        <f t="shared" si="2"/>
        <v>0</v>
      </c>
      <c r="T16" s="466">
        <f t="shared" si="2"/>
        <v>0</v>
      </c>
      <c r="V16" s="467" t="s">
        <v>2296</v>
      </c>
      <c r="W16" s="468">
        <f t="shared" ref="W16:CX16" si="3">IF(W10=0,"-",W11/W10)</f>
        <v>0.007648183556</v>
      </c>
      <c r="X16" s="468">
        <f t="shared" si="3"/>
        <v>0</v>
      </c>
      <c r="Y16" s="468">
        <f t="shared" si="3"/>
        <v>0</v>
      </c>
      <c r="Z16" s="468">
        <f t="shared" si="3"/>
        <v>0</v>
      </c>
      <c r="AA16" s="468">
        <f t="shared" si="3"/>
        <v>0.02201122141</v>
      </c>
      <c r="AB16" s="468" t="str">
        <f t="shared" si="3"/>
        <v>-</v>
      </c>
      <c r="AC16" s="468" t="str">
        <f t="shared" si="3"/>
        <v>-</v>
      </c>
      <c r="AD16" s="468" t="str">
        <f t="shared" si="3"/>
        <v>-</v>
      </c>
      <c r="AE16" s="468">
        <f t="shared" si="3"/>
        <v>1</v>
      </c>
      <c r="AF16" s="468">
        <f t="shared" si="3"/>
        <v>0.75</v>
      </c>
      <c r="AG16" s="468" t="str">
        <f t="shared" si="3"/>
        <v>-</v>
      </c>
      <c r="AH16" s="468">
        <f t="shared" si="3"/>
        <v>1</v>
      </c>
      <c r="AI16" s="468">
        <f t="shared" si="3"/>
        <v>0</v>
      </c>
      <c r="AJ16" s="468">
        <f t="shared" si="3"/>
        <v>0</v>
      </c>
      <c r="AK16" s="468" t="str">
        <f t="shared" si="3"/>
        <v>-</v>
      </c>
      <c r="AL16" s="468">
        <f t="shared" si="3"/>
        <v>0</v>
      </c>
      <c r="AM16" s="468" t="str">
        <f t="shared" si="3"/>
        <v>-</v>
      </c>
      <c r="AN16" s="468">
        <f t="shared" si="3"/>
        <v>0.5</v>
      </c>
      <c r="AO16" s="468">
        <f t="shared" si="3"/>
        <v>0</v>
      </c>
      <c r="AP16" s="468" t="str">
        <f t="shared" si="3"/>
        <v>-</v>
      </c>
      <c r="AQ16" s="468">
        <f t="shared" si="3"/>
        <v>0</v>
      </c>
      <c r="AR16" s="468" t="str">
        <f t="shared" si="3"/>
        <v>-</v>
      </c>
      <c r="AS16" s="468">
        <f t="shared" si="3"/>
        <v>0</v>
      </c>
      <c r="AT16" s="468">
        <f t="shared" si="3"/>
        <v>0</v>
      </c>
      <c r="AU16" s="468">
        <f t="shared" si="3"/>
        <v>0</v>
      </c>
      <c r="AV16" s="468">
        <f t="shared" si="3"/>
        <v>0</v>
      </c>
      <c r="AW16" s="468">
        <f t="shared" si="3"/>
        <v>0</v>
      </c>
      <c r="AX16" s="468" t="str">
        <f t="shared" si="3"/>
        <v>-</v>
      </c>
      <c r="AY16" s="468" t="str">
        <f t="shared" si="3"/>
        <v>-</v>
      </c>
      <c r="AZ16" s="468">
        <f t="shared" si="3"/>
        <v>1</v>
      </c>
      <c r="BA16" s="468">
        <f t="shared" si="3"/>
        <v>0.003738677149</v>
      </c>
      <c r="BB16" s="468">
        <f t="shared" si="3"/>
        <v>0</v>
      </c>
      <c r="BC16" s="468" t="str">
        <f t="shared" si="3"/>
        <v>-</v>
      </c>
      <c r="BD16" s="468" t="str">
        <f t="shared" si="3"/>
        <v>-</v>
      </c>
      <c r="BE16" s="468">
        <f t="shared" si="3"/>
        <v>0.1</v>
      </c>
      <c r="BF16" s="468" t="str">
        <f t="shared" si="3"/>
        <v>-</v>
      </c>
      <c r="BG16" s="468">
        <f t="shared" si="3"/>
        <v>0</v>
      </c>
      <c r="BH16" s="468" t="str">
        <f t="shared" si="3"/>
        <v>-</v>
      </c>
      <c r="BI16" s="468" t="str">
        <f t="shared" si="3"/>
        <v>-</v>
      </c>
      <c r="BJ16" s="468">
        <f t="shared" si="3"/>
        <v>0</v>
      </c>
      <c r="BK16" s="468">
        <f t="shared" si="3"/>
        <v>1</v>
      </c>
      <c r="BL16" s="468" t="str">
        <f t="shared" si="3"/>
        <v>-</v>
      </c>
      <c r="BM16" s="468">
        <f t="shared" si="3"/>
        <v>0</v>
      </c>
      <c r="BN16" s="468">
        <f t="shared" si="3"/>
        <v>0</v>
      </c>
      <c r="BO16" s="468" t="str">
        <f t="shared" si="3"/>
        <v>-</v>
      </c>
      <c r="BP16" s="468">
        <f t="shared" si="3"/>
        <v>0</v>
      </c>
      <c r="BQ16" s="468" t="str">
        <f t="shared" si="3"/>
        <v>-</v>
      </c>
      <c r="BR16" s="468">
        <f t="shared" si="3"/>
        <v>0</v>
      </c>
      <c r="BS16" s="468" t="str">
        <f t="shared" si="3"/>
        <v>-</v>
      </c>
      <c r="BT16" s="468">
        <f t="shared" si="3"/>
        <v>0</v>
      </c>
      <c r="BU16" s="468" t="str">
        <f t="shared" si="3"/>
        <v>-</v>
      </c>
      <c r="BV16" s="468">
        <f t="shared" si="3"/>
        <v>0</v>
      </c>
      <c r="BW16" s="468">
        <f t="shared" si="3"/>
        <v>0</v>
      </c>
      <c r="BX16" s="468">
        <f t="shared" si="3"/>
        <v>0</v>
      </c>
      <c r="BY16" s="468">
        <f t="shared" si="3"/>
        <v>0</v>
      </c>
      <c r="BZ16" s="468" t="str">
        <f t="shared" si="3"/>
        <v>-</v>
      </c>
      <c r="CA16" s="468">
        <f t="shared" si="3"/>
        <v>0</v>
      </c>
      <c r="CB16" s="468">
        <f t="shared" si="3"/>
        <v>0</v>
      </c>
      <c r="CC16" s="468">
        <f t="shared" si="3"/>
        <v>1</v>
      </c>
      <c r="CD16" s="468">
        <f t="shared" si="3"/>
        <v>0</v>
      </c>
      <c r="CE16" s="468">
        <f t="shared" si="3"/>
        <v>0</v>
      </c>
      <c r="CF16" s="468" t="str">
        <f t="shared" si="3"/>
        <v>-</v>
      </c>
      <c r="CG16" s="468">
        <f t="shared" si="3"/>
        <v>0.002460585072</v>
      </c>
      <c r="CH16" s="468">
        <f t="shared" si="3"/>
        <v>0.005988023952</v>
      </c>
      <c r="CI16" s="468" t="str">
        <f t="shared" si="3"/>
        <v>-</v>
      </c>
      <c r="CJ16" s="468">
        <f t="shared" si="3"/>
        <v>0</v>
      </c>
      <c r="CK16" s="468" t="str">
        <f t="shared" si="3"/>
        <v>-</v>
      </c>
      <c r="CL16" s="468">
        <f t="shared" si="3"/>
        <v>0</v>
      </c>
      <c r="CM16" s="468">
        <f t="shared" si="3"/>
        <v>0</v>
      </c>
      <c r="CN16" s="468" t="str">
        <f t="shared" si="3"/>
        <v>-</v>
      </c>
      <c r="CO16" s="468" t="str">
        <f t="shared" si="3"/>
        <v>-</v>
      </c>
      <c r="CP16" s="468" t="str">
        <f t="shared" si="3"/>
        <v>-</v>
      </c>
      <c r="CQ16" s="468" t="str">
        <f t="shared" si="3"/>
        <v>-</v>
      </c>
      <c r="CR16" s="468" t="str">
        <f t="shared" si="3"/>
        <v>-</v>
      </c>
      <c r="CS16" s="468" t="str">
        <f t="shared" si="3"/>
        <v>-</v>
      </c>
      <c r="CT16" s="468" t="str">
        <f t="shared" si="3"/>
        <v>-</v>
      </c>
      <c r="CU16" s="468" t="str">
        <f t="shared" si="3"/>
        <v>-</v>
      </c>
      <c r="CV16" s="468">
        <f t="shared" si="3"/>
        <v>0</v>
      </c>
      <c r="CW16" s="468" t="str">
        <f t="shared" si="3"/>
        <v>-</v>
      </c>
      <c r="CX16" s="469">
        <f t="shared" si="3"/>
        <v>0</v>
      </c>
      <c r="CY16" s="434"/>
      <c r="CZ16" s="434"/>
      <c r="DA16" s="434"/>
      <c r="DB16" s="470" t="s">
        <v>146</v>
      </c>
      <c r="DC16" s="462">
        <f>SUMIFS('(B) - Detecciones - Ataques'!$FM$3:$FM$137,'(B) - Detecciones - Ataques'!$B$3:$B$137,DB16,'(B) - Detecciones - Ataques'!$GR$3:$GR$137,"✔")</f>
        <v>5</v>
      </c>
      <c r="DD16" s="458">
        <v>5.0</v>
      </c>
      <c r="DE16" s="434"/>
      <c r="DF16" s="434"/>
      <c r="DG16" s="328" t="s">
        <v>146</v>
      </c>
      <c r="DH16" s="455">
        <f>DC16/'(D) - Análisis Resultados I - S'!EK35</f>
        <v>0.5555555556</v>
      </c>
      <c r="DI16" s="434"/>
      <c r="DJ16" s="328" t="s">
        <v>146</v>
      </c>
      <c r="DK16" s="362">
        <f t="shared" si="4"/>
        <v>1</v>
      </c>
      <c r="DL16" s="434"/>
      <c r="DM16" s="434"/>
      <c r="DN16" s="434"/>
      <c r="DO16" s="434"/>
      <c r="DP16" s="434"/>
      <c r="DQ16" s="434"/>
      <c r="DR16" s="434"/>
      <c r="DS16" s="434"/>
      <c r="DT16" s="434"/>
      <c r="DU16" s="434"/>
      <c r="DV16" s="434"/>
      <c r="DW16" s="434"/>
      <c r="DX16" s="434"/>
      <c r="DY16" s="434"/>
      <c r="DZ16" s="434"/>
      <c r="EA16" s="434"/>
      <c r="EB16" s="434"/>
      <c r="EC16" s="434"/>
      <c r="ED16" s="434"/>
      <c r="EE16" s="434"/>
      <c r="EF16" s="434"/>
      <c r="EG16" s="434"/>
      <c r="EH16" s="434"/>
      <c r="EI16" s="434"/>
    </row>
    <row r="17">
      <c r="D17" s="178"/>
      <c r="E17" s="178"/>
      <c r="DB17" s="453" t="s">
        <v>537</v>
      </c>
      <c r="DC17" s="454">
        <f>SUMIFS('(B) - Detecciones - Ataques'!$FM$3:$FM$137,'(B) - Detecciones - Ataques'!$B$3:$B$137,DB17,'(B) - Detecciones - Ataques'!$GR$3:$GR$137,"✔")</f>
        <v>0</v>
      </c>
      <c r="DD17" s="454">
        <v>0.0</v>
      </c>
      <c r="DG17" s="328" t="s">
        <v>537</v>
      </c>
      <c r="DH17" s="455">
        <f>DC17/'(D) - Análisis Resultados I - S'!EK36</f>
        <v>0</v>
      </c>
      <c r="DJ17" s="328" t="s">
        <v>537</v>
      </c>
      <c r="DK17" s="362" t="s">
        <v>12</v>
      </c>
    </row>
    <row r="18">
      <c r="D18" s="272" t="s">
        <v>2209</v>
      </c>
      <c r="E18" s="274"/>
      <c r="DB18" s="453" t="s">
        <v>269</v>
      </c>
      <c r="DC18" s="454">
        <f>SUMIFS('(B) - Detecciones - Ataques'!$FM$3:$FM$137,'(B) - Detecciones - Ataques'!$B$3:$B$137,DB18,'(B) - Detecciones - Ataques'!$GR$3:$GR$137,"✔")</f>
        <v>5</v>
      </c>
      <c r="DD18" s="454">
        <v>5.0</v>
      </c>
      <c r="DG18" s="328" t="s">
        <v>269</v>
      </c>
      <c r="DH18" s="455">
        <f>DC18/'(D) - Análisis Resultados I - S'!EK37</f>
        <v>1</v>
      </c>
      <c r="DJ18" s="328" t="s">
        <v>269</v>
      </c>
      <c r="DK18" s="362">
        <f t="shared" ref="DK18:DK19" si="5">DD18/DC18</f>
        <v>1</v>
      </c>
    </row>
    <row r="19">
      <c r="D19" s="459" t="s">
        <v>2297</v>
      </c>
      <c r="E19" s="460" t="s">
        <v>2296</v>
      </c>
      <c r="G19" s="275" t="s">
        <v>2261</v>
      </c>
      <c r="H19" s="276"/>
      <c r="I19" s="276"/>
      <c r="J19" s="276"/>
      <c r="K19" s="276"/>
      <c r="L19" s="276"/>
      <c r="M19" s="276"/>
      <c r="N19" s="276"/>
      <c r="O19" s="276"/>
      <c r="P19" s="276"/>
      <c r="Q19" s="276"/>
      <c r="R19" s="276"/>
      <c r="S19" s="276"/>
      <c r="T19" s="277"/>
      <c r="V19" s="278" t="s">
        <v>2260</v>
      </c>
      <c r="W19" s="276"/>
      <c r="X19" s="276"/>
      <c r="Y19" s="276"/>
      <c r="Z19" s="276"/>
      <c r="AA19" s="276"/>
      <c r="AB19" s="276"/>
      <c r="AC19" s="276"/>
      <c r="AD19" s="276"/>
      <c r="AE19" s="276"/>
      <c r="AF19" s="276"/>
      <c r="AG19" s="276"/>
      <c r="AH19" s="276"/>
      <c r="AI19" s="276"/>
      <c r="AJ19" s="276"/>
      <c r="AK19" s="276"/>
      <c r="AL19" s="276"/>
      <c r="AM19" s="276"/>
      <c r="AN19" s="276"/>
      <c r="AO19" s="276"/>
      <c r="AP19" s="276"/>
      <c r="AQ19" s="276"/>
      <c r="AR19" s="276"/>
      <c r="AS19" s="276"/>
      <c r="AT19" s="276"/>
      <c r="AU19" s="276"/>
      <c r="AV19" s="276"/>
      <c r="AW19" s="276"/>
      <c r="AX19" s="276"/>
      <c r="AY19" s="276"/>
      <c r="AZ19" s="276"/>
      <c r="BA19" s="276"/>
      <c r="BB19" s="276"/>
      <c r="BC19" s="276"/>
      <c r="BD19" s="276"/>
      <c r="BE19" s="276"/>
      <c r="BF19" s="276"/>
      <c r="BG19" s="276"/>
      <c r="BH19" s="276"/>
      <c r="BI19" s="276"/>
      <c r="BJ19" s="276"/>
      <c r="BK19" s="276"/>
      <c r="BL19" s="276"/>
      <c r="BM19" s="276"/>
      <c r="BN19" s="276"/>
      <c r="BO19" s="276"/>
      <c r="BP19" s="276"/>
      <c r="BQ19" s="276"/>
      <c r="BR19" s="276"/>
      <c r="BS19" s="276"/>
      <c r="BT19" s="276"/>
      <c r="BU19" s="276"/>
      <c r="BV19" s="276"/>
      <c r="BW19" s="276"/>
      <c r="BX19" s="276"/>
      <c r="BY19" s="276"/>
      <c r="BZ19" s="276"/>
      <c r="CA19" s="276"/>
      <c r="CB19" s="276"/>
      <c r="CC19" s="276"/>
      <c r="CD19" s="276"/>
      <c r="CE19" s="276"/>
      <c r="CF19" s="276"/>
      <c r="CG19" s="276"/>
      <c r="CH19" s="276"/>
      <c r="CI19" s="276"/>
      <c r="CJ19" s="276"/>
      <c r="CK19" s="276"/>
      <c r="CL19" s="276"/>
      <c r="CM19" s="276"/>
      <c r="CN19" s="276"/>
      <c r="CO19" s="276"/>
      <c r="CP19" s="276"/>
      <c r="CQ19" s="276"/>
      <c r="CR19" s="276"/>
      <c r="CS19" s="276"/>
      <c r="CT19" s="276"/>
      <c r="CU19" s="276"/>
      <c r="CV19" s="276"/>
      <c r="CW19" s="276"/>
      <c r="CX19" s="277"/>
      <c r="CY19" s="442"/>
      <c r="CZ19" s="442"/>
      <c r="DA19" s="442"/>
      <c r="DB19" s="461" t="s">
        <v>228</v>
      </c>
      <c r="DC19" s="462">
        <f>SUMIFS('(B) - Detecciones - Ataques'!$FM$3:$FM$137,'(B) - Detecciones - Ataques'!$B$3:$B$137,DB19,'(B) - Detecciones - Ataques'!$GR$3:$GR$137,"✔")</f>
        <v>61</v>
      </c>
      <c r="DD19" s="462">
        <v>61.0</v>
      </c>
      <c r="DE19" s="442"/>
      <c r="DF19" s="442"/>
      <c r="DG19" s="328" t="s">
        <v>228</v>
      </c>
      <c r="DH19" s="455">
        <f>DC19/'(D) - Análisis Resultados I - S'!EK38</f>
        <v>12.2</v>
      </c>
      <c r="DI19" s="442"/>
      <c r="DJ19" s="328" t="s">
        <v>228</v>
      </c>
      <c r="DK19" s="362">
        <f t="shared" si="5"/>
        <v>1</v>
      </c>
      <c r="DL19" s="442"/>
      <c r="DM19" s="442"/>
      <c r="DN19" s="442"/>
      <c r="DO19" s="442"/>
      <c r="DP19" s="442"/>
      <c r="DQ19" s="442"/>
      <c r="DR19" s="442"/>
      <c r="DS19" s="442"/>
      <c r="DT19" s="442"/>
      <c r="DU19" s="442"/>
      <c r="DV19" s="442"/>
      <c r="DW19" s="442"/>
      <c r="DX19" s="442"/>
      <c r="DY19" s="442"/>
      <c r="DZ19" s="442"/>
      <c r="EA19" s="442"/>
      <c r="EB19" s="442"/>
      <c r="EC19" s="442"/>
      <c r="ED19" s="442"/>
      <c r="EE19" s="442"/>
      <c r="EF19" s="442"/>
      <c r="EG19" s="442"/>
      <c r="EH19" s="442"/>
      <c r="EI19" s="442"/>
    </row>
    <row r="20">
      <c r="D20" s="471">
        <f>D15/E9</f>
        <v>0.000714350906</v>
      </c>
      <c r="E20" s="469">
        <f>E15/E12</f>
        <v>0.0007940208474</v>
      </c>
      <c r="G20" s="289" t="s">
        <v>2129</v>
      </c>
      <c r="H20" s="290" t="s">
        <v>1822</v>
      </c>
      <c r="I20" s="290" t="s">
        <v>1752</v>
      </c>
      <c r="J20" s="290" t="s">
        <v>797</v>
      </c>
      <c r="K20" s="290" t="s">
        <v>508</v>
      </c>
      <c r="L20" s="290" t="s">
        <v>174</v>
      </c>
      <c r="M20" s="290" t="s">
        <v>329</v>
      </c>
      <c r="N20" s="290" t="s">
        <v>1169</v>
      </c>
      <c r="O20" s="290" t="s">
        <v>146</v>
      </c>
      <c r="P20" s="290" t="s">
        <v>537</v>
      </c>
      <c r="Q20" s="290" t="s">
        <v>269</v>
      </c>
      <c r="R20" s="290" t="s">
        <v>228</v>
      </c>
      <c r="S20" s="290" t="s">
        <v>214</v>
      </c>
      <c r="T20" s="291" t="s">
        <v>441</v>
      </c>
      <c r="V20" s="275" t="s">
        <v>2129</v>
      </c>
      <c r="W20" s="378" t="s">
        <v>1835</v>
      </c>
      <c r="X20" s="391" t="s">
        <v>1903</v>
      </c>
      <c r="Y20" s="378" t="s">
        <v>1918</v>
      </c>
      <c r="Z20" s="378" t="s">
        <v>1824</v>
      </c>
      <c r="AA20" s="378" t="s">
        <v>1805</v>
      </c>
      <c r="AB20" s="378" t="s">
        <v>1794</v>
      </c>
      <c r="AC20" s="378" t="s">
        <v>1754</v>
      </c>
      <c r="AD20" s="378" t="s">
        <v>799</v>
      </c>
      <c r="AE20" s="378" t="s">
        <v>877</v>
      </c>
      <c r="AF20" s="378" t="s">
        <v>853</v>
      </c>
      <c r="AG20" s="378" t="s">
        <v>981</v>
      </c>
      <c r="AH20" s="378" t="s">
        <v>1604</v>
      </c>
      <c r="AI20" s="378" t="s">
        <v>2012</v>
      </c>
      <c r="AJ20" s="378" t="s">
        <v>957</v>
      </c>
      <c r="AK20" s="378" t="s">
        <v>819</v>
      </c>
      <c r="AL20" s="378" t="s">
        <v>931</v>
      </c>
      <c r="AM20" s="378" t="s">
        <v>1469</v>
      </c>
      <c r="AN20" s="378" t="s">
        <v>1401</v>
      </c>
      <c r="AO20" s="392" t="s">
        <v>511</v>
      </c>
      <c r="AP20" s="378" t="s">
        <v>1490</v>
      </c>
      <c r="AQ20" s="378" t="s">
        <v>680</v>
      </c>
      <c r="AR20" s="378" t="s">
        <v>344</v>
      </c>
      <c r="AS20" s="378" t="s">
        <v>1509</v>
      </c>
      <c r="AT20" s="378" t="s">
        <v>831</v>
      </c>
      <c r="AU20" s="378" t="s">
        <v>176</v>
      </c>
      <c r="AV20" s="378" t="s">
        <v>1962</v>
      </c>
      <c r="AW20" s="378" t="s">
        <v>1088</v>
      </c>
      <c r="AX20" s="378" t="s">
        <v>331</v>
      </c>
      <c r="AY20" s="378" t="s">
        <v>761</v>
      </c>
      <c r="AZ20" s="378" t="s">
        <v>1593</v>
      </c>
      <c r="BA20" s="378" t="s">
        <v>1292</v>
      </c>
      <c r="BB20" s="378" t="s">
        <v>1203</v>
      </c>
      <c r="BC20" s="378" t="s">
        <v>1190</v>
      </c>
      <c r="BD20" s="378" t="s">
        <v>1170</v>
      </c>
      <c r="BE20" s="378" t="s">
        <v>549</v>
      </c>
      <c r="BF20" s="378" t="s">
        <v>651</v>
      </c>
      <c r="BG20" s="378" t="s">
        <v>189</v>
      </c>
      <c r="BH20" s="378" t="s">
        <v>633</v>
      </c>
      <c r="BI20" s="378" t="s">
        <v>592</v>
      </c>
      <c r="BJ20" s="378" t="s">
        <v>148</v>
      </c>
      <c r="BK20" s="378" t="s">
        <v>666</v>
      </c>
      <c r="BL20" s="378" t="s">
        <v>779</v>
      </c>
      <c r="BM20" s="378" t="s">
        <v>1110</v>
      </c>
      <c r="BN20" s="378" t="s">
        <v>1655</v>
      </c>
      <c r="BO20" s="378" t="s">
        <v>2043</v>
      </c>
      <c r="BP20" s="378" t="s">
        <v>1727</v>
      </c>
      <c r="BQ20" s="378" t="s">
        <v>1740</v>
      </c>
      <c r="BR20" s="378" t="s">
        <v>1717</v>
      </c>
      <c r="BS20" s="378" t="s">
        <v>1015</v>
      </c>
      <c r="BT20" s="378" t="s">
        <v>614</v>
      </c>
      <c r="BU20" s="378" t="s">
        <v>539</v>
      </c>
      <c r="BV20" s="378" t="s">
        <v>743</v>
      </c>
      <c r="BW20" s="378" t="s">
        <v>1027</v>
      </c>
      <c r="BX20" s="378" t="s">
        <v>1099</v>
      </c>
      <c r="BY20" s="378" t="s">
        <v>1130</v>
      </c>
      <c r="BZ20" s="378" t="s">
        <v>1939</v>
      </c>
      <c r="CA20" s="378" t="s">
        <v>1978</v>
      </c>
      <c r="CB20" s="378" t="s">
        <v>271</v>
      </c>
      <c r="CC20" s="378" t="s">
        <v>1042</v>
      </c>
      <c r="CD20" s="378" t="s">
        <v>1569</v>
      </c>
      <c r="CE20" s="378" t="s">
        <v>1706</v>
      </c>
      <c r="CF20" s="378" t="s">
        <v>1441</v>
      </c>
      <c r="CG20" s="378" t="s">
        <v>395</v>
      </c>
      <c r="CH20" s="378" t="s">
        <v>230</v>
      </c>
      <c r="CI20" s="378" t="s">
        <v>2002</v>
      </c>
      <c r="CJ20" s="378" t="s">
        <v>314</v>
      </c>
      <c r="CK20" s="378" t="s">
        <v>1159</v>
      </c>
      <c r="CL20" s="378" t="s">
        <v>570</v>
      </c>
      <c r="CM20" s="378" t="s">
        <v>464</v>
      </c>
      <c r="CN20" s="378" t="s">
        <v>216</v>
      </c>
      <c r="CO20" s="378" t="s">
        <v>252</v>
      </c>
      <c r="CP20" s="378" t="s">
        <v>281</v>
      </c>
      <c r="CQ20" s="378" t="s">
        <v>300</v>
      </c>
      <c r="CR20" s="378" t="s">
        <v>1457</v>
      </c>
      <c r="CS20" s="378" t="s">
        <v>378</v>
      </c>
      <c r="CT20" s="378" t="s">
        <v>1643</v>
      </c>
      <c r="CU20" s="378" t="s">
        <v>1002</v>
      </c>
      <c r="CV20" s="378" t="s">
        <v>443</v>
      </c>
      <c r="CW20" s="378" t="s">
        <v>991</v>
      </c>
      <c r="CX20" s="379" t="s">
        <v>1677</v>
      </c>
      <c r="CY20" s="333"/>
      <c r="CZ20" s="333"/>
      <c r="DA20" s="333"/>
      <c r="DB20" s="461" t="s">
        <v>214</v>
      </c>
      <c r="DC20" s="462">
        <f>SUMIFS('(B) - Detecciones - Ataques'!$FM$3:$FM$137,'(B) - Detecciones - Ataques'!$B$3:$B$137,DB20,'(B) - Detecciones - Ataques'!$GR$3:$GR$137,"✔")</f>
        <v>0</v>
      </c>
      <c r="DD20" s="462">
        <v>0.0</v>
      </c>
      <c r="DE20" s="333"/>
      <c r="DF20" s="333"/>
      <c r="DG20" s="328" t="s">
        <v>214</v>
      </c>
      <c r="DH20" s="455">
        <f>DC20/'(D) - Análisis Resultados I - S'!EK39</f>
        <v>0</v>
      </c>
      <c r="DI20" s="333"/>
      <c r="DJ20" s="328" t="s">
        <v>214</v>
      </c>
      <c r="DK20" s="362" t="s">
        <v>12</v>
      </c>
      <c r="DL20" s="333"/>
      <c r="DM20" s="333"/>
      <c r="DN20" s="333"/>
      <c r="DO20" s="333"/>
      <c r="DP20" s="333"/>
      <c r="DQ20" s="333"/>
      <c r="DR20" s="333"/>
      <c r="DS20" s="333"/>
      <c r="DT20" s="333"/>
      <c r="DU20" s="333"/>
      <c r="DV20" s="333"/>
      <c r="DW20" s="333"/>
      <c r="DX20" s="333"/>
      <c r="DY20" s="333"/>
      <c r="DZ20" s="333"/>
      <c r="EA20" s="333"/>
      <c r="EB20" s="333"/>
      <c r="EC20" s="333"/>
      <c r="ED20" s="333"/>
      <c r="EE20" s="333"/>
      <c r="EF20" s="333"/>
      <c r="EG20" s="333"/>
      <c r="EH20" s="333"/>
      <c r="EI20" s="333"/>
    </row>
    <row r="21">
      <c r="D21" s="178"/>
      <c r="E21" s="178"/>
      <c r="G21" s="464" t="s">
        <v>2296</v>
      </c>
      <c r="H21" s="465">
        <f>(
    SUMIFS(
        '(B) - Detecciones - Ataques'!$GB$3:$GB$137,
        '(B) - Detecciones - Ataques'!$GR$3:$GR$137, "✔",
        '(B) - Detecciones - Ataques'!$B$3:$B$137, H$20
    ) +
    SUMIFS(
        '(B) - Detecciones - Ataques'!$GB$3:$GB$137,
        '(B) - Detecciones - Ataques'!$GR$3:$GR$137, "✔",
        '(B) - Detecciones - Ataques'!$C$3:$C$137, "*" &amp; H$20 &amp; "*"
    )
) / (
    COUNTIFS(
        '(B) - Detecciones - Ataques'!$GR$3:$GR$137, "✔",
        '(B) - Detecciones - Ataques'!$B$3:$B$137, H$20
    ) +
    COUNTIFS(
        '(B) - Detecciones - Ataques'!$GR$3:$GR$137, "✔",
        '(B) - Detecciones - Ataques'!$C$3:$C$137, "*" &amp; H$20 &amp; "*"
    )
)
</f>
        <v>0.001978369768</v>
      </c>
      <c r="I21" s="465">
        <f>(
    SUMIFS(
        '(B) - Detecciones - Ataques'!$GB$3:$GB$137,
        '(B) - Detecciones - Ataques'!$GR$3:$GR$137, "✔",
        '(B) - Detecciones - Ataques'!$B$3:$B$137, I$20
    ) +
    SUMIFS(
        '(B) - Detecciones - Ataques'!$GB$3:$GB$137,
        '(B) - Detecciones - Ataques'!$GR$3:$GR$137, "✔",
        '(B) - Detecciones - Ataques'!$C$3:$C$137, "*" &amp; I$20 &amp; "*"
    )
) / (
    COUNTIFS(
        '(B) - Detecciones - Ataques'!$GR$3:$GR$137, "✔",
        '(B) - Detecciones - Ataques'!$B$3:$B$137, I$20
    ) +
    COUNTIFS(
        '(B) - Detecciones - Ataques'!$GR$3:$GR$137, "✔",
        '(B) - Detecciones - Ataques'!$C$3:$C$137, "*" &amp; I$20 &amp; "*"
    )
)
</f>
        <v>0.02201122141</v>
      </c>
      <c r="J21" s="465">
        <f>(
    SUMIFS(
        '(B) - Detecciones - Ataques'!$GB$3:$GB$137,
        '(B) - Detecciones - Ataques'!$GR$3:$GR$137, "✔",
        '(B) - Detecciones - Ataques'!$B$3:$B$137, J$20
    ) +
    SUMIFS(
        '(B) - Detecciones - Ataques'!$GB$3:$GB$137,
        '(B) - Detecciones - Ataques'!$GR$3:$GR$137, "✔",
        '(B) - Detecciones - Ataques'!$C$3:$C$137, "*" &amp; J$20 &amp; "*"
    )
) / (
    COUNTIFS(
        '(B) - Detecciones - Ataques'!$GR$3:$GR$137, "✔",
        '(B) - Detecciones - Ataques'!$B$3:$B$137, J$20
    ) +
    COUNTIFS(
        '(B) - Detecciones - Ataques'!$GR$3:$GR$137, "✔",
        '(B) - Detecciones - Ataques'!$C$3:$C$137, "*" &amp; J$20 &amp; "*"
    )
)
</f>
        <v>0.625</v>
      </c>
      <c r="K21" s="465">
        <f>(
    SUMIFS(
        '(B) - Detecciones - Ataques'!$GB$3:$GB$137,
        '(B) - Detecciones - Ataques'!$GR$3:$GR$137, "✔",
        '(B) - Detecciones - Ataques'!$B$3:$B$137, K$20
    ) +
    SUMIFS(
        '(B) - Detecciones - Ataques'!$GB$3:$GB$137,
        '(B) - Detecciones - Ataques'!$GR$3:$GR$137, "✔",
        '(B) - Detecciones - Ataques'!$C$3:$C$137, "*" &amp; K$20 &amp; "*"
    )
) / (
    COUNTIFS(
        '(B) - Detecciones - Ataques'!$GR$3:$GR$137, "✔",
        '(B) - Detecciones - Ataques'!$B$3:$B$137, K$20
    ) +
    COUNTIFS(
        '(B) - Detecciones - Ataques'!$GR$3:$GR$137, "✔",
        '(B) - Detecciones - Ataques'!$C$3:$C$137, "*" &amp; K$20 &amp; "*"
    )
)
</f>
        <v>0.25</v>
      </c>
      <c r="L21" s="465">
        <f>(
    SUMIFS(
        '(B) - Detecciones - Ataques'!$GB$3:$GB$137,
        '(B) - Detecciones - Ataques'!$GR$3:$GR$137, "✔",
        '(B) - Detecciones - Ataques'!$B$3:$B$137, L$20
    ) +
    SUMIFS(
        '(B) - Detecciones - Ataques'!$GB$3:$GB$137,
        '(B) - Detecciones - Ataques'!$GR$3:$GR$137, "✔",
        '(B) - Detecciones - Ataques'!$C$3:$C$137, "*" &amp; L$20 &amp; "*"
    )
) / (
    COUNTIFS(
        '(B) - Detecciones - Ataques'!$GR$3:$GR$137, "✔",
        '(B) - Detecciones - Ataques'!$B$3:$B$137, L$20
    ) +
    COUNTIFS(
        '(B) - Detecciones - Ataques'!$GR$3:$GR$137, "✔",
        '(B) - Detecciones - Ataques'!$C$3:$C$137, "*" &amp; L$20 &amp; "*"
    )
)
</f>
        <v>0</v>
      </c>
      <c r="M21" s="465">
        <f>(
    SUMIFS(
        '(B) - Detecciones - Ataques'!$GB$3:$GB$137,
        '(B) - Detecciones - Ataques'!$GR$3:$GR$137, "✔",
        '(B) - Detecciones - Ataques'!$B$3:$B$137, M$20
    ) +
    SUMIFS(
        '(B) - Detecciones - Ataques'!$GB$3:$GB$137,
        '(B) - Detecciones - Ataques'!$GR$3:$GR$137, "✔",
        '(B) - Detecciones - Ataques'!$C$3:$C$137, "*" &amp; M$20 &amp; "*"
    )
) / (
    COUNTIFS(
        '(B) - Detecciones - Ataques'!$GR$3:$GR$137, "✔",
        '(B) - Detecciones - Ataques'!$B$3:$B$137, M$20
    ) +
    COUNTIFS(
        '(B) - Detecciones - Ataques'!$GR$3:$GR$137, "✔",
        '(B) - Detecciones - Ataques'!$C$3:$C$137, "*" &amp; M$20 &amp; "*"
    )
)
</f>
        <v>0</v>
      </c>
      <c r="N21" s="465">
        <f>(
    SUMIFS(
        '(B) - Detecciones - Ataques'!$GB$3:$GB$137,
        '(B) - Detecciones - Ataques'!$GR$3:$GR$137, "✔",
        '(B) - Detecciones - Ataques'!$B$3:$B$137, N$20
    ) +
    SUMIFS(
        '(B) - Detecciones - Ataques'!$GB$3:$GB$137,
        '(B) - Detecciones - Ataques'!$GR$3:$GR$137, "✔",
        '(B) - Detecciones - Ataques'!$C$3:$C$137, "*" &amp; N$20 &amp; "*"
    )
) / (
    COUNTIFS(
        '(B) - Detecciones - Ataques'!$GR$3:$GR$137, "✔",
        '(B) - Detecciones - Ataques'!$B$3:$B$137, N$20
    ) +
    COUNTIFS(
        '(B) - Detecciones - Ataques'!$GR$3:$GR$137, "✔",
        '(B) - Detecciones - Ataques'!$C$3:$C$137, "*" &amp; N$20 &amp; "*"
    )
)
</f>
        <v>0.05527107639</v>
      </c>
      <c r="O21" s="465">
        <f>(
    SUMIFS(
        '(B) - Detecciones - Ataques'!$GB$3:$GB$137,
        '(B) - Detecciones - Ataques'!$GR$3:$GR$137, "✔",
        '(B) - Detecciones - Ataques'!$B$3:$B$137, O$20
    ) +
    SUMIFS(
        '(B) - Detecciones - Ataques'!$GB$3:$GB$137,
        '(B) - Detecciones - Ataques'!$GR$3:$GR$137, "✔",
        '(B) - Detecciones - Ataques'!$C$3:$C$137, "*" &amp; O$20 &amp; "*"
    )
) / (
    COUNTIFS(
        '(B) - Detecciones - Ataques'!$GR$3:$GR$137, "✔",
        '(B) - Detecciones - Ataques'!$B$3:$B$137, O$20
    ) +
    COUNTIFS(
        '(B) - Detecciones - Ataques'!$GR$3:$GR$137, "✔",
        '(B) - Detecciones - Ataques'!$C$3:$C$137, "*" &amp; O$20 &amp; "*"
    )
)
</f>
        <v>0.11</v>
      </c>
      <c r="P21" s="465">
        <f>(
    SUMIFS(
        '(B) - Detecciones - Ataques'!$GB$3:$GB$137,
        '(B) - Detecciones - Ataques'!$GR$3:$GR$137, "✔",
        '(B) - Detecciones - Ataques'!$B$3:$B$137, P$20
    ) +
    SUMIFS(
        '(B) - Detecciones - Ataques'!$GB$3:$GB$137,
        '(B) - Detecciones - Ataques'!$GR$3:$GR$137, "✔",
        '(B) - Detecciones - Ataques'!$C$3:$C$137, "*" &amp; P$20 &amp; "*"
    )
) / (
    COUNTIFS(
        '(B) - Detecciones - Ataques'!$GR$3:$GR$137, "✔",
        '(B) - Detecciones - Ataques'!$B$3:$B$137, P$20
    ) +
    COUNTIFS(
        '(B) - Detecciones - Ataques'!$GR$3:$GR$137, "✔",
        '(B) - Detecciones - Ataques'!$C$3:$C$137, "*" &amp; P$20 &amp; "*"
    )
)
</f>
        <v>0</v>
      </c>
      <c r="Q21" s="465">
        <f>(
    SUMIFS(
        '(B) - Detecciones - Ataques'!$GB$3:$GB$137,
        '(B) - Detecciones - Ataques'!$GR$3:$GR$137, "✔",
        '(B) - Detecciones - Ataques'!$B$3:$B$137, Q$20
    ) +
    SUMIFS(
        '(B) - Detecciones - Ataques'!$GB$3:$GB$137,
        '(B) - Detecciones - Ataques'!$GR$3:$GR$137, "✔",
        '(B) - Detecciones - Ataques'!$C$3:$C$137, "*" &amp; Q$20 &amp; "*"
    )
) / (
    COUNTIFS(
        '(B) - Detecciones - Ataques'!$GR$3:$GR$137, "✔",
        '(B) - Detecciones - Ataques'!$B$3:$B$137, Q$20
    ) +
    COUNTIFS(
        '(B) - Detecciones - Ataques'!$GR$3:$GR$137, "✔",
        '(B) - Detecciones - Ataques'!$C$3:$C$137, "*" &amp; Q$20 &amp; "*"
    )
)
</f>
        <v>0.4</v>
      </c>
      <c r="R21" s="465">
        <f>(
    SUMIFS(
        '(B) - Detecciones - Ataques'!$GB$3:$GB$137,
        '(B) - Detecciones - Ataques'!$GR$3:$GR$137, "✔",
        '(B) - Detecciones - Ataques'!$B$3:$B$137, R$20
    ) +
    SUMIFS(
        '(B) - Detecciones - Ataques'!$GB$3:$GB$137,
        '(B) - Detecciones - Ataques'!$GR$3:$GR$137, "✔",
        '(B) - Detecciones - Ataques'!$C$3:$C$137, "*" &amp; R$20 &amp; "*"
    )
) / (
    COUNTIFS(
        '(B) - Detecciones - Ataques'!$GR$3:$GR$137, "✔",
        '(B) - Detecciones - Ataques'!$B$3:$B$137, R$20
    ) +
    COUNTIFS(
        '(B) - Detecciones - Ataques'!$GR$3:$GR$137, "✔",
        '(B) - Detecciones - Ataques'!$C$3:$C$137, "*" &amp; R$20 &amp; "*"
    )
)
</f>
        <v>0.2012097851</v>
      </c>
      <c r="S21" s="465">
        <f>(
    SUMIFS(
        '(B) - Detecciones - Ataques'!$GB$3:$GB$137,
        '(B) - Detecciones - Ataques'!$GR$3:$GR$137, "✔",
        '(B) - Detecciones - Ataques'!$B$3:$B$137, S$20
    ) +
    SUMIFS(
        '(B) - Detecciones - Ataques'!$GB$3:$GB$137,
        '(B) - Detecciones - Ataques'!$GR$3:$GR$137, "✔",
        '(B) - Detecciones - Ataques'!$C$3:$C$137, "*" &amp; S$20 &amp; "*"
    )
) / (
    COUNTIFS(
        '(B) - Detecciones - Ataques'!$GR$3:$GR$137, "✔",
        '(B) - Detecciones - Ataques'!$B$3:$B$137, S$20
    ) +
    COUNTIFS(
        '(B) - Detecciones - Ataques'!$GR$3:$GR$137, "✔",
        '(B) - Detecciones - Ataques'!$C$3:$C$137, "*" &amp; S$20 &amp; "*"
    )
)
</f>
        <v>0</v>
      </c>
      <c r="T21" s="466">
        <f>(
    SUMIFS(
        '(B) - Detecciones - Ataques'!$GB$3:$GB$137,
        '(B) - Detecciones - Ataques'!$GR$3:$GR$137, "✔",
        '(B) - Detecciones - Ataques'!$B$3:$B$137, T$20
    ) +
    SUMIFS(
        '(B) - Detecciones - Ataques'!$GB$3:$GB$137,
        '(B) - Detecciones - Ataques'!$GR$3:$GR$137, "✔",
        '(B) - Detecciones - Ataques'!$C$3:$C$137, "*" &amp; T$20 &amp; "*"
    )
) / (
    COUNTIFS(
        '(B) - Detecciones - Ataques'!$GR$3:$GR$137, "✔",
        '(B) - Detecciones - Ataques'!$B$3:$B$137, T$20
    ) +
    COUNTIFS(
        '(B) - Detecciones - Ataques'!$GR$3:$GR$137, "✔",
        '(B) - Detecciones - Ataques'!$C$3:$C$137, "*" &amp; T$20 &amp; "*"
    )
)
</f>
        <v>0</v>
      </c>
      <c r="V21" s="464" t="s">
        <v>2296</v>
      </c>
      <c r="W21" s="472">
        <f>IF(W16="-","-",AVERAGEIFS('(B) - Detecciones - Ataques'!$GB$3:$GB$137,'(B) - Detecciones - Ataques'!$GR$3:$GR$137,"✔",'(B) - Detecciones - Ataques'!$E$3:$E$137,W20))</f>
        <v>0.003956739535</v>
      </c>
      <c r="X21" s="472">
        <f>IF(X16="-","-",AVERAGEIFS('(B) - Detecciones - Ataques'!$GB$3:$GB$137,'(B) - Detecciones - Ataques'!$GR$3:$GR$137,"✔",'(B) - Detecciones - Ataques'!$E$3:$E$137,X20))</f>
        <v>0</v>
      </c>
      <c r="Y21" s="472">
        <f>IF(Y16="-","-",AVERAGEIFS('(B) - Detecciones - Ataques'!$GB$3:$GB$137,'(B) - Detecciones - Ataques'!$GR$3:$GR$137,"✔",'(B) - Detecciones - Ataques'!$E$3:$E$137,Y20))</f>
        <v>0</v>
      </c>
      <c r="Z21" s="472">
        <f>IF(Z16="-","-",AVERAGEIFS('(B) - Detecciones - Ataques'!$GB$3:$GB$137,'(B) - Detecciones - Ataques'!$GR$3:$GR$137,"✔",'(B) - Detecciones - Ataques'!$E$3:$E$137,Z20))</f>
        <v>0</v>
      </c>
      <c r="AA21" s="472">
        <f>IF(AA16="-","-",AVERAGEIFS('(B) - Detecciones - Ataques'!$GB$3:$GB$137,'(B) - Detecciones - Ataques'!$GR$3:$GR$137,"✔",'(B) - Detecciones - Ataques'!$E$3:$E$137,AA20))</f>
        <v>0.02201122141</v>
      </c>
      <c r="AB21" s="472" t="str">
        <f>IF(AB16="-","-",AVERAGEIFS('(B) - Detecciones - Ataques'!$GB$3:$GB$137,'(B) - Detecciones - Ataques'!$GR$3:$GR$137,"✔",'(B) - Detecciones - Ataques'!$E$3:$E$137,AB20))</f>
        <v>-</v>
      </c>
      <c r="AC21" s="472" t="str">
        <f>IF(AC16="-","-",AVERAGEIFS('(B) - Detecciones - Ataques'!$GB$3:$GB$137,'(B) - Detecciones - Ataques'!$GR$3:$GR$137,"✔",'(B) - Detecciones - Ataques'!$E$3:$E$137,AC20))</f>
        <v>-</v>
      </c>
      <c r="AD21" s="472" t="str">
        <f>IF(AD16="-","-",AVERAGEIFS('(B) - Detecciones - Ataques'!$GB$3:$GB$137,'(B) - Detecciones - Ataques'!$GR$3:$GR$137,"✔",'(B) - Detecciones - Ataques'!$E$3:$E$137,AD20))</f>
        <v>-</v>
      </c>
      <c r="AE21" s="472">
        <f>IF(AE16="-","-",AVERAGEIFS('(B) - Detecciones - Ataques'!$GB$3:$GB$137,'(B) - Detecciones - Ataques'!$GR$3:$GR$137,"✔",'(B) - Detecciones - Ataques'!$E$3:$E$137,AE20))</f>
        <v>1</v>
      </c>
      <c r="AF21" s="472">
        <f>IF(AF16="-","-",AVERAGEIFS('(B) - Detecciones - Ataques'!$GB$3:$GB$137,'(B) - Detecciones - Ataques'!$GR$3:$GR$137,"✔",'(B) - Detecciones - Ataques'!$E$3:$E$137,AF20))</f>
        <v>0.5</v>
      </c>
      <c r="AG21" s="472" t="str">
        <f>IF(AG16="-","-",AVERAGEIFS('(B) - Detecciones - Ataques'!$GB$3:$GB$137,'(B) - Detecciones - Ataques'!$GR$3:$GR$137,"✔",'(B) - Detecciones - Ataques'!$E$3:$E$137,AG20))</f>
        <v>-</v>
      </c>
      <c r="AH21" s="472">
        <f>IF(AH16="-","-",AVERAGEIFS('(B) - Detecciones - Ataques'!$GB$3:$GB$137,'(B) - Detecciones - Ataques'!$GR$3:$GR$137,"✔",'(B) - Detecciones - Ataques'!$E$3:$E$137,AH20))</f>
        <v>1</v>
      </c>
      <c r="AI21" s="472">
        <f>IF(AI16="-","-",AVERAGEIFS('(B) - Detecciones - Ataques'!$GB$3:$GB$137,'(B) - Detecciones - Ataques'!$GR$3:$GR$137,"✔",'(B) - Detecciones - Ataques'!$E$3:$E$137,AI20))</f>
        <v>0</v>
      </c>
      <c r="AJ21" s="472">
        <f>IF(AJ16="-","-",AVERAGEIFS('(B) - Detecciones - Ataques'!$GB$3:$GB$137,'(B) - Detecciones - Ataques'!$GR$3:$GR$137,"✔",'(B) - Detecciones - Ataques'!$E$3:$E$137,AJ20))</f>
        <v>0</v>
      </c>
      <c r="AK21" s="472" t="str">
        <f>IF(AK16="-","-",AVERAGEIFS('(B) - Detecciones - Ataques'!$GB$3:$GB$137,'(B) - Detecciones - Ataques'!$GR$3:$GR$137,"✔",'(B) - Detecciones - Ataques'!$E$3:$E$137,AK20))</f>
        <v>-</v>
      </c>
      <c r="AL21" s="472">
        <f>IF(AL16="-","-",AVERAGEIFS('(B) - Detecciones - Ataques'!$GB$3:$GB$137,'(B) - Detecciones - Ataques'!$GR$3:$GR$137,"✔",'(B) - Detecciones - Ataques'!$E$3:$E$137,AL20))</f>
        <v>0</v>
      </c>
      <c r="AM21" s="472" t="str">
        <f>IF(AM16="-","-",AVERAGEIFS('(B) - Detecciones - Ataques'!$GB$3:$GB$137,'(B) - Detecciones - Ataques'!$GR$3:$GR$137,"✔",'(B) - Detecciones - Ataques'!$E$3:$E$137,AM20))</f>
        <v>-</v>
      </c>
      <c r="AN21" s="472">
        <f>IF(AN16="-","-",AVERAGEIFS('(B) - Detecciones - Ataques'!$GB$3:$GB$137,'(B) - Detecciones - Ataques'!$GR$3:$GR$137,"✔",'(B) - Detecciones - Ataques'!$E$3:$E$137,AN20))</f>
        <v>0.5</v>
      </c>
      <c r="AO21" s="472">
        <f>IF(AO16="-","-",AVERAGEIFS('(B) - Detecciones - Ataques'!$GB$3:$GB$137,'(B) - Detecciones - Ataques'!$GR$3:$GR$137,"✔",'(B) - Detecciones - Ataques'!$E$3:$E$137,AO20))</f>
        <v>0</v>
      </c>
      <c r="AP21" s="472" t="str">
        <f>IF(AP16="-","-",AVERAGEIFS('(B) - Detecciones - Ataques'!$GB$3:$GB$137,'(B) - Detecciones - Ataques'!$GR$3:$GR$137,"✔",'(B) - Detecciones - Ataques'!$E$3:$E$137,AP20))</f>
        <v>-</v>
      </c>
      <c r="AQ21" s="472">
        <f>IF(AQ16="-","-",AVERAGEIFS('(B) - Detecciones - Ataques'!$GB$3:$GB$137,'(B) - Detecciones - Ataques'!$GR$3:$GR$137,"✔",'(B) - Detecciones - Ataques'!$E$3:$E$137,AQ20))</f>
        <v>0</v>
      </c>
      <c r="AR21" s="472" t="str">
        <f>IF(AR16="-","-",AVERAGEIFS('(B) - Detecciones - Ataques'!$GB$3:$GB$137,'(B) - Detecciones - Ataques'!$GR$3:$GR$137,"✔",'(B) - Detecciones - Ataques'!$E$3:$E$137,AR20))</f>
        <v>-</v>
      </c>
      <c r="AS21" s="472">
        <f>IF(AS16="-","-",AVERAGEIFS('(B) - Detecciones - Ataques'!$GB$3:$GB$137,'(B) - Detecciones - Ataques'!$GR$3:$GR$137,"✔",'(B) - Detecciones - Ataques'!$E$3:$E$137,AS20))</f>
        <v>0</v>
      </c>
      <c r="AT21" s="472">
        <f>IF(AT16="-","-",AVERAGEIFS('(B) - Detecciones - Ataques'!$GB$3:$GB$137,'(B) - Detecciones - Ataques'!$GR$3:$GR$137,"✔",'(B) - Detecciones - Ataques'!$E$3:$E$137,AT20))</f>
        <v>0</v>
      </c>
      <c r="AU21" s="472">
        <f>IF(AU16="-","-",AVERAGEIFS('(B) - Detecciones - Ataques'!$GB$3:$GB$137,'(B) - Detecciones - Ataques'!$GR$3:$GR$137,"✔",'(B) - Detecciones - Ataques'!$E$3:$E$137,AU20))</f>
        <v>0</v>
      </c>
      <c r="AV21" s="472">
        <f>IF(AV16="-","-",AVERAGEIFS('(B) - Detecciones - Ataques'!$GB$3:$GB$137,'(B) - Detecciones - Ataques'!$GR$3:$GR$137,"✔",'(B) - Detecciones - Ataques'!$E$3:$E$137,AV20))</f>
        <v>0</v>
      </c>
      <c r="AW21" s="472">
        <f>IF(AW16="-","-",AVERAGEIFS('(B) - Detecciones - Ataques'!$GB$3:$GB$137,'(B) - Detecciones - Ataques'!$GR$3:$GR$137,"✔",'(B) - Detecciones - Ataques'!$E$3:$E$137,AW20))</f>
        <v>0</v>
      </c>
      <c r="AX21" s="472" t="str">
        <f>IF(AX16="-","-",AVERAGEIFS('(B) - Detecciones - Ataques'!$GB$3:$GB$137,'(B) - Detecciones - Ataques'!$GR$3:$GR$137,"✔",'(B) - Detecciones - Ataques'!$E$3:$E$137,AX20))</f>
        <v>-</v>
      </c>
      <c r="AY21" s="472" t="str">
        <f>IF(AY16="-","-",AVERAGEIFS('(B) - Detecciones - Ataques'!$GB$3:$GB$137,'(B) - Detecciones - Ataques'!$GR$3:$GR$137,"✔",'(B) - Detecciones - Ataques'!$E$3:$E$137,AY20))</f>
        <v>-</v>
      </c>
      <c r="AZ21" s="472">
        <f>IF(AZ16="-","-",AVERAGEIFS('(B) - Detecciones - Ataques'!$GB$3:$GB$137,'(B) - Detecciones - Ataques'!$GR$3:$GR$137,"✔",'(B) - Detecciones - Ataques'!$E$3:$E$137,AZ20))</f>
        <v>1</v>
      </c>
      <c r="BA21" s="472">
        <f>IF(BA16="-","-",AVERAGEIFS('(B) - Detecciones - Ataques'!$GB$3:$GB$137,'(B) - Detecciones - Ataques'!$GR$3:$GR$137,"✔",'(B) - Detecciones - Ataques'!$E$3:$E$137,BA20))</f>
        <v>0.005015045135</v>
      </c>
      <c r="BB21" s="472">
        <f>IF(BB16="-","-",AVERAGEIFS('(B) - Detecciones - Ataques'!$GB$3:$GB$137,'(B) - Detecciones - Ataques'!$GR$3:$GR$137,"✔",'(B) - Detecciones - Ataques'!$E$3:$E$137,BB20))</f>
        <v>0</v>
      </c>
      <c r="BC21" s="472" t="str">
        <f>IF(BC16="-","-",AVERAGEIFS('(B) - Detecciones - Ataques'!$GB$3:$GB$137,'(B) - Detecciones - Ataques'!$GR$3:$GR$137,"✔",'(B) - Detecciones - Ataques'!$E$3:$E$137,BC20))</f>
        <v>-</v>
      </c>
      <c r="BD21" s="472" t="str">
        <f>IF(BD16="-","-",AVERAGEIFS('(B) - Detecciones - Ataques'!$GB$3:$GB$137,'(B) - Detecciones - Ataques'!$GR$3:$GR$137,"✔",'(B) - Detecciones - Ataques'!$E$3:$E$137,BD20))</f>
        <v>-</v>
      </c>
      <c r="BE21" s="472">
        <f>IF(BE16="-","-",AVERAGEIFS('(B) - Detecciones - Ataques'!$GB$3:$GB$137,'(B) - Detecciones - Ataques'!$GR$3:$GR$137,"✔",'(B) - Detecciones - Ataques'!$E$3:$E$137,BE20))</f>
        <v>0.1</v>
      </c>
      <c r="BF21" s="472" t="str">
        <f>IF(BF16="-","-",AVERAGEIFS('(B) - Detecciones - Ataques'!$GB$3:$GB$137,'(B) - Detecciones - Ataques'!$GR$3:$GR$137,"✔",'(B) - Detecciones - Ataques'!$E$3:$E$137,BF20))</f>
        <v>-</v>
      </c>
      <c r="BG21" s="472">
        <f>IF(BG16="-","-",AVERAGEIFS('(B) - Detecciones - Ataques'!$GB$3:$GB$137,'(B) - Detecciones - Ataques'!$GR$3:$GR$137,"✔",'(B) - Detecciones - Ataques'!$E$3:$E$137,BG20))</f>
        <v>0</v>
      </c>
      <c r="BH21" s="472" t="str">
        <f>IF(BH16="-","-",AVERAGEIFS('(B) - Detecciones - Ataques'!$GB$3:$GB$137,'(B) - Detecciones - Ataques'!$GR$3:$GR$137,"✔",'(B) - Detecciones - Ataques'!$E$3:$E$137,BH20))</f>
        <v>-</v>
      </c>
      <c r="BI21" s="472" t="str">
        <f>IF(BI16="-","-",AVERAGEIFS('(B) - Detecciones - Ataques'!$GB$3:$GB$137,'(B) - Detecciones - Ataques'!$GR$3:$GR$137,"✔",'(B) - Detecciones - Ataques'!$E$3:$E$137,BI20))</f>
        <v>-</v>
      </c>
      <c r="BJ21" s="472">
        <f>IF(BJ16="-","-",AVERAGEIFS('(B) - Detecciones - Ataques'!$GB$3:$GB$137,'(B) - Detecciones - Ataques'!$GR$3:$GR$137,"✔",'(B) - Detecciones - Ataques'!$E$3:$E$137,BJ20))</f>
        <v>0</v>
      </c>
      <c r="BK21" s="472">
        <f>IF(BK16="-","-",AVERAGEIFS('(B) - Detecciones - Ataques'!$GB$3:$GB$137,'(B) - Detecciones - Ataques'!$GR$3:$GR$137,"✔",'(B) - Detecciones - Ataques'!$E$3:$E$137,BK20))</f>
        <v>1</v>
      </c>
      <c r="BL21" s="472" t="str">
        <f>IF(BL16="-","-",AVERAGEIFS('(B) - Detecciones - Ataques'!$GB$3:$GB$137,'(B) - Detecciones - Ataques'!$GR$3:$GR$137,"✔",'(B) - Detecciones - Ataques'!$E$3:$E$137,BL20))</f>
        <v>-</v>
      </c>
      <c r="BM21" s="472">
        <f>IF(BM16="-","-",AVERAGEIFS('(B) - Detecciones - Ataques'!$GB$3:$GB$137,'(B) - Detecciones - Ataques'!$GR$3:$GR$137,"✔",'(B) - Detecciones - Ataques'!$E$3:$E$137,BM20))</f>
        <v>0</v>
      </c>
      <c r="BN21" s="472">
        <f>IF(BN16="-","-",AVERAGEIFS('(B) - Detecciones - Ataques'!$GB$3:$GB$137,'(B) - Detecciones - Ataques'!$GR$3:$GR$137,"✔",'(B) - Detecciones - Ataques'!$E$3:$E$137,BN20))</f>
        <v>0</v>
      </c>
      <c r="BO21" s="472" t="str">
        <f>IF(BO16="-","-",AVERAGEIFS('(B) - Detecciones - Ataques'!$GB$3:$GB$137,'(B) - Detecciones - Ataques'!$GR$3:$GR$137,"✔",'(B) - Detecciones - Ataques'!$E$3:$E$137,BO20))</f>
        <v>-</v>
      </c>
      <c r="BP21" s="472">
        <f>IF(BP16="-","-",AVERAGEIFS('(B) - Detecciones - Ataques'!$GB$3:$GB$137,'(B) - Detecciones - Ataques'!$GR$3:$GR$137,"✔",'(B) - Detecciones - Ataques'!$E$3:$E$137,BP20))</f>
        <v>0</v>
      </c>
      <c r="BQ21" s="472" t="str">
        <f>IF(BQ16="-","-",AVERAGEIFS('(B) - Detecciones - Ataques'!$GB$3:$GB$137,'(B) - Detecciones - Ataques'!$GR$3:$GR$137,"✔",'(B) - Detecciones - Ataques'!$E$3:$E$137,BQ20))</f>
        <v>-</v>
      </c>
      <c r="BR21" s="472">
        <f>IF(BR16="-","-",AVERAGEIFS('(B) - Detecciones - Ataques'!$GB$3:$GB$137,'(B) - Detecciones - Ataques'!$GR$3:$GR$137,"✔",'(B) - Detecciones - Ataques'!$E$3:$E$137,BR20))</f>
        <v>0</v>
      </c>
      <c r="BS21" s="472" t="str">
        <f>IF(BS16="-","-",AVERAGEIFS('(B) - Detecciones - Ataques'!$GB$3:$GB$137,'(B) - Detecciones - Ataques'!$GR$3:$GR$137,"✔",'(B) - Detecciones - Ataques'!$E$3:$E$137,BS20))</f>
        <v>-</v>
      </c>
      <c r="BT21" s="472">
        <f>IF(BT16="-","-",AVERAGEIFS('(B) - Detecciones - Ataques'!$GB$3:$GB$137,'(B) - Detecciones - Ataques'!$GR$3:$GR$137,"✔",'(B) - Detecciones - Ataques'!$E$3:$E$137,BT20))</f>
        <v>0</v>
      </c>
      <c r="BU21" s="472" t="str">
        <f>IF(BU16="-","-",AVERAGEIFS('(B) - Detecciones - Ataques'!$GB$3:$GB$137,'(B) - Detecciones - Ataques'!$GR$3:$GR$137,"✔",'(B) - Detecciones - Ataques'!$E$3:$E$137,BU20))</f>
        <v>-</v>
      </c>
      <c r="BV21" s="472">
        <f>IF(BV16="-","-",AVERAGEIFS('(B) - Detecciones - Ataques'!$GB$3:$GB$137,'(B) - Detecciones - Ataques'!$GR$3:$GR$137,"✔",'(B) - Detecciones - Ataques'!$E$3:$E$137,BV20))</f>
        <v>0</v>
      </c>
      <c r="BW21" s="472">
        <f>IF(BW16="-","-",AVERAGEIFS('(B) - Detecciones - Ataques'!$GB$3:$GB$137,'(B) - Detecciones - Ataques'!$GR$3:$GR$137,"✔",'(B) - Detecciones - Ataques'!$E$3:$E$137,BW20))</f>
        <v>0</v>
      </c>
      <c r="BX21" s="472">
        <f>IF(BX16="-","-",AVERAGEIFS('(B) - Detecciones - Ataques'!$GB$3:$GB$137,'(B) - Detecciones - Ataques'!$GR$3:$GR$137,"✔",'(B) - Detecciones - Ataques'!$E$3:$E$137,BX20))</f>
        <v>0</v>
      </c>
      <c r="BY21" s="472">
        <f>IF(BY16="-","-",AVERAGEIFS('(B) - Detecciones - Ataques'!$GB$3:$GB$137,'(B) - Detecciones - Ataques'!$GR$3:$GR$137,"✔",'(B) - Detecciones - Ataques'!$E$3:$E$137,BY20))</f>
        <v>0</v>
      </c>
      <c r="BZ21" s="472" t="str">
        <f>IF(BZ16="-","-",AVERAGEIFS('(B) - Detecciones - Ataques'!$GB$3:$GB$137,'(B) - Detecciones - Ataques'!$GR$3:$GR$137,"✔",'(B) - Detecciones - Ataques'!$E$3:$E$137,BZ20))</f>
        <v>-</v>
      </c>
      <c r="CA21" s="472">
        <f>IF(CA16="-","-",AVERAGEIFS('(B) - Detecciones - Ataques'!$GB$3:$GB$137,'(B) - Detecciones - Ataques'!$GR$3:$GR$137,"✔",'(B) - Detecciones - Ataques'!$E$3:$E$137,CA20))</f>
        <v>0</v>
      </c>
      <c r="CB21" s="472">
        <f>IF(CB16="-","-",AVERAGEIFS('(B) - Detecciones - Ataques'!$GB$3:$GB$137,'(B) - Detecciones - Ataques'!$GR$3:$GR$137,"✔",'(B) - Detecciones - Ataques'!$E$3:$E$137,CB20))</f>
        <v>0</v>
      </c>
      <c r="CC21" s="472">
        <f>IF(CC16="-","-",AVERAGEIFS('(B) - Detecciones - Ataques'!$GB$3:$GB$137,'(B) - Detecciones - Ataques'!$GR$3:$GR$137,"✔",'(B) - Detecciones - Ataques'!$E$3:$E$137,CC20))</f>
        <v>1</v>
      </c>
      <c r="CD21" s="472">
        <f>IF(CD16="-","-",AVERAGEIFS('(B) - Detecciones - Ataques'!$GB$3:$GB$137,'(B) - Detecciones - Ataques'!$GR$3:$GR$137,"✔",'(B) - Detecciones - Ataques'!$E$3:$E$137,CD20))</f>
        <v>0</v>
      </c>
      <c r="CE21" s="472">
        <f>IF(CE16="-","-",AVERAGEIFS('(B) - Detecciones - Ataques'!$GB$3:$GB$137,'(B) - Detecciones - Ataques'!$GR$3:$GR$137,"✔",'(B) - Detecciones - Ataques'!$E$3:$E$137,CE20))</f>
        <v>0</v>
      </c>
      <c r="CF21" s="472" t="str">
        <f>IF(CF16="-","-",AVERAGEIFS('(B) - Detecciones - Ataques'!$GB$3:$GB$137,'(B) - Detecciones - Ataques'!$GR$3:$GR$137,"✔",'(B) - Detecciones - Ataques'!$E$3:$E$137,CF20))</f>
        <v>-</v>
      </c>
      <c r="CG21" s="472">
        <f>IF(CG16="-","-",AVERAGEIFS('(B) - Detecciones - Ataques'!$GB$3:$GB$137,'(B) - Detecciones - Ataques'!$GR$3:$GR$137,"✔",'(B) - Detecciones - Ataques'!$E$3:$E$137,CG20))</f>
        <v>0.5000304507</v>
      </c>
      <c r="CH21" s="472">
        <f>IF(CH16="-","-",AVERAGEIFS('(B) - Detecciones - Ataques'!$GB$3:$GB$137,'(B) - Detecciones - Ataques'!$GR$3:$GR$137,"✔",'(B) - Detecciones - Ataques'!$E$3:$E$137,CH20))</f>
        <v>0.005988023952</v>
      </c>
      <c r="CI21" s="472" t="str">
        <f>IF(CI16="-","-",AVERAGEIFS('(B) - Detecciones - Ataques'!$GB$3:$GB$137,'(B) - Detecciones - Ataques'!$GR$3:$GR$137,"✔",'(B) - Detecciones - Ataques'!$E$3:$E$137,CI20))</f>
        <v>-</v>
      </c>
      <c r="CJ21" s="472">
        <f>IF(CJ16="-","-",AVERAGEIFS('(B) - Detecciones - Ataques'!$GB$3:$GB$137,'(B) - Detecciones - Ataques'!$GR$3:$GR$137,"✔",'(B) - Detecciones - Ataques'!$E$3:$E$137,CJ20))</f>
        <v>0</v>
      </c>
      <c r="CK21" s="472" t="str">
        <f>IF(CK16="-","-",AVERAGEIFS('(B) - Detecciones - Ataques'!$GB$3:$GB$137,'(B) - Detecciones - Ataques'!$GR$3:$GR$137,"✔",'(B) - Detecciones - Ataques'!$E$3:$E$137,CK20))</f>
        <v>-</v>
      </c>
      <c r="CL21" s="472">
        <f>IF(CL16="-","-",AVERAGEIFS('(B) - Detecciones - Ataques'!$GB$3:$GB$137,'(B) - Detecciones - Ataques'!$GR$3:$GR$137,"✔",'(B) - Detecciones - Ataques'!$E$3:$E$137,CL20))</f>
        <v>0</v>
      </c>
      <c r="CM21" s="472">
        <f>IF(CM16="-","-",AVERAGEIFS('(B) - Detecciones - Ataques'!$GB$3:$GB$137,'(B) - Detecciones - Ataques'!$GR$3:$GR$137,"✔",'(B) - Detecciones - Ataques'!$E$3:$E$137,CM20))</f>
        <v>0</v>
      </c>
      <c r="CN21" s="472" t="str">
        <f>IF(CN16="-","-",AVERAGEIFS('(B) - Detecciones - Ataques'!$GB$3:$GB$137,'(B) - Detecciones - Ataques'!$GR$3:$GR$137,"✔",'(B) - Detecciones - Ataques'!$E$3:$E$137,CN20))</f>
        <v>-</v>
      </c>
      <c r="CO21" s="472" t="str">
        <f>IF(CO16="-","-",AVERAGEIFS('(B) - Detecciones - Ataques'!$GB$3:$GB$137,'(B) - Detecciones - Ataques'!$GR$3:$GR$137,"✔",'(B) - Detecciones - Ataques'!$E$3:$E$137,CO20))</f>
        <v>-</v>
      </c>
      <c r="CP21" s="472" t="str">
        <f>IF(CP16="-","-",AVERAGEIFS('(B) - Detecciones - Ataques'!$GB$3:$GB$137,'(B) - Detecciones - Ataques'!$GR$3:$GR$137,"✔",'(B) - Detecciones - Ataques'!$E$3:$E$137,CP20))</f>
        <v>-</v>
      </c>
      <c r="CQ21" s="472" t="str">
        <f>IF(CQ16="-","-",AVERAGEIFS('(B) - Detecciones - Ataques'!$GB$3:$GB$137,'(B) - Detecciones - Ataques'!$GR$3:$GR$137,"✔",'(B) - Detecciones - Ataques'!$E$3:$E$137,CQ20))</f>
        <v>-</v>
      </c>
      <c r="CR21" s="472" t="str">
        <f>IF(CR16="-","-",AVERAGEIFS('(B) - Detecciones - Ataques'!$GB$3:$GB$137,'(B) - Detecciones - Ataques'!$GR$3:$GR$137,"✔",'(B) - Detecciones - Ataques'!$E$3:$E$137,CR20))</f>
        <v>-</v>
      </c>
      <c r="CS21" s="472" t="str">
        <f>IF(CS16="-","-",AVERAGEIFS('(B) - Detecciones - Ataques'!$GB$3:$GB$137,'(B) - Detecciones - Ataques'!$GR$3:$GR$137,"✔",'(B) - Detecciones - Ataques'!$E$3:$E$137,CS20))</f>
        <v>-</v>
      </c>
      <c r="CT21" s="472" t="str">
        <f>IF(CT16="-","-",AVERAGEIFS('(B) - Detecciones - Ataques'!$GB$3:$GB$137,'(B) - Detecciones - Ataques'!$GR$3:$GR$137,"✔",'(B) - Detecciones - Ataques'!$E$3:$E$137,CT20))</f>
        <v>-</v>
      </c>
      <c r="CU21" s="472" t="str">
        <f>IF(CU16="-","-",AVERAGEIFS('(B) - Detecciones - Ataques'!$GB$3:$GB$137,'(B) - Detecciones - Ataques'!$GR$3:$GR$137,"✔",'(B) - Detecciones - Ataques'!$E$3:$E$137,CU20))</f>
        <v>-</v>
      </c>
      <c r="CV21" s="472">
        <f>IF(CV16="-","-",AVERAGEIFS('(B) - Detecciones - Ataques'!$GB$3:$GB$137,'(B) - Detecciones - Ataques'!$GR$3:$GR$137,"✔",'(B) - Detecciones - Ataques'!$E$3:$E$137,CV20))</f>
        <v>0</v>
      </c>
      <c r="CW21" s="472" t="str">
        <f>IF(CW16="-","-",AVERAGEIFS('(B) - Detecciones - Ataques'!$GB$3:$GB$137,'(B) - Detecciones - Ataques'!$GR$3:$GR$137,"✔",'(B) - Detecciones - Ataques'!$E$3:$E$137,CW20))</f>
        <v>-</v>
      </c>
      <c r="CX21" s="473">
        <f>IF(CX16="-","-",AVERAGEIFS('(B) - Detecciones - Ataques'!$GB$3:$GB$137,'(B) - Detecciones - Ataques'!$GR$3:$GR$137,"✔",'(B) - Detecciones - Ataques'!$E$3:$E$137,CX20))</f>
        <v>0</v>
      </c>
      <c r="CY21" s="474"/>
      <c r="CZ21" s="474"/>
      <c r="DA21" s="474"/>
      <c r="DB21" s="475" t="s">
        <v>441</v>
      </c>
      <c r="DC21" s="476">
        <f>SUMIFS('(B) - Detecciones - Ataques'!$FM$3:$FM$137,'(B) - Detecciones - Ataques'!$B$3:$B$137,DB21,'(B) - Detecciones - Ataques'!$GR$3:$GR$137,"✔")</f>
        <v>0</v>
      </c>
      <c r="DD21" s="476">
        <v>0.0</v>
      </c>
      <c r="DE21" s="474"/>
      <c r="DF21" s="474"/>
      <c r="DG21" s="341" t="s">
        <v>441</v>
      </c>
      <c r="DH21" s="477">
        <f>DC21/'(D) - Análisis Resultados I - S'!EK40</f>
        <v>0</v>
      </c>
      <c r="DI21" s="474"/>
      <c r="DJ21" s="341" t="s">
        <v>441</v>
      </c>
      <c r="DK21" s="362" t="s">
        <v>12</v>
      </c>
      <c r="DL21" s="474"/>
      <c r="DM21" s="474"/>
      <c r="DN21" s="474"/>
      <c r="DO21" s="474"/>
      <c r="DP21" s="474"/>
      <c r="DQ21" s="474"/>
      <c r="DR21" s="474"/>
      <c r="DS21" s="474"/>
      <c r="DT21" s="474"/>
      <c r="DU21" s="474"/>
      <c r="DV21" s="474"/>
      <c r="DW21" s="474"/>
      <c r="DX21" s="474"/>
      <c r="DY21" s="474"/>
      <c r="DZ21" s="474"/>
      <c r="EA21" s="474"/>
      <c r="EB21" s="474"/>
      <c r="EC21" s="474"/>
      <c r="ED21" s="474"/>
      <c r="EE21" s="474"/>
      <c r="EF21" s="474"/>
      <c r="EG21" s="474"/>
      <c r="EH21" s="474"/>
      <c r="EI21" s="474"/>
    </row>
    <row r="22">
      <c r="D22" s="178"/>
      <c r="E22" s="178"/>
    </row>
    <row r="23">
      <c r="D23" s="272" t="s">
        <v>2253</v>
      </c>
      <c r="E23" s="274"/>
    </row>
    <row r="24">
      <c r="D24" s="459" t="s">
        <v>2297</v>
      </c>
      <c r="E24" s="460" t="s">
        <v>2296</v>
      </c>
    </row>
    <row r="25">
      <c r="D25" s="471">
        <f>AVERAGE('(B) - Detecciones - Ataques'!GB3:GB137)</f>
        <v>0.08288948753</v>
      </c>
      <c r="E25" s="469">
        <f>AVERAGEIF('(B) - Detecciones - Ataques'!GR3:GR137,"✔",'(B) - Detecciones - Ataques'!GB3:GB137)</f>
        <v>0.1472379055</v>
      </c>
    </row>
    <row r="28">
      <c r="D28" s="272" t="s">
        <v>2253</v>
      </c>
      <c r="E28" s="274"/>
    </row>
    <row r="29">
      <c r="D29" s="459" t="s">
        <v>2298</v>
      </c>
      <c r="E29" s="460" t="s">
        <v>2299</v>
      </c>
    </row>
    <row r="30">
      <c r="D30" s="478">
        <v>0.3183</v>
      </c>
      <c r="E30" s="479">
        <v>13.0</v>
      </c>
    </row>
    <row r="35">
      <c r="C35" s="1" t="s">
        <v>2300</v>
      </c>
      <c r="D35" s="351">
        <f>E25</f>
        <v>0.1472379055</v>
      </c>
    </row>
    <row r="36">
      <c r="C36" s="1" t="s">
        <v>2301</v>
      </c>
      <c r="D36" s="480">
        <f>1-D35</f>
        <v>0.8527620945</v>
      </c>
    </row>
    <row r="38">
      <c r="C38" s="1" t="s">
        <v>2302</v>
      </c>
      <c r="D38" s="351">
        <f>D30</f>
        <v>0.3183</v>
      </c>
    </row>
    <row r="39">
      <c r="C39" s="1" t="s">
        <v>2303</v>
      </c>
      <c r="D39" s="351">
        <f>1-D38</f>
        <v>0.6817</v>
      </c>
    </row>
  </sheetData>
  <mergeCells count="13">
    <mergeCell ref="D7:E7"/>
    <mergeCell ref="D18:E18"/>
    <mergeCell ref="G19:T19"/>
    <mergeCell ref="D23:E23"/>
    <mergeCell ref="D28:E28"/>
    <mergeCell ref="G7:T7"/>
    <mergeCell ref="V7:CX7"/>
    <mergeCell ref="DB7:DC7"/>
    <mergeCell ref="DG7:DH7"/>
    <mergeCell ref="DJ7:DK7"/>
    <mergeCell ref="G14:T14"/>
    <mergeCell ref="V14:CX14"/>
    <mergeCell ref="V19:CX19"/>
  </mergeCells>
  <conditionalFormatting sqref="DK9:DK21">
    <cfRule type="colorScale" priority="1">
      <colorScale>
        <cfvo type="min"/>
        <cfvo type="max"/>
        <color rgb="FFFFFFFF"/>
        <color rgb="FF57BB8A"/>
      </colorScale>
    </cfRule>
  </conditionalFormatting>
  <conditionalFormatting sqref="DH9:DH21">
    <cfRule type="colorScale" priority="2">
      <colorScale>
        <cfvo type="formula" val="0"/>
        <cfvo type="formula" val="0.5"/>
        <cfvo type="max"/>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7">
      <c r="D7" s="272" t="s">
        <v>2118</v>
      </c>
      <c r="E7" s="274"/>
      <c r="F7" s="441"/>
      <c r="G7" s="275" t="s">
        <v>2119</v>
      </c>
      <c r="H7" s="276"/>
      <c r="I7" s="276"/>
      <c r="J7" s="276"/>
      <c r="K7" s="276"/>
      <c r="L7" s="276"/>
      <c r="M7" s="276"/>
      <c r="N7" s="276"/>
      <c r="O7" s="276"/>
      <c r="P7" s="276"/>
      <c r="Q7" s="276"/>
      <c r="R7" s="276"/>
      <c r="S7" s="276"/>
      <c r="T7" s="277"/>
      <c r="V7" s="278" t="s">
        <v>2119</v>
      </c>
      <c r="W7" s="276"/>
      <c r="X7" s="276"/>
      <c r="Y7" s="276"/>
      <c r="Z7" s="276"/>
      <c r="AA7" s="276"/>
      <c r="AB7" s="276"/>
      <c r="AC7" s="276"/>
      <c r="AD7" s="276"/>
      <c r="AE7" s="276"/>
      <c r="AF7" s="276"/>
      <c r="AG7" s="276"/>
      <c r="AH7" s="276"/>
      <c r="AI7" s="276"/>
      <c r="AJ7" s="276"/>
      <c r="AK7" s="276"/>
      <c r="AL7" s="276"/>
      <c r="AM7" s="276"/>
      <c r="AN7" s="276"/>
      <c r="AO7" s="276"/>
      <c r="AP7" s="276"/>
      <c r="AQ7" s="276"/>
      <c r="AR7" s="276"/>
      <c r="AS7" s="276"/>
      <c r="AT7" s="276"/>
      <c r="AU7" s="276"/>
      <c r="AV7" s="276"/>
      <c r="AW7" s="276"/>
      <c r="AX7" s="276"/>
      <c r="AY7" s="276"/>
      <c r="AZ7" s="276"/>
      <c r="BA7" s="276"/>
      <c r="BB7" s="276"/>
      <c r="BC7" s="276"/>
      <c r="BD7" s="276"/>
      <c r="BE7" s="276"/>
      <c r="BF7" s="276"/>
      <c r="BG7" s="276"/>
      <c r="BH7" s="276"/>
      <c r="BI7" s="276"/>
      <c r="BJ7" s="276"/>
      <c r="BK7" s="276"/>
      <c r="BL7" s="276"/>
      <c r="BM7" s="276"/>
      <c r="BN7" s="276"/>
      <c r="BO7" s="276"/>
      <c r="BP7" s="276"/>
      <c r="BQ7" s="276"/>
      <c r="BR7" s="276"/>
      <c r="BS7" s="276"/>
      <c r="BT7" s="276"/>
      <c r="BU7" s="276"/>
      <c r="BV7" s="276"/>
      <c r="BW7" s="276"/>
      <c r="BX7" s="276"/>
      <c r="BY7" s="276"/>
      <c r="BZ7" s="276"/>
      <c r="CA7" s="276"/>
      <c r="CB7" s="276"/>
      <c r="CC7" s="276"/>
      <c r="CD7" s="276"/>
      <c r="CE7" s="276"/>
      <c r="CF7" s="276"/>
      <c r="CG7" s="276"/>
      <c r="CH7" s="276"/>
      <c r="CI7" s="276"/>
      <c r="CJ7" s="276"/>
      <c r="CK7" s="276"/>
      <c r="CL7" s="276"/>
      <c r="CM7" s="276"/>
      <c r="CN7" s="276"/>
      <c r="CO7" s="276"/>
      <c r="CP7" s="276"/>
      <c r="CQ7" s="276"/>
      <c r="CR7" s="276"/>
      <c r="CS7" s="276"/>
      <c r="CT7" s="276"/>
      <c r="CU7" s="276"/>
      <c r="CV7" s="276"/>
      <c r="CW7" s="276"/>
      <c r="CX7" s="277"/>
    </row>
    <row r="8">
      <c r="D8" s="377" t="s">
        <v>2125</v>
      </c>
      <c r="E8" s="379" t="s">
        <v>2126</v>
      </c>
      <c r="G8" s="289" t="s">
        <v>2129</v>
      </c>
      <c r="H8" s="290" t="s">
        <v>1822</v>
      </c>
      <c r="I8" s="290" t="s">
        <v>1752</v>
      </c>
      <c r="J8" s="290" t="s">
        <v>797</v>
      </c>
      <c r="K8" s="290" t="s">
        <v>508</v>
      </c>
      <c r="L8" s="290" t="s">
        <v>174</v>
      </c>
      <c r="M8" s="290" t="s">
        <v>329</v>
      </c>
      <c r="N8" s="290" t="s">
        <v>1169</v>
      </c>
      <c r="O8" s="290" t="s">
        <v>146</v>
      </c>
      <c r="P8" s="290" t="s">
        <v>537</v>
      </c>
      <c r="Q8" s="290" t="s">
        <v>269</v>
      </c>
      <c r="R8" s="290" t="s">
        <v>228</v>
      </c>
      <c r="S8" s="290" t="s">
        <v>214</v>
      </c>
      <c r="T8" s="291" t="s">
        <v>441</v>
      </c>
      <c r="V8" s="289" t="s">
        <v>2129</v>
      </c>
      <c r="W8" s="292" t="s">
        <v>1835</v>
      </c>
      <c r="X8" s="293" t="s">
        <v>1903</v>
      </c>
      <c r="Y8" s="292" t="s">
        <v>1918</v>
      </c>
      <c r="Z8" s="292" t="s">
        <v>1824</v>
      </c>
      <c r="AA8" s="292" t="s">
        <v>1805</v>
      </c>
      <c r="AB8" s="292" t="s">
        <v>1794</v>
      </c>
      <c r="AC8" s="292" t="s">
        <v>1754</v>
      </c>
      <c r="AD8" s="292" t="s">
        <v>799</v>
      </c>
      <c r="AE8" s="292" t="s">
        <v>877</v>
      </c>
      <c r="AF8" s="292" t="s">
        <v>853</v>
      </c>
      <c r="AG8" s="292" t="s">
        <v>981</v>
      </c>
      <c r="AH8" s="292" t="s">
        <v>1604</v>
      </c>
      <c r="AI8" s="292" t="s">
        <v>2012</v>
      </c>
      <c r="AJ8" s="292" t="s">
        <v>957</v>
      </c>
      <c r="AK8" s="292" t="s">
        <v>819</v>
      </c>
      <c r="AL8" s="292" t="s">
        <v>931</v>
      </c>
      <c r="AM8" s="292" t="s">
        <v>1469</v>
      </c>
      <c r="AN8" s="292" t="s">
        <v>1401</v>
      </c>
      <c r="AO8" s="294" t="s">
        <v>511</v>
      </c>
      <c r="AP8" s="292" t="s">
        <v>1490</v>
      </c>
      <c r="AQ8" s="292" t="s">
        <v>680</v>
      </c>
      <c r="AR8" s="292" t="s">
        <v>344</v>
      </c>
      <c r="AS8" s="292" t="s">
        <v>1509</v>
      </c>
      <c r="AT8" s="292" t="s">
        <v>831</v>
      </c>
      <c r="AU8" s="292" t="s">
        <v>176</v>
      </c>
      <c r="AV8" s="292" t="s">
        <v>1962</v>
      </c>
      <c r="AW8" s="292" t="s">
        <v>1088</v>
      </c>
      <c r="AX8" s="292" t="s">
        <v>331</v>
      </c>
      <c r="AY8" s="292" t="s">
        <v>761</v>
      </c>
      <c r="AZ8" s="292" t="s">
        <v>1593</v>
      </c>
      <c r="BA8" s="292" t="s">
        <v>1292</v>
      </c>
      <c r="BB8" s="292" t="s">
        <v>1203</v>
      </c>
      <c r="BC8" s="292" t="s">
        <v>1190</v>
      </c>
      <c r="BD8" s="292" t="s">
        <v>1170</v>
      </c>
      <c r="BE8" s="292" t="s">
        <v>549</v>
      </c>
      <c r="BF8" s="292" t="s">
        <v>651</v>
      </c>
      <c r="BG8" s="292" t="s">
        <v>189</v>
      </c>
      <c r="BH8" s="292" t="s">
        <v>633</v>
      </c>
      <c r="BI8" s="292" t="s">
        <v>592</v>
      </c>
      <c r="BJ8" s="292" t="s">
        <v>148</v>
      </c>
      <c r="BK8" s="292" t="s">
        <v>666</v>
      </c>
      <c r="BL8" s="292" t="s">
        <v>779</v>
      </c>
      <c r="BM8" s="292" t="s">
        <v>1110</v>
      </c>
      <c r="BN8" s="292" t="s">
        <v>1655</v>
      </c>
      <c r="BO8" s="292" t="s">
        <v>2043</v>
      </c>
      <c r="BP8" s="292" t="s">
        <v>1727</v>
      </c>
      <c r="BQ8" s="292" t="s">
        <v>1740</v>
      </c>
      <c r="BR8" s="292" t="s">
        <v>1717</v>
      </c>
      <c r="BS8" s="292" t="s">
        <v>1015</v>
      </c>
      <c r="BT8" s="292" t="s">
        <v>614</v>
      </c>
      <c r="BU8" s="292" t="s">
        <v>539</v>
      </c>
      <c r="BV8" s="292" t="s">
        <v>743</v>
      </c>
      <c r="BW8" s="292" t="s">
        <v>1027</v>
      </c>
      <c r="BX8" s="292" t="s">
        <v>1099</v>
      </c>
      <c r="BY8" s="292" t="s">
        <v>1130</v>
      </c>
      <c r="BZ8" s="292" t="s">
        <v>1939</v>
      </c>
      <c r="CA8" s="292" t="s">
        <v>1978</v>
      </c>
      <c r="CB8" s="292" t="s">
        <v>271</v>
      </c>
      <c r="CC8" s="292" t="s">
        <v>1042</v>
      </c>
      <c r="CD8" s="292" t="s">
        <v>1569</v>
      </c>
      <c r="CE8" s="292" t="s">
        <v>1706</v>
      </c>
      <c r="CF8" s="292" t="s">
        <v>1441</v>
      </c>
      <c r="CG8" s="292" t="s">
        <v>395</v>
      </c>
      <c r="CH8" s="292" t="s">
        <v>230</v>
      </c>
      <c r="CI8" s="292" t="s">
        <v>2002</v>
      </c>
      <c r="CJ8" s="292" t="s">
        <v>314</v>
      </c>
      <c r="CK8" s="292" t="s">
        <v>1159</v>
      </c>
      <c r="CL8" s="292" t="s">
        <v>570</v>
      </c>
      <c r="CM8" s="292" t="s">
        <v>464</v>
      </c>
      <c r="CN8" s="292" t="s">
        <v>216</v>
      </c>
      <c r="CO8" s="292" t="s">
        <v>252</v>
      </c>
      <c r="CP8" s="292" t="s">
        <v>281</v>
      </c>
      <c r="CQ8" s="292" t="s">
        <v>300</v>
      </c>
      <c r="CR8" s="292" t="s">
        <v>1457</v>
      </c>
      <c r="CS8" s="292" t="s">
        <v>378</v>
      </c>
      <c r="CT8" s="292" t="s">
        <v>1643</v>
      </c>
      <c r="CU8" s="292" t="s">
        <v>1002</v>
      </c>
      <c r="CV8" s="292" t="s">
        <v>443</v>
      </c>
      <c r="CW8" s="292" t="s">
        <v>991</v>
      </c>
      <c r="CX8" s="295" t="s">
        <v>1677</v>
      </c>
    </row>
    <row r="9">
      <c r="D9" s="345">
        <f>SUM('(B) - Detecciones - Ataques'!L3:L137)</f>
        <v>2157612</v>
      </c>
      <c r="E9" s="309">
        <f>SUM('(B) - Detecciones - Ataques'!M3:M137)</f>
        <v>1139496</v>
      </c>
      <c r="F9" s="305"/>
      <c r="G9" s="377" t="s">
        <v>2134</v>
      </c>
      <c r="H9" s="448">
        <f>SUMIFS('(B) - Detecciones - Ataques'!$L$3:$L$137,'(B) - Detecciones - Ataques'!$GR$3:$GR$137,"✔",'(B) - Detecciones - Ataques'!$B$3:$B$137,H8) + SUMIFS('(B) - Detecciones - Ataques'!$L$3:$L$137,'(B) - Detecciones - Ataques'!$GR$3:$GR$137,"✔",'(B) - Detecciones - Ataques'!$C$3:$C$137,"*" &amp; H8 &amp; "*") </f>
        <v>2691</v>
      </c>
      <c r="I9" s="448">
        <f>SUMIFS('(B) - Detecciones - Ataques'!$L$3:$L$137,'(B) - Detecciones - Ataques'!$GR$3:$GR$137,"✔",'(B) - Detecciones - Ataques'!$B$3:$B$137,I8) + SUMIFS('(B) - Detecciones - Ataques'!$L$3:$L$137,'(B) - Detecciones - Ataques'!$GR$3:$GR$137,"✔",'(B) - Detecciones - Ataques'!$C$3:$C$137,"*" &amp; I8 &amp; "*") </f>
        <v>6951</v>
      </c>
      <c r="J9" s="448">
        <f>SUMIFS('(B) - Detecciones - Ataques'!$L$3:$L$137,'(B) - Detecciones - Ataques'!$GR$3:$GR$137,"✔",'(B) - Detecciones - Ataques'!$B$3:$B$137,J8) + SUMIFS('(B) - Detecciones - Ataques'!$L$3:$L$137,'(B) - Detecciones - Ataques'!$GR$3:$GR$137,"✔",'(B) - Detecciones - Ataques'!$C$3:$C$137,"*" &amp; J8 &amp; "*") </f>
        <v>250</v>
      </c>
      <c r="K9" s="448">
        <f>SUMIFS('(B) - Detecciones - Ataques'!$L$3:$L$137,'(B) - Detecciones - Ataques'!$GR$3:$GR$137,"✔",'(B) - Detecciones - Ataques'!$B$3:$B$137,K8) + SUMIFS('(B) - Detecciones - Ataques'!$L$3:$L$137,'(B) - Detecciones - Ataques'!$GR$3:$GR$137,"✔",'(B) - Detecciones - Ataques'!$C$3:$C$137,"*" &amp; K8 &amp; "*") </f>
        <v>39</v>
      </c>
      <c r="L9" s="448">
        <f>SUMIFS('(B) - Detecciones - Ataques'!$L$3:$L$137,'(B) - Detecciones - Ataques'!$GR$3:$GR$137,"✔",'(B) - Detecciones - Ataques'!$B$3:$B$137,L8) + SUMIFS('(B) - Detecciones - Ataques'!$L$3:$L$137,'(B) - Detecciones - Ataques'!$GR$3:$GR$137,"✔",'(B) - Detecciones - Ataques'!$C$3:$C$137,"*" &amp; L8 &amp; "*") </f>
        <v>282972</v>
      </c>
      <c r="M9" s="448">
        <f>SUMIFS('(B) - Detecciones - Ataques'!$L$3:$L$137,'(B) - Detecciones - Ataques'!$GR$3:$GR$137,"✔",'(B) - Detecciones - Ataques'!$B$3:$B$137,M8) + SUMIFS('(B) - Detecciones - Ataques'!$L$3:$L$137,'(B) - Detecciones - Ataques'!$GR$3:$GR$137,"✔",'(B) - Detecciones - Ataques'!$C$3:$C$137,"*" &amp; M8 &amp; "*") </f>
        <v>9</v>
      </c>
      <c r="N9" s="448">
        <f>SUMIFS('(B) - Detecciones - Ataques'!$L$3:$L$137,'(B) - Detecciones - Ataques'!$GR$3:$GR$137,"✔",'(B) - Detecciones - Ataques'!$B$3:$B$137,N8) + SUMIFS('(B) - Detecciones - Ataques'!$L$3:$L$137,'(B) - Detecciones - Ataques'!$GR$3:$GR$137,"✔",'(B) - Detecciones - Ataques'!$C$3:$C$137,"*" &amp; N8 &amp; "*") </f>
        <v>1621929</v>
      </c>
      <c r="O9" s="448">
        <f>SUMIFS('(B) - Detecciones - Ataques'!$L$3:$L$137,'(B) - Detecciones - Ataques'!$GR$3:$GR$137,"✔",'(B) - Detecciones - Ataques'!$B$3:$B$137,O8) + SUMIFS('(B) - Detecciones - Ataques'!$L$3:$L$137,'(B) - Detecciones - Ataques'!$GR$3:$GR$137,"✔",'(B) - Detecciones - Ataques'!$C$3:$C$137,"*" &amp; O8 &amp; "*") </f>
        <v>721</v>
      </c>
      <c r="P9" s="448">
        <f>SUMIFS('(B) - Detecciones - Ataques'!$L$3:$L$137,'(B) - Detecciones - Ataques'!$GR$3:$GR$137,"✔",'(B) - Detecciones - Ataques'!$B$3:$B$137,P8) + SUMIFS('(B) - Detecciones - Ataques'!$L$3:$L$137,'(B) - Detecciones - Ataques'!$GR$3:$GR$137,"✔",'(B) - Detecciones - Ataques'!$C$3:$C$137,"*" &amp; P8 &amp; "*") </f>
        <v>332</v>
      </c>
      <c r="Q9" s="448">
        <f>SUMIFS('(B) - Detecciones - Ataques'!$L$3:$L$137,'(B) - Detecciones - Ataques'!$GR$3:$GR$137,"✔",'(B) - Detecciones - Ataques'!$B$3:$B$137,Q8) + SUMIFS('(B) - Detecciones - Ataques'!$L$3:$L$137,'(B) - Detecciones - Ataques'!$GR$3:$GR$137,"✔",'(B) - Detecciones - Ataques'!$C$3:$C$137,"*" &amp; Q8 &amp; "*") </f>
        <v>148</v>
      </c>
      <c r="R9" s="448">
        <f>SUMIFS('(B) - Detecciones - Ataques'!$L$3:$L$137,'(B) - Detecciones - Ataques'!$GR$3:$GR$137,"✔",'(B) - Detecciones - Ataques'!$B$3:$B$137,R8) + SUMIFS('(B) - Detecciones - Ataques'!$L$3:$L$137,'(B) - Detecciones - Ataques'!$GR$3:$GR$137,"✔",'(B) - Detecciones - Ataques'!$C$3:$C$137,"*" &amp; R8 &amp; "*") </f>
        <v>66858</v>
      </c>
      <c r="S9" s="448">
        <f>SUMIFS('(B) - Detecciones - Ataques'!$L$3:$L$137,'(B) - Detecciones - Ataques'!$GR$3:$GR$137,"✔",'(B) - Detecciones - Ataques'!$B$3:$B$137,S8) + SUMIFS('(B) - Detecciones - Ataques'!$L$3:$L$137,'(B) - Detecciones - Ataques'!$GR$3:$GR$137,"✔",'(B) - Detecciones - Ataques'!$C$3:$C$137,"*" &amp; S8 &amp; "*") </f>
        <v>10</v>
      </c>
      <c r="T9" s="449">
        <f>SUMIFS('(B) - Detecciones - Ataques'!$L$3:$L$137,'(B) - Detecciones - Ataques'!$GR$3:$GR$137,"✔",'(B) - Detecciones - Ataques'!$B$3:$B$137,T8) + SUMIFS('(B) - Detecciones - Ataques'!$L$3:$L$137,'(B) - Detecciones - Ataques'!$GR$3:$GR$137,"✔",'(B) - Detecciones - Ataques'!$C$3:$C$137,"*" &amp; T8 &amp; "*") </f>
        <v>930</v>
      </c>
      <c r="V9" s="377" t="s">
        <v>2134</v>
      </c>
      <c r="W9" s="178">
        <f>SUMIFS('(B) - Detecciones - Ataques'!$L$3:$L$137,'(B) - Detecciones - Ataques'!$GR$3:$GR$137,"✔",'(B) - Detecciones - Ataques'!$E$3:$E$137,W8)</f>
        <v>2624</v>
      </c>
      <c r="X9" s="178">
        <f>SUMIFS('(B) - Detecciones - Ataques'!$L$3:$L$137,'(B) - Detecciones - Ataques'!$GR$3:$GR$137,"✔",'(B) - Detecciones - Ataques'!$E$3:$E$137,X8)</f>
        <v>1</v>
      </c>
      <c r="Y9" s="178">
        <f>SUMIFS('(B) - Detecciones - Ataques'!$L$3:$L$137,'(B) - Detecciones - Ataques'!$GR$3:$GR$137,"✔",'(B) - Detecciones - Ataques'!$E$3:$E$137,Y8)</f>
        <v>59</v>
      </c>
      <c r="Z9" s="178">
        <f>SUMIFS('(B) - Detecciones - Ataques'!$L$3:$L$137,'(B) - Detecciones - Ataques'!$GR$3:$GR$137,"✔",'(B) - Detecciones - Ataques'!$E$3:$E$137,Z8)</f>
        <v>7</v>
      </c>
      <c r="AA9" s="178">
        <f>SUMIFS('(B) - Detecciones - Ataques'!$L$3:$L$137,'(B) - Detecciones - Ataques'!$GR$3:$GR$137,"✔",'(B) - Detecciones - Ataques'!$E$3:$E$137,AA8)</f>
        <v>6951</v>
      </c>
      <c r="AB9" s="178">
        <f>SUMIFS('(B) - Detecciones - Ataques'!$L$3:$L$137,'(B) - Detecciones - Ataques'!$GR$3:$GR$137,"✔",'(B) - Detecciones - Ataques'!$E$3:$E$137,AB8)</f>
        <v>0</v>
      </c>
      <c r="AC9" s="178">
        <f>SUMIFS('(B) - Detecciones - Ataques'!$L$3:$L$137,'(B) - Detecciones - Ataques'!$GR$3:$GR$137,"✔",'(B) - Detecciones - Ataques'!$E$3:$E$137,AC8)</f>
        <v>0</v>
      </c>
      <c r="AD9" s="178">
        <f>SUMIFS('(B) - Detecciones - Ataques'!$L$3:$L$137,'(B) - Detecciones - Ataques'!$GR$3:$GR$137,"✔",'(B) - Detecciones - Ataques'!$E$3:$E$137,AD8)</f>
        <v>0</v>
      </c>
      <c r="AE9" s="178">
        <f>SUMIFS('(B) - Detecciones - Ataques'!$L$3:$L$137,'(B) - Detecciones - Ataques'!$GR$3:$GR$137,"✔",'(B) - Detecciones - Ataques'!$E$3:$E$137,AE8)</f>
        <v>128</v>
      </c>
      <c r="AF9" s="178">
        <f>SUMIFS('(B) - Detecciones - Ataques'!$L$3:$L$137,'(B) - Detecciones - Ataques'!$GR$3:$GR$137,"✔",'(B) - Detecciones - Ataques'!$E$3:$E$137,AF8)</f>
        <v>5</v>
      </c>
      <c r="AG9" s="178">
        <f>SUMIFS('(B) - Detecciones - Ataques'!$L$3:$L$137,'(B) - Detecciones - Ataques'!$GR$3:$GR$137,"✔",'(B) - Detecciones - Ataques'!$E$3:$E$137,AG8)</f>
        <v>0</v>
      </c>
      <c r="AH9" s="178">
        <f>SUMIFS('(B) - Detecciones - Ataques'!$L$3:$L$137,'(B) - Detecciones - Ataques'!$GR$3:$GR$137,"✔",'(B) - Detecciones - Ataques'!$E$3:$E$137,AH8)</f>
        <v>9</v>
      </c>
      <c r="AI9" s="178">
        <f>SUMIFS('(B) - Detecciones - Ataques'!$L$3:$L$137,'(B) - Detecciones - Ataques'!$GR$3:$GR$137,"✔",'(B) - Detecciones - Ataques'!$E$3:$E$137,AI8)</f>
        <v>90</v>
      </c>
      <c r="AJ9" s="178">
        <f>SUMIFS('(B) - Detecciones - Ataques'!$L$3:$L$137,'(B) - Detecciones - Ataques'!$GR$3:$GR$137,"✔",'(B) - Detecciones - Ataques'!$E$3:$E$137,AJ8)</f>
        <v>18</v>
      </c>
      <c r="AK9" s="178">
        <f>SUMIFS('(B) - Detecciones - Ataques'!$L$3:$L$137,'(B) - Detecciones - Ataques'!$GR$3:$GR$137,"✔",'(B) - Detecciones - Ataques'!$E$3:$E$137,AK8)</f>
        <v>0</v>
      </c>
      <c r="AL9" s="178">
        <f>SUMIFS('(B) - Detecciones - Ataques'!$L$3:$L$137,'(B) - Detecciones - Ataques'!$GR$3:$GR$137,"✔",'(B) - Detecciones - Ataques'!$E$3:$E$137,AL8)</f>
        <v>27</v>
      </c>
      <c r="AM9" s="178">
        <f>SUMIFS('(B) - Detecciones - Ataques'!$L$3:$L$137,'(B) - Detecciones - Ataques'!$GR$3:$GR$137,"✔",'(B) - Detecciones - Ataques'!$E$3:$E$137,AM8)</f>
        <v>0</v>
      </c>
      <c r="AN9" s="178">
        <f>SUMIFS('(B) - Detecciones - Ataques'!$L$3:$L$137,'(B) - Detecciones - Ataques'!$GR$3:$GR$137,"✔",'(B) - Detecciones - Ataques'!$E$3:$E$137,AN8)</f>
        <v>10</v>
      </c>
      <c r="AO9" s="178">
        <f>SUMIFS('(B) - Detecciones - Ataques'!$L$3:$L$137,'(B) - Detecciones - Ataques'!$GR$3:$GR$137,"✔",'(B) - Detecciones - Ataques'!$E$3:$E$137,AO8)</f>
        <v>2</v>
      </c>
      <c r="AP9" s="178">
        <f>SUMIFS('(B) - Detecciones - Ataques'!$L$3:$L$137,'(B) - Detecciones - Ataques'!$GR$3:$GR$137,"✔",'(B) - Detecciones - Ataques'!$E$3:$E$137,AP8)</f>
        <v>0</v>
      </c>
      <c r="AQ9" s="178">
        <f>SUMIFS('(B) - Detecciones - Ataques'!$L$3:$L$137,'(B) - Detecciones - Ataques'!$GR$3:$GR$137,"✔",'(B) - Detecciones - Ataques'!$E$3:$E$137,AQ8)</f>
        <v>282951</v>
      </c>
      <c r="AR9" s="178">
        <f>SUMIFS('(B) - Detecciones - Ataques'!$L$3:$L$137,'(B) - Detecciones - Ataques'!$GR$3:$GR$137,"✔",'(B) - Detecciones - Ataques'!$E$3:$E$137,AR8)</f>
        <v>0</v>
      </c>
      <c r="AS9" s="178">
        <f>SUMIFS('(B) - Detecciones - Ataques'!$L$3:$L$137,'(B) - Detecciones - Ataques'!$GR$3:$GR$137,"✔",'(B) - Detecciones - Ataques'!$E$3:$E$137,AS8)</f>
        <v>7</v>
      </c>
      <c r="AT9" s="178">
        <f>SUMIFS('(B) - Detecciones - Ataques'!$L$3:$L$137,'(B) - Detecciones - Ataques'!$GR$3:$GR$137,"✔",'(B) - Detecciones - Ataques'!$E$3:$E$137,AT8)</f>
        <v>11</v>
      </c>
      <c r="AU9" s="178">
        <f>SUMIFS('(B) - Detecciones - Ataques'!$L$3:$L$137,'(B) - Detecciones - Ataques'!$GR$3:$GR$137,"✔",'(B) - Detecciones - Ataques'!$E$3:$E$137,AU8)</f>
        <v>3</v>
      </c>
      <c r="AV9" s="178">
        <f>SUMIFS('(B) - Detecciones - Ataques'!$L$3:$L$137,'(B) - Detecciones - Ataques'!$GR$3:$GR$137,"✔",'(B) - Detecciones - Ataques'!$E$3:$E$137,AV8)</f>
        <v>1</v>
      </c>
      <c r="AW9" s="178">
        <f>SUMIFS('(B) - Detecciones - Ataques'!$L$3:$L$137,'(B) - Detecciones - Ataques'!$GR$3:$GR$137,"✔",'(B) - Detecciones - Ataques'!$E$3:$E$137,AW8)</f>
        <v>1</v>
      </c>
      <c r="AX9" s="178">
        <f>SUMIFS('(B) - Detecciones - Ataques'!$L$3:$L$137,'(B) - Detecciones - Ataques'!$GR$3:$GR$137,"✔",'(B) - Detecciones - Ataques'!$E$3:$E$137,AX8)</f>
        <v>0</v>
      </c>
      <c r="AY9" s="178">
        <f>SUMIFS('(B) - Detecciones - Ataques'!$L$3:$L$137,'(B) - Detecciones - Ataques'!$GR$3:$GR$137,"✔",'(B) - Detecciones - Ataques'!$E$3:$E$137,AY8)</f>
        <v>0</v>
      </c>
      <c r="AZ9" s="178">
        <f>SUMIFS('(B) - Detecciones - Ataques'!$L$3:$L$137,'(B) - Detecciones - Ataques'!$GR$3:$GR$137,"✔",'(B) - Detecciones - Ataques'!$E$3:$E$137,AZ8)</f>
        <v>11</v>
      </c>
      <c r="BA9" s="178">
        <f>SUMIFS('(B) - Detecciones - Ataques'!$L$3:$L$137,'(B) - Detecciones - Ataques'!$GR$3:$GR$137,"✔",'(B) - Detecciones - Ataques'!$E$3:$E$137,BA8)</f>
        <v>189596</v>
      </c>
      <c r="BB9" s="178">
        <f>SUMIFS('(B) - Detecciones - Ataques'!$L$3:$L$137,'(B) - Detecciones - Ataques'!$GR$3:$GR$137,"✔",'(B) - Detecciones - Ataques'!$E$3:$E$137,BB8)</f>
        <v>1432322</v>
      </c>
      <c r="BC9" s="178">
        <f>SUMIFS('(B) - Detecciones - Ataques'!$L$3:$L$137,'(B) - Detecciones - Ataques'!$GR$3:$GR$137,"✔",'(B) - Detecciones - Ataques'!$E$3:$E$137,BC8)</f>
        <v>0</v>
      </c>
      <c r="BD9" s="178">
        <f>SUMIFS('(B) - Detecciones - Ataques'!$L$3:$L$137,'(B) - Detecciones - Ataques'!$GR$3:$GR$137,"✔",'(B) - Detecciones - Ataques'!$E$3:$E$137,BD8)</f>
        <v>0</v>
      </c>
      <c r="BE9" s="178">
        <f>SUMIFS('(B) - Detecciones - Ataques'!$L$3:$L$137,'(B) - Detecciones - Ataques'!$GR$3:$GR$137,"✔",'(B) - Detecciones - Ataques'!$E$3:$E$137,BE8)</f>
        <v>200</v>
      </c>
      <c r="BF9" s="178">
        <f>SUMIFS('(B) - Detecciones - Ataques'!$L$3:$L$137,'(B) - Detecciones - Ataques'!$GR$3:$GR$137,"✔",'(B) - Detecciones - Ataques'!$E$3:$E$137,BF8)</f>
        <v>0</v>
      </c>
      <c r="BG9" s="178">
        <f>SUMIFS('(B) - Detecciones - Ataques'!$L$3:$L$137,'(B) - Detecciones - Ataques'!$GR$3:$GR$137,"✔",'(B) - Detecciones - Ataques'!$E$3:$E$137,BG8)</f>
        <v>6</v>
      </c>
      <c r="BH9" s="178">
        <f>SUMIFS('(B) - Detecciones - Ataques'!$L$3:$L$137,'(B) - Detecciones - Ataques'!$GR$3:$GR$137,"✔",'(B) - Detecciones - Ataques'!$E$3:$E$137,BH8)</f>
        <v>0</v>
      </c>
      <c r="BI9" s="178">
        <f>SUMIFS('(B) - Detecciones - Ataques'!$L$3:$L$137,'(B) - Detecciones - Ataques'!$GR$3:$GR$137,"✔",'(B) - Detecciones - Ataques'!$E$3:$E$137,BI8)</f>
        <v>0</v>
      </c>
      <c r="BJ9" s="178">
        <f>SUMIFS('(B) - Detecciones - Ataques'!$L$3:$L$137,'(B) - Detecciones - Ataques'!$GR$3:$GR$137,"✔",'(B) - Detecciones - Ataques'!$E$3:$E$137,BJ8)</f>
        <v>1</v>
      </c>
      <c r="BK9" s="178">
        <f>SUMIFS('(B) - Detecciones - Ataques'!$L$3:$L$137,'(B) - Detecciones - Ataques'!$GR$3:$GR$137,"✔",'(B) - Detecciones - Ataques'!$E$3:$E$137,BK8)</f>
        <v>7</v>
      </c>
      <c r="BL9" s="178">
        <f>SUMIFS('(B) - Detecciones - Ataques'!$L$3:$L$137,'(B) - Detecciones - Ataques'!$GR$3:$GR$137,"✔",'(B) - Detecciones - Ataques'!$E$3:$E$137,BL8)</f>
        <v>0</v>
      </c>
      <c r="BM9" s="178">
        <f>SUMIFS('(B) - Detecciones - Ataques'!$L$3:$L$137,'(B) - Detecciones - Ataques'!$GR$3:$GR$137,"✔",'(B) - Detecciones - Ataques'!$E$3:$E$137,BM8)</f>
        <v>145</v>
      </c>
      <c r="BN9" s="178">
        <f>SUMIFS('(B) - Detecciones - Ataques'!$L$3:$L$137,'(B) - Detecciones - Ataques'!$GR$3:$GR$137,"✔",'(B) - Detecciones - Ataques'!$E$3:$E$137,BN8)</f>
        <v>266</v>
      </c>
      <c r="BO9" s="178">
        <f>SUMIFS('(B) - Detecciones - Ataques'!$L$3:$L$137,'(B) - Detecciones - Ataques'!$GR$3:$GR$137,"✔",'(B) - Detecciones - Ataques'!$E$3:$E$137,BO8)</f>
        <v>0</v>
      </c>
      <c r="BP9" s="178">
        <f>SUMIFS('(B) - Detecciones - Ataques'!$L$3:$L$137,'(B) - Detecciones - Ataques'!$GR$3:$GR$137,"✔",'(B) - Detecciones - Ataques'!$E$3:$E$137,BP8)</f>
        <v>3</v>
      </c>
      <c r="BQ9" s="178">
        <f>SUMIFS('(B) - Detecciones - Ataques'!$L$3:$L$137,'(B) - Detecciones - Ataques'!$GR$3:$GR$137,"✔",'(B) - Detecciones - Ataques'!$E$3:$E$137,BQ8)</f>
        <v>0</v>
      </c>
      <c r="BR9" s="178">
        <f>SUMIFS('(B) - Detecciones - Ataques'!$L$3:$L$137,'(B) - Detecciones - Ataques'!$GR$3:$GR$137,"✔",'(B) - Detecciones - Ataques'!$E$3:$E$137,BR8)</f>
        <v>1</v>
      </c>
      <c r="BS9" s="178">
        <f>SUMIFS('(B) - Detecciones - Ataques'!$L$3:$L$137,'(B) - Detecciones - Ataques'!$GR$3:$GR$137,"✔",'(B) - Detecciones - Ataques'!$E$3:$E$137,BS8)</f>
        <v>0</v>
      </c>
      <c r="BT9" s="178">
        <f>SUMIFS('(B) - Detecciones - Ataques'!$L$3:$L$137,'(B) - Detecciones - Ataques'!$GR$3:$GR$137,"✔",'(B) - Detecciones - Ataques'!$E$3:$E$137,BT8)</f>
        <v>2</v>
      </c>
      <c r="BU9" s="178">
        <f>SUMIFS('(B) - Detecciones - Ataques'!$L$3:$L$137,'(B) - Detecciones - Ataques'!$GR$3:$GR$137,"✔",'(B) - Detecciones - Ataques'!$E$3:$E$137,BU8)</f>
        <v>0</v>
      </c>
      <c r="BV9" s="178">
        <f>SUMIFS('(B) - Detecciones - Ataques'!$L$3:$L$137,'(B) - Detecciones - Ataques'!$GR$3:$GR$137,"✔",'(B) - Detecciones - Ataques'!$E$3:$E$137,BV8)</f>
        <v>15</v>
      </c>
      <c r="BW9" s="178">
        <f>SUMIFS('(B) - Detecciones - Ataques'!$L$3:$L$137,'(B) - Detecciones - Ataques'!$GR$3:$GR$137,"✔",'(B) - Detecciones - Ataques'!$E$3:$E$137,BW8)</f>
        <v>88</v>
      </c>
      <c r="BX9" s="178">
        <f>SUMIFS('(B) - Detecciones - Ataques'!$L$3:$L$137,'(B) - Detecciones - Ataques'!$GR$3:$GR$137,"✔",'(B) - Detecciones - Ataques'!$E$3:$E$137,BX8)</f>
        <v>2</v>
      </c>
      <c r="BY9" s="178">
        <f>SUMIFS('(B) - Detecciones - Ataques'!$L$3:$L$137,'(B) - Detecciones - Ataques'!$GR$3:$GR$137,"✔",'(B) - Detecciones - Ataques'!$E$3:$E$137,BY8)</f>
        <v>12</v>
      </c>
      <c r="BZ9" s="178">
        <f>SUMIFS('(B) - Detecciones - Ataques'!$L$3:$L$137,'(B) - Detecciones - Ataques'!$GR$3:$GR$137,"✔",'(B) - Detecciones - Ataques'!$E$3:$E$137,BZ8)</f>
        <v>0</v>
      </c>
      <c r="CA9" s="178">
        <f>SUMIFS('(B) - Detecciones - Ataques'!$L$3:$L$137,'(B) - Detecciones - Ataques'!$GR$3:$GR$137,"✔",'(B) - Detecciones - Ataques'!$E$3:$E$137,CA8)</f>
        <v>188</v>
      </c>
      <c r="CB9" s="178">
        <f>SUMIFS('(B) - Detecciones - Ataques'!$L$3:$L$137,'(B) - Detecciones - Ataques'!$GR$3:$GR$137,"✔",'(B) - Detecciones - Ataques'!$E$3:$E$137,CB8)</f>
        <v>1</v>
      </c>
      <c r="CC9" s="178">
        <f>SUMIFS('(B) - Detecciones - Ataques'!$L$3:$L$137,'(B) - Detecciones - Ataques'!$GR$3:$GR$137,"✔",'(B) - Detecciones - Ataques'!$E$3:$E$137,CC8)</f>
        <v>27</v>
      </c>
      <c r="CD9" s="178">
        <f>SUMIFS('(B) - Detecciones - Ataques'!$L$3:$L$137,'(B) - Detecciones - Ataques'!$GR$3:$GR$137,"✔",'(B) - Detecciones - Ataques'!$E$3:$E$137,CD8)</f>
        <v>113</v>
      </c>
      <c r="CE9" s="178">
        <f>SUMIFS('(B) - Detecciones - Ataques'!$L$3:$L$137,'(B) - Detecciones - Ataques'!$GR$3:$GR$137,"✔",'(B) - Detecciones - Ataques'!$E$3:$E$137,CE8)</f>
        <v>7</v>
      </c>
      <c r="CF9" s="178">
        <f>SUMIFS('(B) - Detecciones - Ataques'!$L$3:$L$137,'(B) - Detecciones - Ataques'!$GR$3:$GR$137,"✔",'(B) - Detecciones - Ataques'!$E$3:$E$137,CF8)</f>
        <v>0</v>
      </c>
      <c r="CG9" s="178">
        <f>SUMIFS('(B) - Detecciones - Ataques'!$L$3:$L$137,'(B) - Detecciones - Ataques'!$GR$3:$GR$137,"✔",'(B) - Detecciones - Ataques'!$E$3:$E$137,CG8)</f>
        <v>65841</v>
      </c>
      <c r="CH9" s="178">
        <f>SUMIFS('(B) - Detecciones - Ataques'!$L$3:$L$137,'(B) - Detecciones - Ataques'!$GR$3:$GR$137,"✔",'(B) - Detecciones - Ataques'!$E$3:$E$137,CH8)</f>
        <v>1002</v>
      </c>
      <c r="CI9" s="178">
        <f>SUMIFS('(B) - Detecciones - Ataques'!$L$3:$L$137,'(B) - Detecciones - Ataques'!$GR$3:$GR$137,"✔",'(B) - Detecciones - Ataques'!$E$3:$E$137,CI8)</f>
        <v>0</v>
      </c>
      <c r="CJ9" s="178">
        <f>SUMIFS('(B) - Detecciones - Ataques'!$L$3:$L$137,'(B) - Detecciones - Ataques'!$GR$3:$GR$137,"✔",'(B) - Detecciones - Ataques'!$E$3:$E$137,CJ8)</f>
        <v>13</v>
      </c>
      <c r="CK9" s="178">
        <f>SUMIFS('(B) - Detecciones - Ataques'!$L$3:$L$137,'(B) - Detecciones - Ataques'!$GR$3:$GR$137,"✔",'(B) - Detecciones - Ataques'!$E$3:$E$137,CK8)</f>
        <v>0</v>
      </c>
      <c r="CL9" s="178">
        <f>SUMIFS('(B) - Detecciones - Ataques'!$L$3:$L$137,'(B) - Detecciones - Ataques'!$GR$3:$GR$137,"✔",'(B) - Detecciones - Ataques'!$E$3:$E$137,CL8)</f>
        <v>2</v>
      </c>
      <c r="CM9" s="178">
        <f>SUMIFS('(B) - Detecciones - Ataques'!$L$3:$L$137,'(B) - Detecciones - Ataques'!$GR$3:$GR$137,"✔",'(B) - Detecciones - Ataques'!$E$3:$E$137,CM8)</f>
        <v>10</v>
      </c>
      <c r="CN9" s="178">
        <f>SUMIFS('(B) - Detecciones - Ataques'!$L$3:$L$137,'(B) - Detecciones - Ataques'!$GR$3:$GR$137,"✔",'(B) - Detecciones - Ataques'!$E$3:$E$137,CN8)</f>
        <v>0</v>
      </c>
      <c r="CO9" s="178">
        <f>SUMIFS('(B) - Detecciones - Ataques'!$L$3:$L$137,'(B) - Detecciones - Ataques'!$GR$3:$GR$137,"✔",'(B) - Detecciones - Ataques'!$E$3:$E$137,CO8)</f>
        <v>0</v>
      </c>
      <c r="CP9" s="178">
        <f>SUMIFS('(B) - Detecciones - Ataques'!$L$3:$L$137,'(B) - Detecciones - Ataques'!$GR$3:$GR$137,"✔",'(B) - Detecciones - Ataques'!$E$3:$E$137,CP8)</f>
        <v>0</v>
      </c>
      <c r="CQ9" s="178">
        <f>SUMIFS('(B) - Detecciones - Ataques'!$L$3:$L$137,'(B) - Detecciones - Ataques'!$GR$3:$GR$137,"✔",'(B) - Detecciones - Ataques'!$E$3:$E$137,CQ8)</f>
        <v>0</v>
      </c>
      <c r="CR9" s="178">
        <f>SUMIFS('(B) - Detecciones - Ataques'!$L$3:$L$137,'(B) - Detecciones - Ataques'!$GR$3:$GR$137,"✔",'(B) - Detecciones - Ataques'!$E$3:$E$137,CR8)</f>
        <v>0</v>
      </c>
      <c r="CS9" s="178">
        <f>SUMIFS('(B) - Detecciones - Ataques'!$L$3:$L$137,'(B) - Detecciones - Ataques'!$GR$3:$GR$137,"✔",'(B) - Detecciones - Ataques'!$E$3:$E$137,CS8)</f>
        <v>0</v>
      </c>
      <c r="CT9" s="178">
        <f>SUMIFS('(B) - Detecciones - Ataques'!$L$3:$L$137,'(B) - Detecciones - Ataques'!$GR$3:$GR$137,"✔",'(B) - Detecciones - Ataques'!$E$3:$E$137,CT8)</f>
        <v>0</v>
      </c>
      <c r="CU9" s="178">
        <f>SUMIFS('(B) - Detecciones - Ataques'!$L$3:$L$137,'(B) - Detecciones - Ataques'!$GR$3:$GR$137,"✔",'(B) - Detecciones - Ataques'!$E$3:$E$137,CU8)</f>
        <v>0</v>
      </c>
      <c r="CV9" s="178">
        <f>SUMIFS('(B) - Detecciones - Ataques'!$L$3:$L$137,'(B) - Detecciones - Ataques'!$GR$3:$GR$137,"✔",'(B) - Detecciones - Ataques'!$E$3:$E$137,CV8)</f>
        <v>911</v>
      </c>
      <c r="CW9" s="178">
        <f>SUMIFS('(B) - Detecciones - Ataques'!$L$3:$L$137,'(B) - Detecciones - Ataques'!$GR$3:$GR$137,"✔",'(B) - Detecciones - Ataques'!$E$3:$E$137,CW8)</f>
        <v>0</v>
      </c>
      <c r="CX9" s="450">
        <f>SUMIFS('(B) - Detecciones - Ataques'!$L$3:$L$137,'(B) - Detecciones - Ataques'!$GR$3:$GR$137,"✔",'(B) - Detecciones - Ataques'!$E$3:$E$137,CX8)</f>
        <v>17</v>
      </c>
    </row>
    <row r="10">
      <c r="D10" s="345"/>
      <c r="E10" s="309"/>
      <c r="F10" s="326"/>
      <c r="G10" s="307" t="s">
        <v>2135</v>
      </c>
      <c r="H10" s="308">
        <f>SUMIFS('(B) - Detecciones - Ataques'!$M$3:$M$137,'(B) - Detecciones - Ataques'!$GR$3:$GR$137,"✔",'(B) - Detecciones - Ataques'!$B$3:$B$137,H8) + SUMIFS('(B) - Detecciones - Ataques'!$M$3:$M$137,'(B) - Detecciones - Ataques'!$GR$3:$GR$137,"✔",'(B) - Detecciones - Ataques'!$C$3:$C$137,"*" &amp; H8 &amp; "*") </f>
        <v>2619</v>
      </c>
      <c r="I10" s="308">
        <f>SUMIFS('(B) - Detecciones - Ataques'!$M$3:$M$137,'(B) - Detecciones - Ataques'!$GR$3:$GR$137,"✔",'(B) - Detecciones - Ataques'!$B$3:$B$137,I8) + SUMIFS('(B) - Detecciones - Ataques'!$M$3:$M$137,'(B) - Detecciones - Ataques'!$GR$3:$GR$137,"✔",'(B) - Detecciones - Ataques'!$C$3:$C$137,"*" &amp; I8 &amp; "*") </f>
        <v>6951</v>
      </c>
      <c r="J10" s="308">
        <f>SUMIFS('(B) - Detecciones - Ataques'!$M$3:$M$137,'(B) - Detecciones - Ataques'!$GR$3:$GR$137,"✔",'(B) - Detecciones - Ataques'!$B$3:$B$137,J8) + SUMIFS('(B) - Detecciones - Ataques'!$M$3:$M$137,'(B) - Detecciones - Ataques'!$GR$3:$GR$137,"✔",'(B) - Detecciones - Ataques'!$C$3:$C$137,"*" &amp; J8 &amp; "*") </f>
        <v>121</v>
      </c>
      <c r="K10" s="308">
        <f>SUMIFS('(B) - Detecciones - Ataques'!$M$3:$M$137,'(B) - Detecciones - Ataques'!$GR$3:$GR$137,"✔",'(B) - Detecciones - Ataques'!$B$3:$B$137,K8) + SUMIFS('(B) - Detecciones - Ataques'!$M$3:$M$137,'(B) - Detecciones - Ataques'!$GR$3:$GR$137,"✔",'(B) - Detecciones - Ataques'!$C$3:$C$137,"*" &amp; K8 &amp; "*") </f>
        <v>12</v>
      </c>
      <c r="L10" s="308">
        <f>SUMIFS('(B) - Detecciones - Ataques'!$M$3:$M$137,'(B) - Detecciones - Ataques'!$GR$3:$GR$137,"✔",'(B) - Detecciones - Ataques'!$B$3:$B$137,L8) + SUMIFS('(B) - Detecciones - Ataques'!$M$3:$M$137,'(B) - Detecciones - Ataques'!$GR$3:$GR$137,"✔",'(B) - Detecciones - Ataques'!$C$3:$C$137,"*" &amp; L8 &amp; "*") </f>
        <v>281949</v>
      </c>
      <c r="M10" s="308">
        <f>SUMIFS('(B) - Detecciones - Ataques'!$M$3:$M$137,'(B) - Detecciones - Ataques'!$GR$3:$GR$137,"✔",'(B) - Detecciones - Ataques'!$B$3:$B$137,M8) + SUMIFS('(B) - Detecciones - Ataques'!$M$3:$M$137,'(B) - Detecciones - Ataques'!$GR$3:$GR$137,"✔",'(B) - Detecciones - Ataques'!$C$3:$C$137,"*" &amp; M8 &amp; "*") </f>
        <v>3</v>
      </c>
      <c r="N10" s="308">
        <f>SUMIFS('(B) - Detecciones - Ataques'!$M$3:$M$137,'(B) - Detecciones - Ataques'!$GR$3:$GR$137,"✔",'(B) - Detecciones - Ataques'!$B$3:$B$137,N8) + SUMIFS('(B) - Detecciones - Ataques'!$M$3:$M$137,'(B) - Detecciones - Ataques'!$GR$3:$GR$137,"✔",'(B) - Detecciones - Ataques'!$C$3:$C$137,"*" &amp; N8 &amp; "*") </f>
        <v>666049</v>
      </c>
      <c r="O10" s="308">
        <f>SUMIFS('(B) - Detecciones - Ataques'!$M$3:$M$137,'(B) - Detecciones - Ataques'!$GR$3:$GR$137,"✔",'(B) - Detecciones - Ataques'!$B$3:$B$137,O8) + SUMIFS('(B) - Detecciones - Ataques'!$M$3:$M$137,'(B) - Detecciones - Ataques'!$GR$3:$GR$137,"✔",'(B) - Detecciones - Ataques'!$C$3:$C$137,"*" &amp; O8 &amp; "*") </f>
        <v>143</v>
      </c>
      <c r="P10" s="308">
        <f>SUMIFS('(B) - Detecciones - Ataques'!$M$3:$M$137,'(B) - Detecciones - Ataques'!$GR$3:$GR$137,"✔",'(B) - Detecciones - Ataques'!$B$3:$B$137,P8) + SUMIFS('(B) - Detecciones - Ataques'!$M$3:$M$137,'(B) - Detecciones - Ataques'!$GR$3:$GR$137,"✔",'(B) - Detecciones - Ataques'!$C$3:$C$137,"*" &amp; P8 &amp; "*") </f>
        <v>15</v>
      </c>
      <c r="Q10" s="308">
        <f>SUMIFS('(B) - Detecciones - Ataques'!$M$3:$M$137,'(B) - Detecciones - Ataques'!$GR$3:$GR$137,"✔",'(B) - Detecciones - Ataques'!$B$3:$B$137,Q8) + SUMIFS('(B) - Detecciones - Ataques'!$M$3:$M$137,'(B) - Detecciones - Ataques'!$GR$3:$GR$137,"✔",'(B) - Detecciones - Ataques'!$C$3:$C$137,"*" &amp; Q8 &amp; "*") </f>
        <v>7</v>
      </c>
      <c r="R10" s="308">
        <f>SUMIFS('(B) - Detecciones - Ataques'!$M$3:$M$137,'(B) - Detecciones - Ataques'!$GR$3:$GR$137,"✔",'(B) - Detecciones - Ataques'!$B$3:$B$137,R8) + SUMIFS('(B) - Detecciones - Ataques'!$M$3:$M$137,'(B) - Detecciones - Ataques'!$GR$3:$GR$137,"✔",'(B) - Detecciones - Ataques'!$C$3:$C$137,"*" &amp; R8 &amp; "*") </f>
        <v>66842</v>
      </c>
      <c r="S10" s="308">
        <f>SUMIFS('(B) - Detecciones - Ataques'!$M$3:$M$137,'(B) - Detecciones - Ataques'!$GR$3:$GR$137,"✔",'(B) - Detecciones - Ataques'!$B$3:$B$137,S8) + SUMIFS('(B) - Detecciones - Ataques'!$M$3:$M$137,'(B) - Detecciones - Ataques'!$GR$3:$GR$137,"✔",'(B) - Detecciones - Ataques'!$C$3:$C$137,"*" &amp; S8 &amp; "*") </f>
        <v>2</v>
      </c>
      <c r="T10" s="309">
        <f>SUMIFS('(B) - Detecciones - Ataques'!$M$3:$M$137,'(B) - Detecciones - Ataques'!$GR$3:$GR$137,"✔",'(B) - Detecciones - Ataques'!$B$3:$B$137,T8) + SUMIFS('(B) - Detecciones - Ataques'!$M$3:$M$137,'(B) - Detecciones - Ataques'!$GR$3:$GR$137,"✔",'(B) - Detecciones - Ataques'!$C$3:$C$137,"*" &amp; T8 &amp; "*") </f>
        <v>462</v>
      </c>
      <c r="V10" s="307" t="s">
        <v>2135</v>
      </c>
      <c r="W10" s="178">
        <f>SUMIFS('(B) - Detecciones - Ataques'!$M$3:$M$137,'(B) - Detecciones - Ataques'!$GR$3:$GR$137,"✔",'(B) - Detecciones - Ataques'!$E$3:$E$137,W8)</f>
        <v>2615</v>
      </c>
      <c r="X10" s="178">
        <f>SUMIFS('(B) - Detecciones - Ataques'!$M$3:$M$137,'(B) - Detecciones - Ataques'!$GR$3:$GR$137,"✔",'(B) - Detecciones - Ataques'!$E$3:$E$137,X8)</f>
        <v>1</v>
      </c>
      <c r="Y10" s="178">
        <f>SUMIFS('(B) - Detecciones - Ataques'!$M$3:$M$137,'(B) - Detecciones - Ataques'!$GR$3:$GR$137,"✔",'(B) - Detecciones - Ataques'!$E$3:$E$137,Y8)</f>
        <v>2</v>
      </c>
      <c r="Z10" s="178">
        <f>SUMIFS('(B) - Detecciones - Ataques'!$M$3:$M$137,'(B) - Detecciones - Ataques'!$GR$3:$GR$137,"✔",'(B) - Detecciones - Ataques'!$E$3:$E$137,Z8)</f>
        <v>1</v>
      </c>
      <c r="AA10" s="178">
        <f>SUMIFS('(B) - Detecciones - Ataques'!$M$3:$M$137,'(B) - Detecciones - Ataques'!$GR$3:$GR$137,"✔",'(B) - Detecciones - Ataques'!$E$3:$E$137,AA8)</f>
        <v>6951</v>
      </c>
      <c r="AB10" s="178">
        <f>SUMIFS('(B) - Detecciones - Ataques'!$M$3:$M$137,'(B) - Detecciones - Ataques'!$GR$3:$GR$137,"✔",'(B) - Detecciones - Ataques'!$E$3:$E$137,AB8)</f>
        <v>0</v>
      </c>
      <c r="AC10" s="178">
        <f>SUMIFS('(B) - Detecciones - Ataques'!$M$3:$M$137,'(B) - Detecciones - Ataques'!$GR$3:$GR$137,"✔",'(B) - Detecciones - Ataques'!$E$3:$E$137,AC8)</f>
        <v>0</v>
      </c>
      <c r="AD10" s="178">
        <f>SUMIFS('(B) - Detecciones - Ataques'!$M$3:$M$137,'(B) - Detecciones - Ataques'!$GR$3:$GR$137,"✔",'(B) - Detecciones - Ataques'!$E$3:$E$137,AD8)</f>
        <v>0</v>
      </c>
      <c r="AE10" s="178">
        <f>SUMIFS('(B) - Detecciones - Ataques'!$M$3:$M$137,'(B) - Detecciones - Ataques'!$GR$3:$GR$137,"✔",'(B) - Detecciones - Ataques'!$E$3:$E$137,AE8)</f>
        <v>112</v>
      </c>
      <c r="AF10" s="178">
        <f>SUMIFS('(B) - Detecciones - Ataques'!$M$3:$M$137,'(B) - Detecciones - Ataques'!$GR$3:$GR$137,"✔",'(B) - Detecciones - Ataques'!$E$3:$E$137,AF8)</f>
        <v>4</v>
      </c>
      <c r="AG10" s="178">
        <f>SUMIFS('(B) - Detecciones - Ataques'!$M$3:$M$137,'(B) - Detecciones - Ataques'!$GR$3:$GR$137,"✔",'(B) - Detecciones - Ataques'!$E$3:$E$137,AG8)</f>
        <v>0</v>
      </c>
      <c r="AH10" s="178">
        <f>SUMIFS('(B) - Detecciones - Ataques'!$M$3:$M$137,'(B) - Detecciones - Ataques'!$GR$3:$GR$137,"✔",'(B) - Detecciones - Ataques'!$E$3:$E$137,AH8)</f>
        <v>1</v>
      </c>
      <c r="AI10" s="178">
        <f>SUMIFS('(B) - Detecciones - Ataques'!$M$3:$M$137,'(B) - Detecciones - Ataques'!$GR$3:$GR$137,"✔",'(B) - Detecciones - Ataques'!$E$3:$E$137,AI8)</f>
        <v>2</v>
      </c>
      <c r="AJ10" s="178">
        <f>SUMIFS('(B) - Detecciones - Ataques'!$M$3:$M$137,'(B) - Detecciones - Ataques'!$GR$3:$GR$137,"✔",'(B) - Detecciones - Ataques'!$E$3:$E$137,AJ8)</f>
        <v>2</v>
      </c>
      <c r="AK10" s="178">
        <f>SUMIFS('(B) - Detecciones - Ataques'!$M$3:$M$137,'(B) - Detecciones - Ataques'!$GR$3:$GR$137,"✔",'(B) - Detecciones - Ataques'!$E$3:$E$137,AK8)</f>
        <v>0</v>
      </c>
      <c r="AL10" s="178">
        <f>SUMIFS('(B) - Detecciones - Ataques'!$M$3:$M$137,'(B) - Detecciones - Ataques'!$GR$3:$GR$137,"✔",'(B) - Detecciones - Ataques'!$E$3:$E$137,AL8)</f>
        <v>9</v>
      </c>
      <c r="AM10" s="178">
        <f>SUMIFS('(B) - Detecciones - Ataques'!$M$3:$M$137,'(B) - Detecciones - Ataques'!$GR$3:$GR$137,"✔",'(B) - Detecciones - Ataques'!$E$3:$E$137,AM8)</f>
        <v>0</v>
      </c>
      <c r="AN10" s="178">
        <f>SUMIFS('(B) - Detecciones - Ataques'!$M$3:$M$137,'(B) - Detecciones - Ataques'!$GR$3:$GR$137,"✔",'(B) - Detecciones - Ataques'!$E$3:$E$137,AN8)</f>
        <v>2</v>
      </c>
      <c r="AO10" s="178">
        <f>SUMIFS('(B) - Detecciones - Ataques'!$M$3:$M$137,'(B) - Detecciones - Ataques'!$GR$3:$GR$137,"✔",'(B) - Detecciones - Ataques'!$E$3:$E$137,AO8)</f>
        <v>1</v>
      </c>
      <c r="AP10" s="178">
        <f>SUMIFS('(B) - Detecciones - Ataques'!$M$3:$M$137,'(B) - Detecciones - Ataques'!$GR$3:$GR$137,"✔",'(B) - Detecciones - Ataques'!$E$3:$E$137,AP8)</f>
        <v>0</v>
      </c>
      <c r="AQ10" s="178">
        <f>SUMIFS('(B) - Detecciones - Ataques'!$M$3:$M$137,'(B) - Detecciones - Ataques'!$GR$3:$GR$137,"✔",'(B) - Detecciones - Ataques'!$E$3:$E$137,AQ8)</f>
        <v>281945</v>
      </c>
      <c r="AR10" s="178">
        <f>SUMIFS('(B) - Detecciones - Ataques'!$M$3:$M$137,'(B) - Detecciones - Ataques'!$GR$3:$GR$137,"✔",'(B) - Detecciones - Ataques'!$E$3:$E$137,AR8)</f>
        <v>0</v>
      </c>
      <c r="AS10" s="178">
        <f>SUMIFS('(B) - Detecciones - Ataques'!$M$3:$M$137,'(B) - Detecciones - Ataques'!$GR$3:$GR$137,"✔",'(B) - Detecciones - Ataques'!$E$3:$E$137,AS8)</f>
        <v>1</v>
      </c>
      <c r="AT10" s="178">
        <f>SUMIFS('(B) - Detecciones - Ataques'!$M$3:$M$137,'(B) - Detecciones - Ataques'!$GR$3:$GR$137,"✔",'(B) - Detecciones - Ataques'!$E$3:$E$137,AT8)</f>
        <v>2</v>
      </c>
      <c r="AU10" s="178">
        <f>SUMIFS('(B) - Detecciones - Ataques'!$M$3:$M$137,'(B) - Detecciones - Ataques'!$GR$3:$GR$137,"✔",'(B) - Detecciones - Ataques'!$E$3:$E$137,AU8)</f>
        <v>1</v>
      </c>
      <c r="AV10" s="178">
        <f>SUMIFS('(B) - Detecciones - Ataques'!$M$3:$M$137,'(B) - Detecciones - Ataques'!$GR$3:$GR$137,"✔",'(B) - Detecciones - Ataques'!$E$3:$E$137,AV8)</f>
        <v>1</v>
      </c>
      <c r="AW10" s="178">
        <f>SUMIFS('(B) - Detecciones - Ataques'!$M$3:$M$137,'(B) - Detecciones - Ataques'!$GR$3:$GR$137,"✔",'(B) - Detecciones - Ataques'!$E$3:$E$137,AW8)</f>
        <v>1</v>
      </c>
      <c r="AX10" s="178">
        <f>SUMIFS('(B) - Detecciones - Ataques'!$M$3:$M$137,'(B) - Detecciones - Ataques'!$GR$3:$GR$137,"✔",'(B) - Detecciones - Ataques'!$E$3:$E$137,AX8)</f>
        <v>0</v>
      </c>
      <c r="AY10" s="178">
        <f>SUMIFS('(B) - Detecciones - Ataques'!$M$3:$M$137,'(B) - Detecciones - Ataques'!$GR$3:$GR$137,"✔",'(B) - Detecciones - Ataques'!$E$3:$E$137,AY8)</f>
        <v>0</v>
      </c>
      <c r="AZ10" s="178">
        <f>SUMIFS('(B) - Detecciones - Ataques'!$M$3:$M$137,'(B) - Detecciones - Ataques'!$GR$3:$GR$137,"✔",'(B) - Detecciones - Ataques'!$E$3:$E$137,AZ8)</f>
        <v>1</v>
      </c>
      <c r="BA10" s="178">
        <f>SUMIFS('(B) - Detecciones - Ataques'!$M$3:$M$137,'(B) - Detecciones - Ataques'!$GR$3:$GR$137,"✔",'(B) - Detecciones - Ataques'!$E$3:$E$137,BA8)</f>
        <v>93616</v>
      </c>
      <c r="BB10" s="178">
        <f>SUMIFS('(B) - Detecciones - Ataques'!$M$3:$M$137,'(B) - Detecciones - Ataques'!$GR$3:$GR$137,"✔",'(B) - Detecciones - Ataques'!$E$3:$E$137,BB8)</f>
        <v>572432</v>
      </c>
      <c r="BC10" s="178">
        <f>SUMIFS('(B) - Detecciones - Ataques'!$M$3:$M$137,'(B) - Detecciones - Ataques'!$GR$3:$GR$137,"✔",'(B) - Detecciones - Ataques'!$E$3:$E$137,BC8)</f>
        <v>0</v>
      </c>
      <c r="BD10" s="178">
        <f>SUMIFS('(B) - Detecciones - Ataques'!$M$3:$M$137,'(B) - Detecciones - Ataques'!$GR$3:$GR$137,"✔",'(B) - Detecciones - Ataques'!$E$3:$E$137,BD8)</f>
        <v>0</v>
      </c>
      <c r="BE10" s="178">
        <f>SUMIFS('(B) - Detecciones - Ataques'!$M$3:$M$137,'(B) - Detecciones - Ataques'!$GR$3:$GR$137,"✔",'(B) - Detecciones - Ataques'!$E$3:$E$137,BE8)</f>
        <v>10</v>
      </c>
      <c r="BF10" s="178">
        <f>SUMIFS('(B) - Detecciones - Ataques'!$M$3:$M$137,'(B) - Detecciones - Ataques'!$GR$3:$GR$137,"✔",'(B) - Detecciones - Ataques'!$E$3:$E$137,BF8)</f>
        <v>0</v>
      </c>
      <c r="BG10" s="178">
        <f>SUMIFS('(B) - Detecciones - Ataques'!$M$3:$M$137,'(B) - Detecciones - Ataques'!$GR$3:$GR$137,"✔",'(B) - Detecciones - Ataques'!$E$3:$E$137,BG8)</f>
        <v>2</v>
      </c>
      <c r="BH10" s="178">
        <f>SUMIFS('(B) - Detecciones - Ataques'!$M$3:$M$137,'(B) - Detecciones - Ataques'!$GR$3:$GR$137,"✔",'(B) - Detecciones - Ataques'!$E$3:$E$137,BH8)</f>
        <v>0</v>
      </c>
      <c r="BI10" s="178">
        <f>SUMIFS('(B) - Detecciones - Ataques'!$M$3:$M$137,'(B) - Detecciones - Ataques'!$GR$3:$GR$137,"✔",'(B) - Detecciones - Ataques'!$E$3:$E$137,BI8)</f>
        <v>0</v>
      </c>
      <c r="BJ10" s="178">
        <f>SUMIFS('(B) - Detecciones - Ataques'!$M$3:$M$137,'(B) - Detecciones - Ataques'!$GR$3:$GR$137,"✔",'(B) - Detecciones - Ataques'!$E$3:$E$137,BJ8)</f>
        <v>1</v>
      </c>
      <c r="BK10" s="178">
        <f>SUMIFS('(B) - Detecciones - Ataques'!$M$3:$M$137,'(B) - Detecciones - Ataques'!$GR$3:$GR$137,"✔",'(B) - Detecciones - Ataques'!$E$3:$E$137,BK8)</f>
        <v>1</v>
      </c>
      <c r="BL10" s="178">
        <f>SUMIFS('(B) - Detecciones - Ataques'!$M$3:$M$137,'(B) - Detecciones - Ataques'!$GR$3:$GR$137,"✔",'(B) - Detecciones - Ataques'!$E$3:$E$137,BL8)</f>
        <v>0</v>
      </c>
      <c r="BM10" s="178">
        <f>SUMIFS('(B) - Detecciones - Ataques'!$M$3:$M$137,'(B) - Detecciones - Ataques'!$GR$3:$GR$137,"✔",'(B) - Detecciones - Ataques'!$E$3:$E$137,BM8)</f>
        <v>1</v>
      </c>
      <c r="BN10" s="178">
        <f>SUMIFS('(B) - Detecciones - Ataques'!$M$3:$M$137,'(B) - Detecciones - Ataques'!$GR$3:$GR$137,"✔",'(B) - Detecciones - Ataques'!$E$3:$E$137,BN8)</f>
        <v>123</v>
      </c>
      <c r="BO10" s="178">
        <f>SUMIFS('(B) - Detecciones - Ataques'!$M$3:$M$137,'(B) - Detecciones - Ataques'!$GR$3:$GR$137,"✔",'(B) - Detecciones - Ataques'!$E$3:$E$137,BO8)</f>
        <v>0</v>
      </c>
      <c r="BP10" s="178">
        <f>SUMIFS('(B) - Detecciones - Ataques'!$M$3:$M$137,'(B) - Detecciones - Ataques'!$GR$3:$GR$137,"✔",'(B) - Detecciones - Ataques'!$E$3:$E$137,BP8)</f>
        <v>1</v>
      </c>
      <c r="BQ10" s="178">
        <f>SUMIFS('(B) - Detecciones - Ataques'!$M$3:$M$137,'(B) - Detecciones - Ataques'!$GR$3:$GR$137,"✔",'(B) - Detecciones - Ataques'!$E$3:$E$137,BQ8)</f>
        <v>0</v>
      </c>
      <c r="BR10" s="178">
        <f>SUMIFS('(B) - Detecciones - Ataques'!$M$3:$M$137,'(B) - Detecciones - Ataques'!$GR$3:$GR$137,"✔",'(B) - Detecciones - Ataques'!$E$3:$E$137,BR8)</f>
        <v>1</v>
      </c>
      <c r="BS10" s="178">
        <f>SUMIFS('(B) - Detecciones - Ataques'!$M$3:$M$137,'(B) - Detecciones - Ataques'!$GR$3:$GR$137,"✔",'(B) - Detecciones - Ataques'!$E$3:$E$137,BS8)</f>
        <v>0</v>
      </c>
      <c r="BT10" s="178">
        <f>SUMIFS('(B) - Detecciones - Ataques'!$M$3:$M$137,'(B) - Detecciones - Ataques'!$GR$3:$GR$137,"✔",'(B) - Detecciones - Ataques'!$E$3:$E$137,BT8)</f>
        <v>1</v>
      </c>
      <c r="BU10" s="178">
        <f>SUMIFS('(B) - Detecciones - Ataques'!$M$3:$M$137,'(B) - Detecciones - Ataques'!$GR$3:$GR$137,"✔",'(B) - Detecciones - Ataques'!$E$3:$E$137,BU8)</f>
        <v>0</v>
      </c>
      <c r="BV10" s="178">
        <f>SUMIFS('(B) - Detecciones - Ataques'!$M$3:$M$137,'(B) - Detecciones - Ataques'!$GR$3:$GR$137,"✔",'(B) - Detecciones - Ataques'!$E$3:$E$137,BV8)</f>
        <v>1</v>
      </c>
      <c r="BW10" s="178">
        <f>SUMIFS('(B) - Detecciones - Ataques'!$M$3:$M$137,'(B) - Detecciones - Ataques'!$GR$3:$GR$137,"✔",'(B) - Detecciones - Ataques'!$E$3:$E$137,BW8)</f>
        <v>1</v>
      </c>
      <c r="BX10" s="178">
        <f>SUMIFS('(B) - Detecciones - Ataques'!$M$3:$M$137,'(B) - Detecciones - Ataques'!$GR$3:$GR$137,"✔",'(B) - Detecciones - Ataques'!$E$3:$E$137,BX8)</f>
        <v>1</v>
      </c>
      <c r="BY10" s="178">
        <f>SUMIFS('(B) - Detecciones - Ataques'!$M$3:$M$137,'(B) - Detecciones - Ataques'!$GR$3:$GR$137,"✔",'(B) - Detecciones - Ataques'!$E$3:$E$137,BY8)</f>
        <v>1</v>
      </c>
      <c r="BZ10" s="178">
        <f>SUMIFS('(B) - Detecciones - Ataques'!$M$3:$M$137,'(B) - Detecciones - Ataques'!$GR$3:$GR$137,"✔",'(B) - Detecciones - Ataques'!$E$3:$E$137,BZ8)</f>
        <v>0</v>
      </c>
      <c r="CA10" s="178">
        <f>SUMIFS('(B) - Detecciones - Ataques'!$M$3:$M$137,'(B) - Detecciones - Ataques'!$GR$3:$GR$137,"✔",'(B) - Detecciones - Ataques'!$E$3:$E$137,CA8)</f>
        <v>2</v>
      </c>
      <c r="CB10" s="178">
        <f>SUMIFS('(B) - Detecciones - Ataques'!$M$3:$M$137,'(B) - Detecciones - Ataques'!$GR$3:$GR$137,"✔",'(B) - Detecciones - Ataques'!$E$3:$E$137,CB8)</f>
        <v>1</v>
      </c>
      <c r="CC10" s="178">
        <f>SUMIFS('(B) - Detecciones - Ataques'!$M$3:$M$137,'(B) - Detecciones - Ataques'!$GR$3:$GR$137,"✔",'(B) - Detecciones - Ataques'!$E$3:$E$137,CC8)</f>
        <v>3</v>
      </c>
      <c r="CD10" s="178">
        <f>SUMIFS('(B) - Detecciones - Ataques'!$M$3:$M$137,'(B) - Detecciones - Ataques'!$GR$3:$GR$137,"✔",'(B) - Detecciones - Ataques'!$E$3:$E$137,CD8)</f>
        <v>2</v>
      </c>
      <c r="CE10" s="178">
        <f>SUMIFS('(B) - Detecciones - Ataques'!$M$3:$M$137,'(B) - Detecciones - Ataques'!$GR$3:$GR$137,"✔",'(B) - Detecciones - Ataques'!$E$3:$E$137,CE8)</f>
        <v>1</v>
      </c>
      <c r="CF10" s="178">
        <f>SUMIFS('(B) - Detecciones - Ataques'!$M$3:$M$137,'(B) - Detecciones - Ataques'!$GR$3:$GR$137,"✔",'(B) - Detecciones - Ataques'!$E$3:$E$137,CF8)</f>
        <v>0</v>
      </c>
      <c r="CG10" s="178">
        <f>SUMIFS('(B) - Detecciones - Ataques'!$M$3:$M$137,'(B) - Detecciones - Ataques'!$GR$3:$GR$137,"✔",'(B) - Detecciones - Ataques'!$E$3:$E$137,CG8)</f>
        <v>65838</v>
      </c>
      <c r="CH10" s="178">
        <f>SUMIFS('(B) - Detecciones - Ataques'!$M$3:$M$137,'(B) - Detecciones - Ataques'!$GR$3:$GR$137,"✔",'(B) - Detecciones - Ataques'!$E$3:$E$137,CH8)</f>
        <v>1002</v>
      </c>
      <c r="CI10" s="178">
        <f>SUMIFS('(B) - Detecciones - Ataques'!$M$3:$M$137,'(B) - Detecciones - Ataques'!$GR$3:$GR$137,"✔",'(B) - Detecciones - Ataques'!$E$3:$E$137,CI8)</f>
        <v>0</v>
      </c>
      <c r="CJ10" s="178">
        <f>SUMIFS('(B) - Detecciones - Ataques'!$M$3:$M$137,'(B) - Detecciones - Ataques'!$GR$3:$GR$137,"✔",'(B) - Detecciones - Ataques'!$E$3:$E$137,CJ8)</f>
        <v>1</v>
      </c>
      <c r="CK10" s="178">
        <f>SUMIFS('(B) - Detecciones - Ataques'!$M$3:$M$137,'(B) - Detecciones - Ataques'!$GR$3:$GR$137,"✔",'(B) - Detecciones - Ataques'!$E$3:$E$137,CK8)</f>
        <v>0</v>
      </c>
      <c r="CL10" s="178">
        <f>SUMIFS('(B) - Detecciones - Ataques'!$M$3:$M$137,'(B) - Detecciones - Ataques'!$GR$3:$GR$137,"✔",'(B) - Detecciones - Ataques'!$E$3:$E$137,CL8)</f>
        <v>1</v>
      </c>
      <c r="CM10" s="178">
        <f>SUMIFS('(B) - Detecciones - Ataques'!$M$3:$M$137,'(B) - Detecciones - Ataques'!$GR$3:$GR$137,"✔",'(B) - Detecciones - Ataques'!$E$3:$E$137,CM8)</f>
        <v>2</v>
      </c>
      <c r="CN10" s="178">
        <f>SUMIFS('(B) - Detecciones - Ataques'!$M$3:$M$137,'(B) - Detecciones - Ataques'!$GR$3:$GR$137,"✔",'(B) - Detecciones - Ataques'!$E$3:$E$137,CN8)</f>
        <v>0</v>
      </c>
      <c r="CO10" s="178">
        <f>SUMIFS('(B) - Detecciones - Ataques'!$M$3:$M$137,'(B) - Detecciones - Ataques'!$GR$3:$GR$137,"✔",'(B) - Detecciones - Ataques'!$E$3:$E$137,CO8)</f>
        <v>0</v>
      </c>
      <c r="CP10" s="178">
        <f>SUMIFS('(B) - Detecciones - Ataques'!$M$3:$M$137,'(B) - Detecciones - Ataques'!$GR$3:$GR$137,"✔",'(B) - Detecciones - Ataques'!$E$3:$E$137,CP8)</f>
        <v>0</v>
      </c>
      <c r="CQ10" s="178">
        <f>SUMIFS('(B) - Detecciones - Ataques'!$M$3:$M$137,'(B) - Detecciones - Ataques'!$GR$3:$GR$137,"✔",'(B) - Detecciones - Ataques'!$E$3:$E$137,CQ8)</f>
        <v>0</v>
      </c>
      <c r="CR10" s="178">
        <f>SUMIFS('(B) - Detecciones - Ataques'!$M$3:$M$137,'(B) - Detecciones - Ataques'!$GR$3:$GR$137,"✔",'(B) - Detecciones - Ataques'!$E$3:$E$137,CR8)</f>
        <v>0</v>
      </c>
      <c r="CS10" s="178">
        <f>SUMIFS('(B) - Detecciones - Ataques'!$M$3:$M$137,'(B) - Detecciones - Ataques'!$GR$3:$GR$137,"✔",'(B) - Detecciones - Ataques'!$E$3:$E$137,CS8)</f>
        <v>0</v>
      </c>
      <c r="CT10" s="178">
        <f>SUMIFS('(B) - Detecciones - Ataques'!$M$3:$M$137,'(B) - Detecciones - Ataques'!$GR$3:$GR$137,"✔",'(B) - Detecciones - Ataques'!$E$3:$E$137,CT8)</f>
        <v>0</v>
      </c>
      <c r="CU10" s="178">
        <f>SUMIFS('(B) - Detecciones - Ataques'!$M$3:$M$137,'(B) - Detecciones - Ataques'!$GR$3:$GR$137,"✔",'(B) - Detecciones - Ataques'!$E$3:$E$137,CU8)</f>
        <v>0</v>
      </c>
      <c r="CV10" s="178">
        <f>SUMIFS('(B) - Detecciones - Ataques'!$M$3:$M$137,'(B) - Detecciones - Ataques'!$GR$3:$GR$137,"✔",'(B) - Detecciones - Ataques'!$E$3:$E$137,CV8)</f>
        <v>450</v>
      </c>
      <c r="CW10" s="178">
        <f>SUMIFS('(B) - Detecciones - Ataques'!$M$3:$M$137,'(B) - Detecciones - Ataques'!$GR$3:$GR$137,"✔",'(B) - Detecciones - Ataques'!$E$3:$E$137,CW8)</f>
        <v>0</v>
      </c>
      <c r="CX10" s="450">
        <f>SUMIFS('(B) - Detecciones - Ataques'!$M$3:$M$137,'(B) - Detecciones - Ataques'!$GR$3:$GR$137,"✔",'(B) - Detecciones - Ataques'!$E$3:$E$137,CX8)</f>
        <v>11</v>
      </c>
    </row>
    <row r="11">
      <c r="D11" s="307" t="s">
        <v>2136</v>
      </c>
      <c r="E11" s="334" t="s">
        <v>2137</v>
      </c>
      <c r="F11" s="331"/>
      <c r="G11" s="383" t="s">
        <v>2293</v>
      </c>
      <c r="H11" s="456">
        <f>SUMIFS('(B) - Detecciones - Ataques'!$GP3:$GP137,'(B) - Detecciones - Ataques'!$GR$3:$GR$137,"✔",'(B) - Detecciones - Ataques'!$B$3:$B$137,H8) + SUMIFS('(B) - Detecciones - Ataques'!$GA3:$GA137,'(B) - Detecciones - Ataques'!$GR$3:$GR$137,"✔",'(B) - Detecciones - Ataques'!$C$3:$C$137,"*" &amp; H8 &amp; "*") </f>
        <v>583</v>
      </c>
      <c r="I11" s="456">
        <f>SUMIFS('(B) - Detecciones - Ataques'!$GP3:$GP137,'(B) - Detecciones - Ataques'!$GR$3:$GR$137,"✔",'(B) - Detecciones - Ataques'!$B$3:$B$137,I8) + SUMIFS('(B) - Detecciones - Ataques'!$GA3:$GA137,'(B) - Detecciones - Ataques'!$GR$3:$GR$137,"✔",'(B) - Detecciones - Ataques'!$C$3:$C$137,"*" &amp; I8 &amp; "*") </f>
        <v>6949</v>
      </c>
      <c r="J11" s="456">
        <f>SUMIFS('(B) - Detecciones - Ataques'!$GP3:$GP137,'(B) - Detecciones - Ataques'!$GR$3:$GR$137,"✔",'(B) - Detecciones - Ataques'!$B$3:$B$137,J8) + SUMIFS('(B) - Detecciones - Ataques'!$GA3:$GA137,'(B) - Detecciones - Ataques'!$GR$3:$GR$137,"✔",'(B) - Detecciones - Ataques'!$C$3:$C$137,"*" &amp; J8 &amp; "*") </f>
        <v>112</v>
      </c>
      <c r="K11" s="456">
        <f>SUMIFS('(B) - Detecciones - Ataques'!$GP3:$GP137,'(B) - Detecciones - Ataques'!$GR$3:$GR$137,"✔",'(B) - Detecciones - Ataques'!$B$3:$B$137,K8) + SUMIFS('(B) - Detecciones - Ataques'!$GA3:$GA137,'(B) - Detecciones - Ataques'!$GR$3:$GR$137,"✔",'(B) - Detecciones - Ataques'!$C$3:$C$137,"*" &amp; K8 &amp; "*") </f>
        <v>2</v>
      </c>
      <c r="L11" s="456">
        <f>SUMIFS('(B) - Detecciones - Ataques'!$GP3:$GP137,'(B) - Detecciones - Ataques'!$GR$3:$GR$137,"✔",'(B) - Detecciones - Ataques'!$B$3:$B$137,L8) + SUMIFS('(B) - Detecciones - Ataques'!$GA3:$GA137,'(B) - Detecciones - Ataques'!$GR$3:$GR$137,"✔",'(B) - Detecciones - Ataques'!$C$3:$C$137,"*" &amp; L8 &amp; "*") </f>
        <v>2507</v>
      </c>
      <c r="M11" s="456">
        <f>SUMIFS('(B) - Detecciones - Ataques'!$GP3:$GP137,'(B) - Detecciones - Ataques'!$GR$3:$GR$137,"✔",'(B) - Detecciones - Ataques'!$B$3:$B$137,M8) + SUMIFS('(B) - Detecciones - Ataques'!$GA3:$GA137,'(B) - Detecciones - Ataques'!$GR$3:$GR$137,"✔",'(B) - Detecciones - Ataques'!$C$3:$C$137,"*" &amp; M8 &amp; "*") </f>
        <v>0</v>
      </c>
      <c r="N11" s="456">
        <f>SUMIFS('(B) - Detecciones - Ataques'!$GP3:$GP137,'(B) - Detecciones - Ataques'!$GR$3:$GR$137,"✔",'(B) - Detecciones - Ataques'!$B$3:$B$137,N8) + SUMIFS('(B) - Detecciones - Ataques'!$GA3:$GA137,'(B) - Detecciones - Ataques'!$GR$3:$GR$137,"✔",'(B) - Detecciones - Ataques'!$C$3:$C$137,"*" &amp; N8 &amp; "*") </f>
        <v>102684</v>
      </c>
      <c r="O11" s="456">
        <f>SUMIFS('(B) - Detecciones - Ataques'!$GP3:$GP137,'(B) - Detecciones - Ataques'!$GR$3:$GR$137,"✔",'(B) - Detecciones - Ataques'!$B$3:$B$137,O8) + SUMIFS('(B) - Detecciones - Ataques'!$GA3:$GA137,'(B) - Detecciones - Ataques'!$GR$3:$GR$137,"✔",'(B) - Detecciones - Ataques'!$C$3:$C$137,"*" &amp; O8 &amp; "*") </f>
        <v>3</v>
      </c>
      <c r="P11" s="456">
        <f>SUMIFS('(B) - Detecciones - Ataques'!$GP3:$GP137,'(B) - Detecciones - Ataques'!$GR$3:$GR$137,"✔",'(B) - Detecciones - Ataques'!$B$3:$B$137,P8) + SUMIFS('(B) - Detecciones - Ataques'!$GA3:$GA137,'(B) - Detecciones - Ataques'!$GR$3:$GR$137,"✔",'(B) - Detecciones - Ataques'!$C$3:$C$137,"*" &amp; P8 &amp; "*") </f>
        <v>1</v>
      </c>
      <c r="Q11" s="456">
        <f>SUMIFS('(B) - Detecciones - Ataques'!$GP3:$GP137,'(B) - Detecciones - Ataques'!$GR$3:$GR$137,"✔",'(B) - Detecciones - Ataques'!$B$3:$B$137,Q8) + SUMIFS('(B) - Detecciones - Ataques'!$GA3:$GA137,'(B) - Detecciones - Ataques'!$GR$3:$GR$137,"✔",'(B) - Detecciones - Ataques'!$C$3:$C$137,"*" &amp; Q8 &amp; "*") </f>
        <v>4</v>
      </c>
      <c r="R11" s="456">
        <f>SUMIFS('(B) - Detecciones - Ataques'!$GP3:$GP137,'(B) - Detecciones - Ataques'!$GR$3:$GR$137,"✔",'(B) - Detecciones - Ataques'!$B$3:$B$137,R8) + SUMIFS('(B) - Detecciones - Ataques'!$GA3:$GA137,'(B) - Detecciones - Ataques'!$GR$3:$GR$137,"✔",'(B) - Detecciones - Ataques'!$C$3:$C$137,"*" &amp; R8 &amp; "*") </f>
        <v>167</v>
      </c>
      <c r="S11" s="456">
        <f>SUMIFS('(B) - Detecciones - Ataques'!$GP3:$GP137,'(B) - Detecciones - Ataques'!$GR$3:$GR$137,"✔",'(B) - Detecciones - Ataques'!$B$3:$B$137,S8) + SUMIFS('(B) - Detecciones - Ataques'!$GA3:$GA137,'(B) - Detecciones - Ataques'!$GR$3:$GR$137,"✔",'(B) - Detecciones - Ataques'!$C$3:$C$137,"*" &amp; S8 &amp; "*") </f>
        <v>0</v>
      </c>
      <c r="T11" s="456">
        <f>SUMIFS('(B) - Detecciones - Ataques'!$GP3:$GP137,'(B) - Detecciones - Ataques'!$GR$3:$GR$137,"✔",'(B) - Detecciones - Ataques'!$B$3:$B$137,T8) + SUMIFS('(B) - Detecciones - Ataques'!$GA3:$GA137,'(B) - Detecciones - Ataques'!$GR$3:$GR$137,"✔",'(B) - Detecciones - Ataques'!$C$3:$C$137,"*" &amp; T8 &amp; "*") </f>
        <v>1</v>
      </c>
      <c r="V11" s="383" t="s">
        <v>2293</v>
      </c>
      <c r="W11" s="456">
        <f>SUMIFS('(B) - Detecciones - Ataques'!$GP$3:$GP$137,'(B) - Detecciones - Ataques'!$GR$3:$GR$137,"✔",'(B) - Detecciones - Ataques'!$E$3:$E$137,W8)</f>
        <v>582</v>
      </c>
      <c r="X11" s="456">
        <f>SUMIFS('(B) - Detecciones - Ataques'!$GP$3:$GP$137,'(B) - Detecciones - Ataques'!$GR$3:$GR$137,"✔",'(B) - Detecciones - Ataques'!$E$3:$E$137,X8)</f>
        <v>1</v>
      </c>
      <c r="Y11" s="456">
        <f>SUMIFS('(B) - Detecciones - Ataques'!$GP$3:$GP$137,'(B) - Detecciones - Ataques'!$GR$3:$GR$137,"✔",'(B) - Detecciones - Ataques'!$E$3:$E$137,Y8)</f>
        <v>0</v>
      </c>
      <c r="Z11" s="456">
        <f>SUMIFS('(B) - Detecciones - Ataques'!$GP$3:$GP$137,'(B) - Detecciones - Ataques'!$GR$3:$GR$137,"✔",'(B) - Detecciones - Ataques'!$E$3:$E$137,Z8)</f>
        <v>0</v>
      </c>
      <c r="AA11" s="456">
        <f>SUMIFS('(B) - Detecciones - Ataques'!$GP$3:$GP$137,'(B) - Detecciones - Ataques'!$GR$3:$GR$137,"✔",'(B) - Detecciones - Ataques'!$E$3:$E$137,AA8)</f>
        <v>6949</v>
      </c>
      <c r="AB11" s="456">
        <f>SUMIFS('(B) - Detecciones - Ataques'!$GP$3:$GP$137,'(B) - Detecciones - Ataques'!$GR$3:$GR$137,"✔",'(B) - Detecciones - Ataques'!$E$3:$E$137,AB8)</f>
        <v>0</v>
      </c>
      <c r="AC11" s="456">
        <f>SUMIFS('(B) - Detecciones - Ataques'!$GP$3:$GP$137,'(B) - Detecciones - Ataques'!$GR$3:$GR$137,"✔",'(B) - Detecciones - Ataques'!$E$3:$E$137,AC8)</f>
        <v>0</v>
      </c>
      <c r="AD11" s="456">
        <f>SUMIFS('(B) - Detecciones - Ataques'!$GP$3:$GP$137,'(B) - Detecciones - Ataques'!$GR$3:$GR$137,"✔",'(B) - Detecciones - Ataques'!$E$3:$E$137,AD8)</f>
        <v>0</v>
      </c>
      <c r="AE11" s="456">
        <f>SUMIFS('(B) - Detecciones - Ataques'!$GP$3:$GP$137,'(B) - Detecciones - Ataques'!$GR$3:$GR$137,"✔",'(B) - Detecciones - Ataques'!$E$3:$E$137,AE8)</f>
        <v>112</v>
      </c>
      <c r="AF11" s="456">
        <f>SUMIFS('(B) - Detecciones - Ataques'!$GP$3:$GP$137,'(B) - Detecciones - Ataques'!$GR$3:$GR$137,"✔",'(B) - Detecciones - Ataques'!$E$3:$E$137,AF8)</f>
        <v>0</v>
      </c>
      <c r="AG11" s="456">
        <f>SUMIFS('(B) - Detecciones - Ataques'!$GP$3:$GP$137,'(B) - Detecciones - Ataques'!$GR$3:$GR$137,"✔",'(B) - Detecciones - Ataques'!$E$3:$E$137,AG8)</f>
        <v>0</v>
      </c>
      <c r="AH11" s="456">
        <f>SUMIFS('(B) - Detecciones - Ataques'!$GP$3:$GP$137,'(B) - Detecciones - Ataques'!$GR$3:$GR$137,"✔",'(B) - Detecciones - Ataques'!$E$3:$E$137,AH8)</f>
        <v>0</v>
      </c>
      <c r="AI11" s="456">
        <f>SUMIFS('(B) - Detecciones - Ataques'!$GP$3:$GP$137,'(B) - Detecciones - Ataques'!$GR$3:$GR$137,"✔",'(B) - Detecciones - Ataques'!$E$3:$E$137,AI8)</f>
        <v>0</v>
      </c>
      <c r="AJ11" s="456">
        <f>SUMIFS('(B) - Detecciones - Ataques'!$GP$3:$GP$137,'(B) - Detecciones - Ataques'!$GR$3:$GR$137,"✔",'(B) - Detecciones - Ataques'!$E$3:$E$137,AJ8)</f>
        <v>0</v>
      </c>
      <c r="AK11" s="456">
        <f>SUMIFS('(B) - Detecciones - Ataques'!$GP$3:$GP$137,'(B) - Detecciones - Ataques'!$GR$3:$GR$137,"✔",'(B) - Detecciones - Ataques'!$E$3:$E$137,AK8)</f>
        <v>0</v>
      </c>
      <c r="AL11" s="456">
        <f>SUMIFS('(B) - Detecciones - Ataques'!$GP$3:$GP$137,'(B) - Detecciones - Ataques'!$GR$3:$GR$137,"✔",'(B) - Detecciones - Ataques'!$E$3:$E$137,AL8)</f>
        <v>0</v>
      </c>
      <c r="AM11" s="456">
        <f>SUMIFS('(B) - Detecciones - Ataques'!$GP$3:$GP$137,'(B) - Detecciones - Ataques'!$GR$3:$GR$137,"✔",'(B) - Detecciones - Ataques'!$E$3:$E$137,AM8)</f>
        <v>0</v>
      </c>
      <c r="AN11" s="456">
        <f>SUMIFS('(B) - Detecciones - Ataques'!$GP$3:$GP$137,'(B) - Detecciones - Ataques'!$GR$3:$GR$137,"✔",'(B) - Detecciones - Ataques'!$E$3:$E$137,AN8)</f>
        <v>2</v>
      </c>
      <c r="AO11" s="456">
        <f>SUMIFS('(B) - Detecciones - Ataques'!$GP$3:$GP$137,'(B) - Detecciones - Ataques'!$GR$3:$GR$137,"✔",'(B) - Detecciones - Ataques'!$E$3:$E$137,AO8)</f>
        <v>0</v>
      </c>
      <c r="AP11" s="456">
        <f>SUMIFS('(B) - Detecciones - Ataques'!$GP$3:$GP$137,'(B) - Detecciones - Ataques'!$GR$3:$GR$137,"✔",'(B) - Detecciones - Ataques'!$E$3:$E$137,AP8)</f>
        <v>0</v>
      </c>
      <c r="AQ11" s="456">
        <f>SUMIFS('(B) - Detecciones - Ataques'!$GP$3:$GP$137,'(B) - Detecciones - Ataques'!$GR$3:$GR$137,"✔",'(B) - Detecciones - Ataques'!$E$3:$E$137,AQ8)</f>
        <v>2505</v>
      </c>
      <c r="AR11" s="456">
        <f>SUMIFS('(B) - Detecciones - Ataques'!$GP$3:$GP$137,'(B) - Detecciones - Ataques'!$GR$3:$GR$137,"✔",'(B) - Detecciones - Ataques'!$E$3:$E$137,AR8)</f>
        <v>0</v>
      </c>
      <c r="AS11" s="456">
        <f>SUMIFS('(B) - Detecciones - Ataques'!$GP$3:$GP$137,'(B) - Detecciones - Ataques'!$GR$3:$GR$137,"✔",'(B) - Detecciones - Ataques'!$E$3:$E$137,AS8)</f>
        <v>0</v>
      </c>
      <c r="AT11" s="456">
        <f>SUMIFS('(B) - Detecciones - Ataques'!$GP$3:$GP$137,'(B) - Detecciones - Ataques'!$GR$3:$GR$137,"✔",'(B) - Detecciones - Ataques'!$E$3:$E$137,AT8)</f>
        <v>2</v>
      </c>
      <c r="AU11" s="456">
        <f>SUMIFS('(B) - Detecciones - Ataques'!$GP$3:$GP$137,'(B) - Detecciones - Ataques'!$GR$3:$GR$137,"✔",'(B) - Detecciones - Ataques'!$E$3:$E$137,AU8)</f>
        <v>0</v>
      </c>
      <c r="AV11" s="456">
        <f>SUMIFS('(B) - Detecciones - Ataques'!$GP$3:$GP$137,'(B) - Detecciones - Ataques'!$GR$3:$GR$137,"✔",'(B) - Detecciones - Ataques'!$E$3:$E$137,AV8)</f>
        <v>0</v>
      </c>
      <c r="AW11" s="456">
        <f>SUMIFS('(B) - Detecciones - Ataques'!$GP$3:$GP$137,'(B) - Detecciones - Ataques'!$GR$3:$GR$137,"✔",'(B) - Detecciones - Ataques'!$E$3:$E$137,AW8)</f>
        <v>0</v>
      </c>
      <c r="AX11" s="456">
        <f>SUMIFS('(B) - Detecciones - Ataques'!$GP$3:$GP$137,'(B) - Detecciones - Ataques'!$GR$3:$GR$137,"✔",'(B) - Detecciones - Ataques'!$E$3:$E$137,AX8)</f>
        <v>0</v>
      </c>
      <c r="AY11" s="456">
        <f>SUMIFS('(B) - Detecciones - Ataques'!$GP$3:$GP$137,'(B) - Detecciones - Ataques'!$GR$3:$GR$137,"✔",'(B) - Detecciones - Ataques'!$E$3:$E$137,AY8)</f>
        <v>0</v>
      </c>
      <c r="AZ11" s="456">
        <f>SUMIFS('(B) - Detecciones - Ataques'!$GP$3:$GP$137,'(B) - Detecciones - Ataques'!$GR$3:$GR$137,"✔",'(B) - Detecciones - Ataques'!$E$3:$E$137,AZ8)</f>
        <v>0</v>
      </c>
      <c r="BA11" s="456">
        <f>SUMIFS('(B) - Detecciones - Ataques'!$GP$3:$GP$137,'(B) - Detecciones - Ataques'!$GR$3:$GR$137,"✔",'(B) - Detecciones - Ataques'!$E$3:$E$137,BA8)</f>
        <v>63789</v>
      </c>
      <c r="BB11" s="456">
        <f>SUMIFS('(B) - Detecciones - Ataques'!$GP$3:$GP$137,'(B) - Detecciones - Ataques'!$GR$3:$GR$137,"✔",'(B) - Detecciones - Ataques'!$E$3:$E$137,BB8)</f>
        <v>38895</v>
      </c>
      <c r="BC11" s="456">
        <f>SUMIFS('(B) - Detecciones - Ataques'!$GP$3:$GP$137,'(B) - Detecciones - Ataques'!$GR$3:$GR$137,"✔",'(B) - Detecciones - Ataques'!$E$3:$E$137,BC8)</f>
        <v>0</v>
      </c>
      <c r="BD11" s="456">
        <f>SUMIFS('(B) - Detecciones - Ataques'!$GP$3:$GP$137,'(B) - Detecciones - Ataques'!$GR$3:$GR$137,"✔",'(B) - Detecciones - Ataques'!$E$3:$E$137,BD8)</f>
        <v>0</v>
      </c>
      <c r="BE11" s="456">
        <f>SUMIFS('(B) - Detecciones - Ataques'!$GP$3:$GP$137,'(B) - Detecciones - Ataques'!$GR$3:$GR$137,"✔",'(B) - Detecciones - Ataques'!$E$3:$E$137,BE8)</f>
        <v>1</v>
      </c>
      <c r="BF11" s="456">
        <f>SUMIFS('(B) - Detecciones - Ataques'!$GP$3:$GP$137,'(B) - Detecciones - Ataques'!$GR$3:$GR$137,"✔",'(B) - Detecciones - Ataques'!$E$3:$E$137,BF8)</f>
        <v>0</v>
      </c>
      <c r="BG11" s="456">
        <f>SUMIFS('(B) - Detecciones - Ataques'!$GP$3:$GP$137,'(B) - Detecciones - Ataques'!$GR$3:$GR$137,"✔",'(B) - Detecciones - Ataques'!$E$3:$E$137,BG8)</f>
        <v>0</v>
      </c>
      <c r="BH11" s="456">
        <f>SUMIFS('(B) - Detecciones - Ataques'!$GP$3:$GP$137,'(B) - Detecciones - Ataques'!$GR$3:$GR$137,"✔",'(B) - Detecciones - Ataques'!$E$3:$E$137,BH8)</f>
        <v>0</v>
      </c>
      <c r="BI11" s="456">
        <f>SUMIFS('(B) - Detecciones - Ataques'!$GP$3:$GP$137,'(B) - Detecciones - Ataques'!$GR$3:$GR$137,"✔",'(B) - Detecciones - Ataques'!$E$3:$E$137,BI8)</f>
        <v>0</v>
      </c>
      <c r="BJ11" s="456">
        <f>SUMIFS('(B) - Detecciones - Ataques'!$GP$3:$GP$137,'(B) - Detecciones - Ataques'!$GR$3:$GR$137,"✔",'(B) - Detecciones - Ataques'!$E$3:$E$137,BJ8)</f>
        <v>0</v>
      </c>
      <c r="BK11" s="456">
        <f>SUMIFS('(B) - Detecciones - Ataques'!$GP$3:$GP$137,'(B) - Detecciones - Ataques'!$GR$3:$GR$137,"✔",'(B) - Detecciones - Ataques'!$E$3:$E$137,BK8)</f>
        <v>0</v>
      </c>
      <c r="BL11" s="456">
        <f>SUMIFS('(B) - Detecciones - Ataques'!$GP$3:$GP$137,'(B) - Detecciones - Ataques'!$GR$3:$GR$137,"✔",'(B) - Detecciones - Ataques'!$E$3:$E$137,BL8)</f>
        <v>0</v>
      </c>
      <c r="BM11" s="456">
        <f>SUMIFS('(B) - Detecciones - Ataques'!$GP$3:$GP$137,'(B) - Detecciones - Ataques'!$GR$3:$GR$137,"✔",'(B) - Detecciones - Ataques'!$E$3:$E$137,BM8)</f>
        <v>0</v>
      </c>
      <c r="BN11" s="456">
        <f>SUMIFS('(B) - Detecciones - Ataques'!$GP$3:$GP$137,'(B) - Detecciones - Ataques'!$GR$3:$GR$137,"✔",'(B) - Detecciones - Ataques'!$E$3:$E$137,BN8)</f>
        <v>0</v>
      </c>
      <c r="BO11" s="456">
        <f>SUMIFS('(B) - Detecciones - Ataques'!$GP$3:$GP$137,'(B) - Detecciones - Ataques'!$GR$3:$GR$137,"✔",'(B) - Detecciones - Ataques'!$E$3:$E$137,BO8)</f>
        <v>0</v>
      </c>
      <c r="BP11" s="456">
        <f>SUMIFS('(B) - Detecciones - Ataques'!$GP$3:$GP$137,'(B) - Detecciones - Ataques'!$GR$3:$GR$137,"✔",'(B) - Detecciones - Ataques'!$E$3:$E$137,BP8)</f>
        <v>1</v>
      </c>
      <c r="BQ11" s="456">
        <f>SUMIFS('(B) - Detecciones - Ataques'!$GP$3:$GP$137,'(B) - Detecciones - Ataques'!$GR$3:$GR$137,"✔",'(B) - Detecciones - Ataques'!$E$3:$E$137,BQ8)</f>
        <v>0</v>
      </c>
      <c r="BR11" s="456">
        <f>SUMIFS('(B) - Detecciones - Ataques'!$GP$3:$GP$137,'(B) - Detecciones - Ataques'!$GR$3:$GR$137,"✔",'(B) - Detecciones - Ataques'!$E$3:$E$137,BR8)</f>
        <v>1</v>
      </c>
      <c r="BS11" s="456">
        <f>SUMIFS('(B) - Detecciones - Ataques'!$GP$3:$GP$137,'(B) - Detecciones - Ataques'!$GR$3:$GR$137,"✔",'(B) - Detecciones - Ataques'!$E$3:$E$137,BS8)</f>
        <v>0</v>
      </c>
      <c r="BT11" s="456">
        <f>SUMIFS('(B) - Detecciones - Ataques'!$GP$3:$GP$137,'(B) - Detecciones - Ataques'!$GR$3:$GR$137,"✔",'(B) - Detecciones - Ataques'!$E$3:$E$137,BT8)</f>
        <v>0</v>
      </c>
      <c r="BU11" s="456">
        <f>SUMIFS('(B) - Detecciones - Ataques'!$GP$3:$GP$137,'(B) - Detecciones - Ataques'!$GR$3:$GR$137,"✔",'(B) - Detecciones - Ataques'!$E$3:$E$137,BU8)</f>
        <v>0</v>
      </c>
      <c r="BV11" s="456">
        <f>SUMIFS('(B) - Detecciones - Ataques'!$GP$3:$GP$137,'(B) - Detecciones - Ataques'!$GR$3:$GR$137,"✔",'(B) - Detecciones - Ataques'!$E$3:$E$137,BV8)</f>
        <v>0</v>
      </c>
      <c r="BW11" s="456">
        <f>SUMIFS('(B) - Detecciones - Ataques'!$GP$3:$GP$137,'(B) - Detecciones - Ataques'!$GR$3:$GR$137,"✔",'(B) - Detecciones - Ataques'!$E$3:$E$137,BW8)</f>
        <v>1</v>
      </c>
      <c r="BX11" s="456">
        <f>SUMIFS('(B) - Detecciones - Ataques'!$GP$3:$GP$137,'(B) - Detecciones - Ataques'!$GR$3:$GR$137,"✔",'(B) - Detecciones - Ataques'!$E$3:$E$137,BX8)</f>
        <v>0</v>
      </c>
      <c r="BY11" s="456">
        <f>SUMIFS('(B) - Detecciones - Ataques'!$GP$3:$GP$137,'(B) - Detecciones - Ataques'!$GR$3:$GR$137,"✔",'(B) - Detecciones - Ataques'!$E$3:$E$137,BY8)</f>
        <v>0</v>
      </c>
      <c r="BZ11" s="456">
        <f>SUMIFS('(B) - Detecciones - Ataques'!$GP$3:$GP$137,'(B) - Detecciones - Ataques'!$GR$3:$GR$137,"✔",'(B) - Detecciones - Ataques'!$E$3:$E$137,BZ8)</f>
        <v>0</v>
      </c>
      <c r="CA11" s="456">
        <f>SUMIFS('(B) - Detecciones - Ataques'!$GP$3:$GP$137,'(B) - Detecciones - Ataques'!$GR$3:$GR$137,"✔",'(B) - Detecciones - Ataques'!$E$3:$E$137,CA8)</f>
        <v>0</v>
      </c>
      <c r="CB11" s="456">
        <f>SUMIFS('(B) - Detecciones - Ataques'!$GP$3:$GP$137,'(B) - Detecciones - Ataques'!$GR$3:$GR$137,"✔",'(B) - Detecciones - Ataques'!$E$3:$E$137,CB8)</f>
        <v>1</v>
      </c>
      <c r="CC11" s="456">
        <f>SUMIFS('(B) - Detecciones - Ataques'!$GP$3:$GP$137,'(B) - Detecciones - Ataques'!$GR$3:$GR$137,"✔",'(B) - Detecciones - Ataques'!$E$3:$E$137,CC8)</f>
        <v>3</v>
      </c>
      <c r="CD11" s="456">
        <f>SUMIFS('(B) - Detecciones - Ataques'!$GP$3:$GP$137,'(B) - Detecciones - Ataques'!$GR$3:$GR$137,"✔",'(B) - Detecciones - Ataques'!$E$3:$E$137,CD8)</f>
        <v>0</v>
      </c>
      <c r="CE11" s="456">
        <f>SUMIFS('(B) - Detecciones - Ataques'!$GP$3:$GP$137,'(B) - Detecciones - Ataques'!$GR$3:$GR$137,"✔",'(B) - Detecciones - Ataques'!$E$3:$E$137,CE8)</f>
        <v>0</v>
      </c>
      <c r="CF11" s="456">
        <f>SUMIFS('(B) - Detecciones - Ataques'!$GP$3:$GP$137,'(B) - Detecciones - Ataques'!$GR$3:$GR$137,"✔",'(B) - Detecciones - Ataques'!$E$3:$E$137,CF8)</f>
        <v>0</v>
      </c>
      <c r="CG11" s="456">
        <f>SUMIFS('(B) - Detecciones - Ataques'!$GP$3:$GP$137,'(B) - Detecciones - Ataques'!$GR$3:$GR$137,"✔",'(B) - Detecciones - Ataques'!$E$3:$E$137,CG8)</f>
        <v>167</v>
      </c>
      <c r="CH11" s="456">
        <f>SUMIFS('(B) - Detecciones - Ataques'!$GP$3:$GP$137,'(B) - Detecciones - Ataques'!$GR$3:$GR$137,"✔",'(B) - Detecciones - Ataques'!$E$3:$E$137,CH8)</f>
        <v>0</v>
      </c>
      <c r="CI11" s="456">
        <f>SUMIFS('(B) - Detecciones - Ataques'!$GP$3:$GP$137,'(B) - Detecciones - Ataques'!$GR$3:$GR$137,"✔",'(B) - Detecciones - Ataques'!$E$3:$E$137,CI8)</f>
        <v>0</v>
      </c>
      <c r="CJ11" s="456">
        <f>SUMIFS('(B) - Detecciones - Ataques'!$GP$3:$GP$137,'(B) - Detecciones - Ataques'!$GR$3:$GR$137,"✔",'(B) - Detecciones - Ataques'!$E$3:$E$137,CJ8)</f>
        <v>0</v>
      </c>
      <c r="CK11" s="456">
        <f>SUMIFS('(B) - Detecciones - Ataques'!$GP$3:$GP$137,'(B) - Detecciones - Ataques'!$GR$3:$GR$137,"✔",'(B) - Detecciones - Ataques'!$E$3:$E$137,CK8)</f>
        <v>0</v>
      </c>
      <c r="CL11" s="456">
        <f>SUMIFS('(B) - Detecciones - Ataques'!$GP$3:$GP$137,'(B) - Detecciones - Ataques'!$GR$3:$GR$137,"✔",'(B) - Detecciones - Ataques'!$E$3:$E$137,CL8)</f>
        <v>0</v>
      </c>
      <c r="CM11" s="456">
        <f>SUMIFS('(B) - Detecciones - Ataques'!$GP$3:$GP$137,'(B) - Detecciones - Ataques'!$GR$3:$GR$137,"✔",'(B) - Detecciones - Ataques'!$E$3:$E$137,CM8)</f>
        <v>0</v>
      </c>
      <c r="CN11" s="456">
        <f>SUMIFS('(B) - Detecciones - Ataques'!$GP$3:$GP$137,'(B) - Detecciones - Ataques'!$GR$3:$GR$137,"✔",'(B) - Detecciones - Ataques'!$E$3:$E$137,CN8)</f>
        <v>0</v>
      </c>
      <c r="CO11" s="456">
        <f>SUMIFS('(B) - Detecciones - Ataques'!$GP$3:$GP$137,'(B) - Detecciones - Ataques'!$GR$3:$GR$137,"✔",'(B) - Detecciones - Ataques'!$E$3:$E$137,CO8)</f>
        <v>0</v>
      </c>
      <c r="CP11" s="456">
        <f>SUMIFS('(B) - Detecciones - Ataques'!$GP$3:$GP$137,'(B) - Detecciones - Ataques'!$GR$3:$GR$137,"✔",'(B) - Detecciones - Ataques'!$E$3:$E$137,CP8)</f>
        <v>0</v>
      </c>
      <c r="CQ11" s="456">
        <f>SUMIFS('(B) - Detecciones - Ataques'!$GP$3:$GP$137,'(B) - Detecciones - Ataques'!$GR$3:$GR$137,"✔",'(B) - Detecciones - Ataques'!$E$3:$E$137,CQ8)</f>
        <v>0</v>
      </c>
      <c r="CR11" s="456">
        <f>SUMIFS('(B) - Detecciones - Ataques'!$GP$3:$GP$137,'(B) - Detecciones - Ataques'!$GR$3:$GR$137,"✔",'(B) - Detecciones - Ataques'!$E$3:$E$137,CR8)</f>
        <v>0</v>
      </c>
      <c r="CS11" s="456">
        <f>SUMIFS('(B) - Detecciones - Ataques'!$GP$3:$GP$137,'(B) - Detecciones - Ataques'!$GR$3:$GR$137,"✔",'(B) - Detecciones - Ataques'!$E$3:$E$137,CS8)</f>
        <v>0</v>
      </c>
      <c r="CT11" s="456">
        <f>SUMIFS('(B) - Detecciones - Ataques'!$GP$3:$GP$137,'(B) - Detecciones - Ataques'!$GR$3:$GR$137,"✔",'(B) - Detecciones - Ataques'!$E$3:$E$137,CT8)</f>
        <v>0</v>
      </c>
      <c r="CU11" s="456">
        <f>SUMIFS('(B) - Detecciones - Ataques'!$GP$3:$GP$137,'(B) - Detecciones - Ataques'!$GR$3:$GR$137,"✔",'(B) - Detecciones - Ataques'!$E$3:$E$137,CU8)</f>
        <v>0</v>
      </c>
      <c r="CV11" s="456">
        <f>SUMIFS('(B) - Detecciones - Ataques'!$GP$3:$GP$137,'(B) - Detecciones - Ataques'!$GR$3:$GR$137,"✔",'(B) - Detecciones - Ataques'!$E$3:$E$137,CV8)</f>
        <v>0</v>
      </c>
      <c r="CW11" s="456">
        <f>SUMIFS('(B) - Detecciones - Ataques'!$GP$3:$GP$137,'(B) - Detecciones - Ataques'!$GR$3:$GR$137,"✔",'(B) - Detecciones - Ataques'!$E$3:$E$137,CW8)</f>
        <v>0</v>
      </c>
      <c r="CX11" s="456">
        <f>SUMIFS('(B) - Detecciones - Ataques'!$GP$3:$GP$137,'(B) - Detecciones - Ataques'!$GR$3:$GR$137,"✔",'(B) - Detecciones - Ataques'!$E$3:$E$137,CX8)</f>
        <v>1</v>
      </c>
    </row>
    <row r="12">
      <c r="D12" s="345">
        <f>SUMIF('(B) - Detecciones - Ataques'!GR3:GR137,"✔",'(B) - Detecciones - Ataques'!L3:L137)</f>
        <v>1983714</v>
      </c>
      <c r="E12" s="309">
        <f>SUMIF('(B) - Detecciones - Ataques'!GR3:GR137,"✔",'(B) - Detecciones - Ataques'!M3:M137)</f>
        <v>1025162</v>
      </c>
      <c r="F12" s="305"/>
      <c r="G12" s="305"/>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c r="CR12" s="178"/>
      <c r="CS12" s="178"/>
      <c r="CT12" s="178"/>
      <c r="CU12" s="178"/>
      <c r="CV12" s="178"/>
      <c r="CW12" s="178"/>
      <c r="CX12" s="178"/>
    </row>
    <row r="13">
      <c r="D13" s="345"/>
      <c r="E13" s="309"/>
      <c r="F13" s="326"/>
      <c r="G13" s="326"/>
      <c r="V13" s="178"/>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c r="CR13" s="178"/>
      <c r="CS13" s="178"/>
      <c r="CT13" s="178"/>
      <c r="CU13" s="178"/>
      <c r="CV13" s="178"/>
      <c r="CW13" s="178"/>
      <c r="CX13" s="178"/>
    </row>
    <row r="14">
      <c r="D14" s="459" t="s">
        <v>2294</v>
      </c>
      <c r="E14" s="460" t="s">
        <v>2295</v>
      </c>
      <c r="G14" s="275" t="s">
        <v>2227</v>
      </c>
      <c r="H14" s="276"/>
      <c r="I14" s="276"/>
      <c r="J14" s="276"/>
      <c r="K14" s="276"/>
      <c r="L14" s="276"/>
      <c r="M14" s="276"/>
      <c r="N14" s="276"/>
      <c r="O14" s="276"/>
      <c r="P14" s="276"/>
      <c r="Q14" s="276"/>
      <c r="R14" s="276"/>
      <c r="S14" s="276"/>
      <c r="T14" s="277"/>
      <c r="V14" s="278" t="s">
        <v>2227</v>
      </c>
      <c r="W14" s="276"/>
      <c r="X14" s="276"/>
      <c r="Y14" s="276"/>
      <c r="Z14" s="276"/>
      <c r="AA14" s="276"/>
      <c r="AB14" s="276"/>
      <c r="AC14" s="276"/>
      <c r="AD14" s="276"/>
      <c r="AE14" s="276"/>
      <c r="AF14" s="276"/>
      <c r="AG14" s="276"/>
      <c r="AH14" s="276"/>
      <c r="AI14" s="276"/>
      <c r="AJ14" s="276"/>
      <c r="AK14" s="276"/>
      <c r="AL14" s="276"/>
      <c r="AM14" s="276"/>
      <c r="AN14" s="276"/>
      <c r="AO14" s="276"/>
      <c r="AP14" s="276"/>
      <c r="AQ14" s="276"/>
      <c r="AR14" s="276"/>
      <c r="AS14" s="276"/>
      <c r="AT14" s="276"/>
      <c r="AU14" s="276"/>
      <c r="AV14" s="276"/>
      <c r="AW14" s="276"/>
      <c r="AX14" s="276"/>
      <c r="AY14" s="276"/>
      <c r="AZ14" s="276"/>
      <c r="BA14" s="276"/>
      <c r="BB14" s="276"/>
      <c r="BC14" s="276"/>
      <c r="BD14" s="276"/>
      <c r="BE14" s="276"/>
      <c r="BF14" s="276"/>
      <c r="BG14" s="276"/>
      <c r="BH14" s="276"/>
      <c r="BI14" s="276"/>
      <c r="BJ14" s="276"/>
      <c r="BK14" s="276"/>
      <c r="BL14" s="276"/>
      <c r="BM14" s="276"/>
      <c r="BN14" s="276"/>
      <c r="BO14" s="276"/>
      <c r="BP14" s="276"/>
      <c r="BQ14" s="276"/>
      <c r="BR14" s="276"/>
      <c r="BS14" s="276"/>
      <c r="BT14" s="276"/>
      <c r="BU14" s="276"/>
      <c r="BV14" s="276"/>
      <c r="BW14" s="276"/>
      <c r="BX14" s="276"/>
      <c r="BY14" s="276"/>
      <c r="BZ14" s="276"/>
      <c r="CA14" s="276"/>
      <c r="CB14" s="276"/>
      <c r="CC14" s="276"/>
      <c r="CD14" s="276"/>
      <c r="CE14" s="276"/>
      <c r="CF14" s="276"/>
      <c r="CG14" s="276"/>
      <c r="CH14" s="276"/>
      <c r="CI14" s="276"/>
      <c r="CJ14" s="276"/>
      <c r="CK14" s="276"/>
      <c r="CL14" s="276"/>
      <c r="CM14" s="276"/>
      <c r="CN14" s="276"/>
      <c r="CO14" s="276"/>
      <c r="CP14" s="276"/>
      <c r="CQ14" s="276"/>
      <c r="CR14" s="276"/>
      <c r="CS14" s="276"/>
      <c r="CT14" s="276"/>
      <c r="CU14" s="276"/>
      <c r="CV14" s="276"/>
      <c r="CW14" s="276"/>
      <c r="CX14" s="277"/>
    </row>
    <row r="15">
      <c r="D15" s="463">
        <f>SUM('(B) - Detecciones - Ataques'!GP3:GP137)</f>
        <v>113019</v>
      </c>
      <c r="E15" s="457">
        <f>SUMIF('(B) - Detecciones - Ataques'!GR3:GR137,"✔",'(B) - Detecciones - Ataques'!GP3:GP137)</f>
        <v>113013</v>
      </c>
      <c r="G15" s="289" t="s">
        <v>2129</v>
      </c>
      <c r="H15" s="290" t="s">
        <v>1822</v>
      </c>
      <c r="I15" s="290" t="s">
        <v>1752</v>
      </c>
      <c r="J15" s="290" t="s">
        <v>797</v>
      </c>
      <c r="K15" s="290" t="s">
        <v>508</v>
      </c>
      <c r="L15" s="290" t="s">
        <v>174</v>
      </c>
      <c r="M15" s="290" t="s">
        <v>329</v>
      </c>
      <c r="N15" s="290" t="s">
        <v>1169</v>
      </c>
      <c r="O15" s="290" t="s">
        <v>146</v>
      </c>
      <c r="P15" s="290" t="s">
        <v>537</v>
      </c>
      <c r="Q15" s="290" t="s">
        <v>269</v>
      </c>
      <c r="R15" s="290" t="s">
        <v>228</v>
      </c>
      <c r="S15" s="290" t="s">
        <v>214</v>
      </c>
      <c r="T15" s="291" t="s">
        <v>441</v>
      </c>
      <c r="V15" s="289" t="s">
        <v>2129</v>
      </c>
      <c r="W15" s="292" t="s">
        <v>1835</v>
      </c>
      <c r="X15" s="293" t="s">
        <v>1903</v>
      </c>
      <c r="Y15" s="292" t="s">
        <v>1918</v>
      </c>
      <c r="Z15" s="292" t="s">
        <v>1824</v>
      </c>
      <c r="AA15" s="292" t="s">
        <v>1805</v>
      </c>
      <c r="AB15" s="292" t="s">
        <v>1794</v>
      </c>
      <c r="AC15" s="292" t="s">
        <v>1754</v>
      </c>
      <c r="AD15" s="292" t="s">
        <v>799</v>
      </c>
      <c r="AE15" s="292" t="s">
        <v>877</v>
      </c>
      <c r="AF15" s="292" t="s">
        <v>853</v>
      </c>
      <c r="AG15" s="292" t="s">
        <v>981</v>
      </c>
      <c r="AH15" s="292" t="s">
        <v>1604</v>
      </c>
      <c r="AI15" s="292" t="s">
        <v>2012</v>
      </c>
      <c r="AJ15" s="292" t="s">
        <v>957</v>
      </c>
      <c r="AK15" s="292" t="s">
        <v>819</v>
      </c>
      <c r="AL15" s="292" t="s">
        <v>931</v>
      </c>
      <c r="AM15" s="292" t="s">
        <v>1469</v>
      </c>
      <c r="AN15" s="292" t="s">
        <v>1401</v>
      </c>
      <c r="AO15" s="294" t="s">
        <v>511</v>
      </c>
      <c r="AP15" s="292" t="s">
        <v>1490</v>
      </c>
      <c r="AQ15" s="292" t="s">
        <v>680</v>
      </c>
      <c r="AR15" s="292" t="s">
        <v>344</v>
      </c>
      <c r="AS15" s="292" t="s">
        <v>1509</v>
      </c>
      <c r="AT15" s="292" t="s">
        <v>831</v>
      </c>
      <c r="AU15" s="292" t="s">
        <v>176</v>
      </c>
      <c r="AV15" s="292" t="s">
        <v>1962</v>
      </c>
      <c r="AW15" s="292" t="s">
        <v>1088</v>
      </c>
      <c r="AX15" s="292" t="s">
        <v>331</v>
      </c>
      <c r="AY15" s="292" t="s">
        <v>761</v>
      </c>
      <c r="AZ15" s="292" t="s">
        <v>1593</v>
      </c>
      <c r="BA15" s="292" t="s">
        <v>1292</v>
      </c>
      <c r="BB15" s="292" t="s">
        <v>1203</v>
      </c>
      <c r="BC15" s="292" t="s">
        <v>1190</v>
      </c>
      <c r="BD15" s="292" t="s">
        <v>1170</v>
      </c>
      <c r="BE15" s="292" t="s">
        <v>549</v>
      </c>
      <c r="BF15" s="292" t="s">
        <v>651</v>
      </c>
      <c r="BG15" s="292" t="s">
        <v>189</v>
      </c>
      <c r="BH15" s="292" t="s">
        <v>633</v>
      </c>
      <c r="BI15" s="292" t="s">
        <v>592</v>
      </c>
      <c r="BJ15" s="292" t="s">
        <v>148</v>
      </c>
      <c r="BK15" s="292" t="s">
        <v>666</v>
      </c>
      <c r="BL15" s="292" t="s">
        <v>779</v>
      </c>
      <c r="BM15" s="292" t="s">
        <v>1110</v>
      </c>
      <c r="BN15" s="292" t="s">
        <v>1655</v>
      </c>
      <c r="BO15" s="292" t="s">
        <v>2043</v>
      </c>
      <c r="BP15" s="292" t="s">
        <v>1727</v>
      </c>
      <c r="BQ15" s="292" t="s">
        <v>1740</v>
      </c>
      <c r="BR15" s="292" t="s">
        <v>1717</v>
      </c>
      <c r="BS15" s="292" t="s">
        <v>1015</v>
      </c>
      <c r="BT15" s="292" t="s">
        <v>614</v>
      </c>
      <c r="BU15" s="292" t="s">
        <v>539</v>
      </c>
      <c r="BV15" s="292" t="s">
        <v>743</v>
      </c>
      <c r="BW15" s="292" t="s">
        <v>1027</v>
      </c>
      <c r="BX15" s="292" t="s">
        <v>1099</v>
      </c>
      <c r="BY15" s="292" t="s">
        <v>1130</v>
      </c>
      <c r="BZ15" s="292" t="s">
        <v>1939</v>
      </c>
      <c r="CA15" s="292" t="s">
        <v>1978</v>
      </c>
      <c r="CB15" s="292" t="s">
        <v>271</v>
      </c>
      <c r="CC15" s="292" t="s">
        <v>1042</v>
      </c>
      <c r="CD15" s="292" t="s">
        <v>1569</v>
      </c>
      <c r="CE15" s="292" t="s">
        <v>1706</v>
      </c>
      <c r="CF15" s="292" t="s">
        <v>1441</v>
      </c>
      <c r="CG15" s="292" t="s">
        <v>395</v>
      </c>
      <c r="CH15" s="292" t="s">
        <v>230</v>
      </c>
      <c r="CI15" s="292" t="s">
        <v>2002</v>
      </c>
      <c r="CJ15" s="292" t="s">
        <v>314</v>
      </c>
      <c r="CK15" s="292" t="s">
        <v>1159</v>
      </c>
      <c r="CL15" s="292" t="s">
        <v>570</v>
      </c>
      <c r="CM15" s="292" t="s">
        <v>464</v>
      </c>
      <c r="CN15" s="292" t="s">
        <v>216</v>
      </c>
      <c r="CO15" s="292" t="s">
        <v>252</v>
      </c>
      <c r="CP15" s="292" t="s">
        <v>281</v>
      </c>
      <c r="CQ15" s="292" t="s">
        <v>300</v>
      </c>
      <c r="CR15" s="292" t="s">
        <v>1457</v>
      </c>
      <c r="CS15" s="292" t="s">
        <v>378</v>
      </c>
      <c r="CT15" s="292" t="s">
        <v>1643</v>
      </c>
      <c r="CU15" s="292" t="s">
        <v>1002</v>
      </c>
      <c r="CV15" s="292" t="s">
        <v>443</v>
      </c>
      <c r="CW15" s="292" t="s">
        <v>991</v>
      </c>
      <c r="CX15" s="295" t="s">
        <v>1677</v>
      </c>
    </row>
    <row r="16">
      <c r="D16" s="178"/>
      <c r="E16" s="178"/>
      <c r="G16" s="464" t="s">
        <v>2296</v>
      </c>
      <c r="H16" s="465">
        <f t="shared" ref="H16:T16" si="1">H11/H10</f>
        <v>0.2226040473</v>
      </c>
      <c r="I16" s="465">
        <f t="shared" si="1"/>
        <v>0.9997122716</v>
      </c>
      <c r="J16" s="465">
        <f t="shared" si="1"/>
        <v>0.9256198347</v>
      </c>
      <c r="K16" s="465">
        <f t="shared" si="1"/>
        <v>0.1666666667</v>
      </c>
      <c r="L16" s="465">
        <f t="shared" si="1"/>
        <v>0.008891678992</v>
      </c>
      <c r="M16" s="465">
        <f t="shared" si="1"/>
        <v>0</v>
      </c>
      <c r="N16" s="465">
        <f t="shared" si="1"/>
        <v>0.1541688374</v>
      </c>
      <c r="O16" s="465">
        <f t="shared" si="1"/>
        <v>0.02097902098</v>
      </c>
      <c r="P16" s="465">
        <f t="shared" si="1"/>
        <v>0.06666666667</v>
      </c>
      <c r="Q16" s="465">
        <f t="shared" si="1"/>
        <v>0.5714285714</v>
      </c>
      <c r="R16" s="465">
        <f t="shared" si="1"/>
        <v>0.002498429131</v>
      </c>
      <c r="S16" s="465">
        <f t="shared" si="1"/>
        <v>0</v>
      </c>
      <c r="T16" s="466">
        <f t="shared" si="1"/>
        <v>0.002164502165</v>
      </c>
      <c r="V16" s="467" t="s">
        <v>2296</v>
      </c>
      <c r="W16" s="468">
        <f t="shared" ref="W16:CX16" si="2">IF(W10=0,"-",W11/W10)</f>
        <v>0.2225621415</v>
      </c>
      <c r="X16" s="468">
        <f t="shared" si="2"/>
        <v>1</v>
      </c>
      <c r="Y16" s="468">
        <f t="shared" si="2"/>
        <v>0</v>
      </c>
      <c r="Z16" s="468">
        <f t="shared" si="2"/>
        <v>0</v>
      </c>
      <c r="AA16" s="468">
        <f t="shared" si="2"/>
        <v>0.9997122716</v>
      </c>
      <c r="AB16" s="468" t="str">
        <f t="shared" si="2"/>
        <v>-</v>
      </c>
      <c r="AC16" s="468" t="str">
        <f t="shared" si="2"/>
        <v>-</v>
      </c>
      <c r="AD16" s="468" t="str">
        <f t="shared" si="2"/>
        <v>-</v>
      </c>
      <c r="AE16" s="468">
        <f t="shared" si="2"/>
        <v>1</v>
      </c>
      <c r="AF16" s="468">
        <f t="shared" si="2"/>
        <v>0</v>
      </c>
      <c r="AG16" s="468" t="str">
        <f t="shared" si="2"/>
        <v>-</v>
      </c>
      <c r="AH16" s="468">
        <f t="shared" si="2"/>
        <v>0</v>
      </c>
      <c r="AI16" s="468">
        <f t="shared" si="2"/>
        <v>0</v>
      </c>
      <c r="AJ16" s="468">
        <f t="shared" si="2"/>
        <v>0</v>
      </c>
      <c r="AK16" s="468" t="str">
        <f t="shared" si="2"/>
        <v>-</v>
      </c>
      <c r="AL16" s="468">
        <f t="shared" si="2"/>
        <v>0</v>
      </c>
      <c r="AM16" s="468" t="str">
        <f t="shared" si="2"/>
        <v>-</v>
      </c>
      <c r="AN16" s="468">
        <f t="shared" si="2"/>
        <v>1</v>
      </c>
      <c r="AO16" s="468">
        <f t="shared" si="2"/>
        <v>0</v>
      </c>
      <c r="AP16" s="468" t="str">
        <f t="shared" si="2"/>
        <v>-</v>
      </c>
      <c r="AQ16" s="468">
        <f t="shared" si="2"/>
        <v>0.008884711557</v>
      </c>
      <c r="AR16" s="468" t="str">
        <f t="shared" si="2"/>
        <v>-</v>
      </c>
      <c r="AS16" s="468">
        <f t="shared" si="2"/>
        <v>0</v>
      </c>
      <c r="AT16" s="468">
        <f t="shared" si="2"/>
        <v>1</v>
      </c>
      <c r="AU16" s="468">
        <f t="shared" si="2"/>
        <v>0</v>
      </c>
      <c r="AV16" s="468">
        <f t="shared" si="2"/>
        <v>0</v>
      </c>
      <c r="AW16" s="468">
        <f t="shared" si="2"/>
        <v>0</v>
      </c>
      <c r="AX16" s="468" t="str">
        <f t="shared" si="2"/>
        <v>-</v>
      </c>
      <c r="AY16" s="468" t="str">
        <f t="shared" si="2"/>
        <v>-</v>
      </c>
      <c r="AZ16" s="468">
        <f t="shared" si="2"/>
        <v>0</v>
      </c>
      <c r="BA16" s="468">
        <f t="shared" si="2"/>
        <v>0.6813899333</v>
      </c>
      <c r="BB16" s="468">
        <f t="shared" si="2"/>
        <v>0.06794693518</v>
      </c>
      <c r="BC16" s="468" t="str">
        <f t="shared" si="2"/>
        <v>-</v>
      </c>
      <c r="BD16" s="468" t="str">
        <f t="shared" si="2"/>
        <v>-</v>
      </c>
      <c r="BE16" s="468">
        <f t="shared" si="2"/>
        <v>0.1</v>
      </c>
      <c r="BF16" s="468" t="str">
        <f t="shared" si="2"/>
        <v>-</v>
      </c>
      <c r="BG16" s="468">
        <f t="shared" si="2"/>
        <v>0</v>
      </c>
      <c r="BH16" s="468" t="str">
        <f t="shared" si="2"/>
        <v>-</v>
      </c>
      <c r="BI16" s="468" t="str">
        <f t="shared" si="2"/>
        <v>-</v>
      </c>
      <c r="BJ16" s="468">
        <f t="shared" si="2"/>
        <v>0</v>
      </c>
      <c r="BK16" s="468">
        <f t="shared" si="2"/>
        <v>0</v>
      </c>
      <c r="BL16" s="468" t="str">
        <f t="shared" si="2"/>
        <v>-</v>
      </c>
      <c r="BM16" s="468">
        <f t="shared" si="2"/>
        <v>0</v>
      </c>
      <c r="BN16" s="468">
        <f t="shared" si="2"/>
        <v>0</v>
      </c>
      <c r="BO16" s="468" t="str">
        <f t="shared" si="2"/>
        <v>-</v>
      </c>
      <c r="BP16" s="468">
        <f t="shared" si="2"/>
        <v>1</v>
      </c>
      <c r="BQ16" s="468" t="str">
        <f t="shared" si="2"/>
        <v>-</v>
      </c>
      <c r="BR16" s="468">
        <f t="shared" si="2"/>
        <v>1</v>
      </c>
      <c r="BS16" s="468" t="str">
        <f t="shared" si="2"/>
        <v>-</v>
      </c>
      <c r="BT16" s="468">
        <f t="shared" si="2"/>
        <v>0</v>
      </c>
      <c r="BU16" s="468" t="str">
        <f t="shared" si="2"/>
        <v>-</v>
      </c>
      <c r="BV16" s="468">
        <f t="shared" si="2"/>
        <v>0</v>
      </c>
      <c r="BW16" s="468">
        <f t="shared" si="2"/>
        <v>1</v>
      </c>
      <c r="BX16" s="468">
        <f t="shared" si="2"/>
        <v>0</v>
      </c>
      <c r="BY16" s="468">
        <f t="shared" si="2"/>
        <v>0</v>
      </c>
      <c r="BZ16" s="468" t="str">
        <f t="shared" si="2"/>
        <v>-</v>
      </c>
      <c r="CA16" s="468">
        <f t="shared" si="2"/>
        <v>0</v>
      </c>
      <c r="CB16" s="468">
        <f t="shared" si="2"/>
        <v>1</v>
      </c>
      <c r="CC16" s="468">
        <f t="shared" si="2"/>
        <v>1</v>
      </c>
      <c r="CD16" s="468">
        <f t="shared" si="2"/>
        <v>0</v>
      </c>
      <c r="CE16" s="468">
        <f t="shared" si="2"/>
        <v>0</v>
      </c>
      <c r="CF16" s="468" t="str">
        <f t="shared" si="2"/>
        <v>-</v>
      </c>
      <c r="CG16" s="468">
        <f t="shared" si="2"/>
        <v>0.002536529056</v>
      </c>
      <c r="CH16" s="468">
        <f t="shared" si="2"/>
        <v>0</v>
      </c>
      <c r="CI16" s="468" t="str">
        <f t="shared" si="2"/>
        <v>-</v>
      </c>
      <c r="CJ16" s="468">
        <f t="shared" si="2"/>
        <v>0</v>
      </c>
      <c r="CK16" s="468" t="str">
        <f t="shared" si="2"/>
        <v>-</v>
      </c>
      <c r="CL16" s="468">
        <f t="shared" si="2"/>
        <v>0</v>
      </c>
      <c r="CM16" s="468">
        <f t="shared" si="2"/>
        <v>0</v>
      </c>
      <c r="CN16" s="468" t="str">
        <f t="shared" si="2"/>
        <v>-</v>
      </c>
      <c r="CO16" s="468" t="str">
        <f t="shared" si="2"/>
        <v>-</v>
      </c>
      <c r="CP16" s="468" t="str">
        <f t="shared" si="2"/>
        <v>-</v>
      </c>
      <c r="CQ16" s="468" t="str">
        <f t="shared" si="2"/>
        <v>-</v>
      </c>
      <c r="CR16" s="468" t="str">
        <f t="shared" si="2"/>
        <v>-</v>
      </c>
      <c r="CS16" s="468" t="str">
        <f t="shared" si="2"/>
        <v>-</v>
      </c>
      <c r="CT16" s="468" t="str">
        <f t="shared" si="2"/>
        <v>-</v>
      </c>
      <c r="CU16" s="468" t="str">
        <f t="shared" si="2"/>
        <v>-</v>
      </c>
      <c r="CV16" s="468">
        <f t="shared" si="2"/>
        <v>0</v>
      </c>
      <c r="CW16" s="468" t="str">
        <f t="shared" si="2"/>
        <v>-</v>
      </c>
      <c r="CX16" s="469">
        <f t="shared" si="2"/>
        <v>0.09090909091</v>
      </c>
    </row>
    <row r="17">
      <c r="D17" s="178"/>
      <c r="E17" s="178"/>
    </row>
    <row r="18">
      <c r="D18" s="272" t="s">
        <v>2209</v>
      </c>
      <c r="E18" s="274"/>
    </row>
    <row r="19">
      <c r="D19" s="459" t="s">
        <v>2297</v>
      </c>
      <c r="E19" s="460" t="s">
        <v>2296</v>
      </c>
      <c r="G19" s="275" t="s">
        <v>2261</v>
      </c>
      <c r="H19" s="276"/>
      <c r="I19" s="276"/>
      <c r="J19" s="276"/>
      <c r="K19" s="276"/>
      <c r="L19" s="276"/>
      <c r="M19" s="276"/>
      <c r="N19" s="276"/>
      <c r="O19" s="276"/>
      <c r="P19" s="276"/>
      <c r="Q19" s="276"/>
      <c r="R19" s="276"/>
      <c r="S19" s="276"/>
      <c r="T19" s="277"/>
      <c r="V19" s="278" t="s">
        <v>2260</v>
      </c>
      <c r="W19" s="276"/>
      <c r="X19" s="276"/>
      <c r="Y19" s="276"/>
      <c r="Z19" s="276"/>
      <c r="AA19" s="276"/>
      <c r="AB19" s="276"/>
      <c r="AC19" s="276"/>
      <c r="AD19" s="276"/>
      <c r="AE19" s="276"/>
      <c r="AF19" s="276"/>
      <c r="AG19" s="276"/>
      <c r="AH19" s="276"/>
      <c r="AI19" s="276"/>
      <c r="AJ19" s="276"/>
      <c r="AK19" s="276"/>
      <c r="AL19" s="276"/>
      <c r="AM19" s="276"/>
      <c r="AN19" s="276"/>
      <c r="AO19" s="276"/>
      <c r="AP19" s="276"/>
      <c r="AQ19" s="276"/>
      <c r="AR19" s="276"/>
      <c r="AS19" s="276"/>
      <c r="AT19" s="276"/>
      <c r="AU19" s="276"/>
      <c r="AV19" s="276"/>
      <c r="AW19" s="276"/>
      <c r="AX19" s="276"/>
      <c r="AY19" s="276"/>
      <c r="AZ19" s="276"/>
      <c r="BA19" s="276"/>
      <c r="BB19" s="276"/>
      <c r="BC19" s="276"/>
      <c r="BD19" s="276"/>
      <c r="BE19" s="276"/>
      <c r="BF19" s="276"/>
      <c r="BG19" s="276"/>
      <c r="BH19" s="276"/>
      <c r="BI19" s="276"/>
      <c r="BJ19" s="276"/>
      <c r="BK19" s="276"/>
      <c r="BL19" s="276"/>
      <c r="BM19" s="276"/>
      <c r="BN19" s="276"/>
      <c r="BO19" s="276"/>
      <c r="BP19" s="276"/>
      <c r="BQ19" s="276"/>
      <c r="BR19" s="276"/>
      <c r="BS19" s="276"/>
      <c r="BT19" s="276"/>
      <c r="BU19" s="276"/>
      <c r="BV19" s="276"/>
      <c r="BW19" s="276"/>
      <c r="BX19" s="276"/>
      <c r="BY19" s="276"/>
      <c r="BZ19" s="276"/>
      <c r="CA19" s="276"/>
      <c r="CB19" s="276"/>
      <c r="CC19" s="276"/>
      <c r="CD19" s="276"/>
      <c r="CE19" s="276"/>
      <c r="CF19" s="276"/>
      <c r="CG19" s="276"/>
      <c r="CH19" s="276"/>
      <c r="CI19" s="276"/>
      <c r="CJ19" s="276"/>
      <c r="CK19" s="276"/>
      <c r="CL19" s="276"/>
      <c r="CM19" s="276"/>
      <c r="CN19" s="276"/>
      <c r="CO19" s="276"/>
      <c r="CP19" s="276"/>
      <c r="CQ19" s="276"/>
      <c r="CR19" s="276"/>
      <c r="CS19" s="276"/>
      <c r="CT19" s="276"/>
      <c r="CU19" s="276"/>
      <c r="CV19" s="276"/>
      <c r="CW19" s="276"/>
      <c r="CX19" s="277"/>
    </row>
    <row r="20">
      <c r="D20" s="471">
        <f>D15/E9</f>
        <v>0.09918332315</v>
      </c>
      <c r="E20" s="469">
        <f>E15/E12</f>
        <v>0.1102391622</v>
      </c>
      <c r="G20" s="289" t="s">
        <v>2129</v>
      </c>
      <c r="H20" s="290" t="s">
        <v>1822</v>
      </c>
      <c r="I20" s="290" t="s">
        <v>1752</v>
      </c>
      <c r="J20" s="290" t="s">
        <v>797</v>
      </c>
      <c r="K20" s="290" t="s">
        <v>508</v>
      </c>
      <c r="L20" s="290" t="s">
        <v>174</v>
      </c>
      <c r="M20" s="290" t="s">
        <v>329</v>
      </c>
      <c r="N20" s="290" t="s">
        <v>1169</v>
      </c>
      <c r="O20" s="290" t="s">
        <v>146</v>
      </c>
      <c r="P20" s="290" t="s">
        <v>537</v>
      </c>
      <c r="Q20" s="290" t="s">
        <v>269</v>
      </c>
      <c r="R20" s="290" t="s">
        <v>228</v>
      </c>
      <c r="S20" s="290" t="s">
        <v>214</v>
      </c>
      <c r="T20" s="291" t="s">
        <v>441</v>
      </c>
      <c r="V20" s="275" t="s">
        <v>2129</v>
      </c>
      <c r="W20" s="378" t="s">
        <v>1835</v>
      </c>
      <c r="X20" s="391" t="s">
        <v>1903</v>
      </c>
      <c r="Y20" s="378" t="s">
        <v>1918</v>
      </c>
      <c r="Z20" s="378" t="s">
        <v>1824</v>
      </c>
      <c r="AA20" s="378" t="s">
        <v>1805</v>
      </c>
      <c r="AB20" s="378" t="s">
        <v>1794</v>
      </c>
      <c r="AC20" s="378" t="s">
        <v>1754</v>
      </c>
      <c r="AD20" s="378" t="s">
        <v>799</v>
      </c>
      <c r="AE20" s="378" t="s">
        <v>877</v>
      </c>
      <c r="AF20" s="378" t="s">
        <v>853</v>
      </c>
      <c r="AG20" s="378" t="s">
        <v>981</v>
      </c>
      <c r="AH20" s="378" t="s">
        <v>1604</v>
      </c>
      <c r="AI20" s="378" t="s">
        <v>2012</v>
      </c>
      <c r="AJ20" s="378" t="s">
        <v>957</v>
      </c>
      <c r="AK20" s="378" t="s">
        <v>819</v>
      </c>
      <c r="AL20" s="378" t="s">
        <v>931</v>
      </c>
      <c r="AM20" s="378" t="s">
        <v>1469</v>
      </c>
      <c r="AN20" s="378" t="s">
        <v>1401</v>
      </c>
      <c r="AO20" s="392" t="s">
        <v>511</v>
      </c>
      <c r="AP20" s="378" t="s">
        <v>1490</v>
      </c>
      <c r="AQ20" s="378" t="s">
        <v>680</v>
      </c>
      <c r="AR20" s="378" t="s">
        <v>344</v>
      </c>
      <c r="AS20" s="378" t="s">
        <v>1509</v>
      </c>
      <c r="AT20" s="378" t="s">
        <v>831</v>
      </c>
      <c r="AU20" s="378" t="s">
        <v>176</v>
      </c>
      <c r="AV20" s="378" t="s">
        <v>1962</v>
      </c>
      <c r="AW20" s="378" t="s">
        <v>1088</v>
      </c>
      <c r="AX20" s="378" t="s">
        <v>331</v>
      </c>
      <c r="AY20" s="378" t="s">
        <v>761</v>
      </c>
      <c r="AZ20" s="378" t="s">
        <v>1593</v>
      </c>
      <c r="BA20" s="378" t="s">
        <v>1292</v>
      </c>
      <c r="BB20" s="378" t="s">
        <v>1203</v>
      </c>
      <c r="BC20" s="378" t="s">
        <v>1190</v>
      </c>
      <c r="BD20" s="378" t="s">
        <v>1170</v>
      </c>
      <c r="BE20" s="378" t="s">
        <v>549</v>
      </c>
      <c r="BF20" s="378" t="s">
        <v>651</v>
      </c>
      <c r="BG20" s="378" t="s">
        <v>189</v>
      </c>
      <c r="BH20" s="378" t="s">
        <v>633</v>
      </c>
      <c r="BI20" s="378" t="s">
        <v>592</v>
      </c>
      <c r="BJ20" s="378" t="s">
        <v>148</v>
      </c>
      <c r="BK20" s="378" t="s">
        <v>666</v>
      </c>
      <c r="BL20" s="378" t="s">
        <v>779</v>
      </c>
      <c r="BM20" s="378" t="s">
        <v>1110</v>
      </c>
      <c r="BN20" s="378" t="s">
        <v>1655</v>
      </c>
      <c r="BO20" s="378" t="s">
        <v>2043</v>
      </c>
      <c r="BP20" s="378" t="s">
        <v>1727</v>
      </c>
      <c r="BQ20" s="378" t="s">
        <v>1740</v>
      </c>
      <c r="BR20" s="378" t="s">
        <v>1717</v>
      </c>
      <c r="BS20" s="378" t="s">
        <v>1015</v>
      </c>
      <c r="BT20" s="378" t="s">
        <v>614</v>
      </c>
      <c r="BU20" s="378" t="s">
        <v>539</v>
      </c>
      <c r="BV20" s="378" t="s">
        <v>743</v>
      </c>
      <c r="BW20" s="378" t="s">
        <v>1027</v>
      </c>
      <c r="BX20" s="378" t="s">
        <v>1099</v>
      </c>
      <c r="BY20" s="378" t="s">
        <v>1130</v>
      </c>
      <c r="BZ20" s="378" t="s">
        <v>1939</v>
      </c>
      <c r="CA20" s="378" t="s">
        <v>1978</v>
      </c>
      <c r="CB20" s="378" t="s">
        <v>271</v>
      </c>
      <c r="CC20" s="378" t="s">
        <v>1042</v>
      </c>
      <c r="CD20" s="378" t="s">
        <v>1569</v>
      </c>
      <c r="CE20" s="378" t="s">
        <v>1706</v>
      </c>
      <c r="CF20" s="378" t="s">
        <v>1441</v>
      </c>
      <c r="CG20" s="378" t="s">
        <v>395</v>
      </c>
      <c r="CH20" s="378" t="s">
        <v>230</v>
      </c>
      <c r="CI20" s="378" t="s">
        <v>2002</v>
      </c>
      <c r="CJ20" s="378" t="s">
        <v>314</v>
      </c>
      <c r="CK20" s="378" t="s">
        <v>1159</v>
      </c>
      <c r="CL20" s="378" t="s">
        <v>570</v>
      </c>
      <c r="CM20" s="378" t="s">
        <v>464</v>
      </c>
      <c r="CN20" s="378" t="s">
        <v>216</v>
      </c>
      <c r="CO20" s="378" t="s">
        <v>252</v>
      </c>
      <c r="CP20" s="378" t="s">
        <v>281</v>
      </c>
      <c r="CQ20" s="378" t="s">
        <v>300</v>
      </c>
      <c r="CR20" s="378" t="s">
        <v>1457</v>
      </c>
      <c r="CS20" s="378" t="s">
        <v>378</v>
      </c>
      <c r="CT20" s="378" t="s">
        <v>1643</v>
      </c>
      <c r="CU20" s="378" t="s">
        <v>1002</v>
      </c>
      <c r="CV20" s="378" t="s">
        <v>443</v>
      </c>
      <c r="CW20" s="378" t="s">
        <v>991</v>
      </c>
      <c r="CX20" s="379" t="s">
        <v>1677</v>
      </c>
    </row>
    <row r="21">
      <c r="D21" s="178"/>
      <c r="E21" s="178"/>
      <c r="G21" s="464" t="s">
        <v>2296</v>
      </c>
      <c r="H21" s="465">
        <f>(
    SUMIFS(
        '(B) - Detecciones - Ataques'!$GQ$3:$GQ$137,
        '(B) - Detecciones - Ataques'!$GR$3:$GR$137, "✔",
        '(B) - Detecciones - Ataques'!$B$3:$B$137, H$20
    ) +
    SUMIFS(
        '(B) - Detecciones - Ataques'!$GQ$3:$GQ$137,
        '(B) - Detecciones - Ataques'!$GR$3:$GR$137, "✔",
        '(B) - Detecciones - Ataques'!$C$3:$C$137, "*" &amp; H$20 &amp; "*"
    )
) / (
    COUNTIFS(
        '(B) - Detecciones - Ataques'!$GR$3:$GR$137, "✔",
        '(B) - Detecciones - Ataques'!$B$3:$B$137, H$20
    ) +
    COUNTIFS(
        '(B) - Detecciones - Ataques'!$GR$3:$GR$137, "✔",
        '(B) - Detecciones - Ataques'!$C$3:$C$137, "*" &amp; H$20 &amp; "*"
    )
)
</f>
        <v>0.5013014479</v>
      </c>
      <c r="I21" s="465">
        <f>(
    SUMIFS(
        '(B) - Detecciones - Ataques'!$GQ$3:$GQ$137,
        '(B) - Detecciones - Ataques'!$GR$3:$GR$137, "✔",
        '(B) - Detecciones - Ataques'!$B$3:$B$137, I$20
    ) +
    SUMIFS(
        '(B) - Detecciones - Ataques'!$GQ$3:$GQ$137,
        '(B) - Detecciones - Ataques'!$GR$3:$GR$137, "✔",
        '(B) - Detecciones - Ataques'!$C$3:$C$137, "*" &amp; I$20 &amp; "*"
    )
) / (
    COUNTIFS(
        '(B) - Detecciones - Ataques'!$GR$3:$GR$137, "✔",
        '(B) - Detecciones - Ataques'!$B$3:$B$137, I$20
    ) +
    COUNTIFS(
        '(B) - Detecciones - Ataques'!$GR$3:$GR$137, "✔",
        '(B) - Detecciones - Ataques'!$C$3:$C$137, "*" &amp; I$20 &amp; "*"
    )
)
</f>
        <v>0.9997122716</v>
      </c>
      <c r="J21" s="465">
        <f>(
    SUMIFS(
        '(B) - Detecciones - Ataques'!$GQ$3:$GQ$137,
        '(B) - Detecciones - Ataques'!$GR$3:$GR$137, "✔",
        '(B) - Detecciones - Ataques'!$B$3:$B$137, J$20
    ) +
    SUMIFS(
        '(B) - Detecciones - Ataques'!$GQ$3:$GQ$137,
        '(B) - Detecciones - Ataques'!$GR$3:$GR$137, "✔",
        '(B) - Detecciones - Ataques'!$C$3:$C$137, "*" &amp; J$20 &amp; "*"
    )
) / (
    COUNTIFS(
        '(B) - Detecciones - Ataques'!$GR$3:$GR$137, "✔",
        '(B) - Detecciones - Ataques'!$B$3:$B$137, J$20
    ) +
    COUNTIFS(
        '(B) - Detecciones - Ataques'!$GR$3:$GR$137, "✔",
        '(B) - Detecciones - Ataques'!$C$3:$C$137, "*" &amp; J$20 &amp; "*"
    )
)
</f>
        <v>0.375</v>
      </c>
      <c r="K21" s="465">
        <f>(
    SUMIFS(
        '(B) - Detecciones - Ataques'!$GQ$3:$GQ$137,
        '(B) - Detecciones - Ataques'!$GR$3:$GR$137, "✔",
        '(B) - Detecciones - Ataques'!$B$3:$B$137, K$20
    ) +
    SUMIFS(
        '(B) - Detecciones - Ataques'!$GQ$3:$GQ$137,
        '(B) - Detecciones - Ataques'!$GR$3:$GR$137, "✔",
        '(B) - Detecciones - Ataques'!$C$3:$C$137, "*" &amp; K$20 &amp; "*"
    )
) / (
    COUNTIFS(
        '(B) - Detecciones - Ataques'!$GR$3:$GR$137, "✔",
        '(B) - Detecciones - Ataques'!$B$3:$B$137, K$20
    ) +
    COUNTIFS(
        '(B) - Detecciones - Ataques'!$GR$3:$GR$137, "✔",
        '(B) - Detecciones - Ataques'!$C$3:$C$137, "*" &amp; K$20 &amp; "*"
    )
)
</f>
        <v>0.5</v>
      </c>
      <c r="L21" s="465">
        <f>(
    SUMIFS(
        '(B) - Detecciones - Ataques'!$GQ$3:$GQ$137,
        '(B) - Detecciones - Ataques'!$GR$3:$GR$137, "✔",
        '(B) - Detecciones - Ataques'!$B$3:$B$137, L$20
    ) +
    SUMIFS(
        '(B) - Detecciones - Ataques'!$GQ$3:$GQ$137,
        '(B) - Detecciones - Ataques'!$GR$3:$GR$137, "✔",
        '(B) - Detecciones - Ataques'!$C$3:$C$137, "*" &amp; L$20 &amp; "*"
    )
) / (
    COUNTIFS(
        '(B) - Detecciones - Ataques'!$GR$3:$GR$137, "✔",
        '(B) - Detecciones - Ataques'!$B$3:$B$137, L$20
    ) +
    COUNTIFS(
        '(B) - Detecciones - Ataques'!$GR$3:$GR$137, "✔",
        '(B) - Detecciones - Ataques'!$C$3:$C$137, "*" &amp; L$20 &amp; "*"
    )
)
</f>
        <v>0.3848542101</v>
      </c>
      <c r="M21" s="465">
        <f>(
    SUMIFS(
        '(B) - Detecciones - Ataques'!$GQ$3:$GQ$137,
        '(B) - Detecciones - Ataques'!$GR$3:$GR$137, "✔",
        '(B) - Detecciones - Ataques'!$B$3:$B$137, M$20
    ) +
    SUMIFS(
        '(B) - Detecciones - Ataques'!$GQ$3:$GQ$137,
        '(B) - Detecciones - Ataques'!$GR$3:$GR$137, "✔",
        '(B) - Detecciones - Ataques'!$C$3:$C$137, "*" &amp; M$20 &amp; "*"
    )
) / (
    COUNTIFS(
        '(B) - Detecciones - Ataques'!$GR$3:$GR$137, "✔",
        '(B) - Detecciones - Ataques'!$B$3:$B$137, M$20
    ) +
    COUNTIFS(
        '(B) - Detecciones - Ataques'!$GR$3:$GR$137, "✔",
        '(B) - Detecciones - Ataques'!$C$3:$C$137, "*" &amp; M$20 &amp; "*"
    )
)
</f>
        <v>0</v>
      </c>
      <c r="N21" s="465">
        <f>(
    SUMIFS(
        '(B) - Detecciones - Ataques'!$GQ$3:$GQ$137,
        '(B) - Detecciones - Ataques'!$GR$3:$GR$137, "✔",
        '(B) - Detecciones - Ataques'!$B$3:$B$137, N$20
    ) +
    SUMIFS(
        '(B) - Detecciones - Ataques'!$GQ$3:$GQ$137,
        '(B) - Detecciones - Ataques'!$GR$3:$GR$137, "✔",
        '(B) - Detecciones - Ataques'!$C$3:$C$137, "*" &amp; N$20 &amp; "*"
    )
) / (
    COUNTIFS(
        '(B) - Detecciones - Ataques'!$GR$3:$GR$137, "✔",
        '(B) - Detecciones - Ataques'!$B$3:$B$137, N$20
    ) +
    COUNTIFS(
        '(B) - Detecciones - Ataques'!$GR$3:$GR$137, "✔",
        '(B) - Detecciones - Ataques'!$C$3:$C$137, "*" &amp; N$20 &amp; "*"
    )
)
</f>
        <v>0.1492918867</v>
      </c>
      <c r="O21" s="465">
        <f>(
    SUMIFS(
        '(B) - Detecciones - Ataques'!$GQ$3:$GQ$137,
        '(B) - Detecciones - Ataques'!$GR$3:$GR$137, "✔",
        '(B) - Detecciones - Ataques'!$B$3:$B$137, O$20
    ) +
    SUMIFS(
        '(B) - Detecciones - Ataques'!$GQ$3:$GQ$137,
        '(B) - Detecciones - Ataques'!$GR$3:$GR$137, "✔",
        '(B) - Detecciones - Ataques'!$C$3:$C$137, "*" &amp; O$20 &amp; "*"
    )
) / (
    COUNTIFS(
        '(B) - Detecciones - Ataques'!$GR$3:$GR$137, "✔",
        '(B) - Detecciones - Ataques'!$B$3:$B$137, O$20
    ) +
    COUNTIFS(
        '(B) - Detecciones - Ataques'!$GR$3:$GR$137, "✔",
        '(B) - Detecciones - Ataques'!$C$3:$C$137, "*" &amp; O$20 &amp; "*"
    )
)
</f>
        <v>0.21</v>
      </c>
      <c r="P21" s="465">
        <f>(
    SUMIFS(
        '(B) - Detecciones - Ataques'!$GQ$3:$GQ$137,
        '(B) - Detecciones - Ataques'!$GR$3:$GR$137, "✔",
        '(B) - Detecciones - Ataques'!$B$3:$B$137, P$20
    ) +
    SUMIFS(
        '(B) - Detecciones - Ataques'!$GQ$3:$GQ$137,
        '(B) - Detecciones - Ataques'!$GR$3:$GR$137, "✔",
        '(B) - Detecciones - Ataques'!$C$3:$C$137, "*" &amp; P$20 &amp; "*"
    )
) / (
    COUNTIFS(
        '(B) - Detecciones - Ataques'!$GR$3:$GR$137, "✔",
        '(B) - Detecciones - Ataques'!$B$3:$B$137, P$20
    ) +
    COUNTIFS(
        '(B) - Detecciones - Ataques'!$GR$3:$GR$137, "✔",
        '(B) - Detecciones - Ataques'!$C$3:$C$137, "*" &amp; P$20 &amp; "*"
    )
)
</f>
        <v>0.1428571429</v>
      </c>
      <c r="Q21" s="465">
        <f>(
    SUMIFS(
        '(B) - Detecciones - Ataques'!$GQ$3:$GQ$137,
        '(B) - Detecciones - Ataques'!$GR$3:$GR$137, "✔",
        '(B) - Detecciones - Ataques'!$B$3:$B$137, Q$20
    ) +
    SUMIFS(
        '(B) - Detecciones - Ataques'!$GQ$3:$GQ$137,
        '(B) - Detecciones - Ataques'!$GR$3:$GR$137, "✔",
        '(B) - Detecciones - Ataques'!$C$3:$C$137, "*" &amp; Q$20 &amp; "*"
    )
) / (
    COUNTIFS(
        '(B) - Detecciones - Ataques'!$GR$3:$GR$137, "✔",
        '(B) - Detecciones - Ataques'!$B$3:$B$137, Q$20
    ) +
    COUNTIFS(
        '(B) - Detecciones - Ataques'!$GR$3:$GR$137, "✔",
        '(B) - Detecciones - Ataques'!$C$3:$C$137, "*" &amp; Q$20 &amp; "*"
    )
)
</f>
        <v>0.6</v>
      </c>
      <c r="R21" s="465">
        <f>(
    SUMIFS(
        '(B) - Detecciones - Ataques'!$GQ$3:$GQ$137,
        '(B) - Detecciones - Ataques'!$GR$3:$GR$137, "✔",
        '(B) - Detecciones - Ataques'!$B$3:$B$137, R$20
    ) +
    SUMIFS(
        '(B) - Detecciones - Ataques'!$GQ$3:$GQ$137,
        '(B) - Detecciones - Ataques'!$GR$3:$GR$137, "✔",
        '(B) - Detecciones - Ataques'!$C$3:$C$137, "*" &amp; R$20 &amp; "*"
    )
) / (
    COUNTIFS(
        '(B) - Detecciones - Ataques'!$GR$3:$GR$137, "✔",
        '(B) - Detecciones - Ataques'!$B$3:$B$137, R$20
    ) +
    COUNTIFS(
        '(B) - Detecciones - Ataques'!$GR$3:$GR$137, "✔",
        '(B) - Detecciones - Ataques'!$C$3:$C$137, "*" &amp; R$20 &amp; "*"
    )
)
</f>
        <v>0.1987646279</v>
      </c>
      <c r="S21" s="465">
        <f>(
    SUMIFS(
        '(B) - Detecciones - Ataques'!$GQ$3:$GQ$137,
        '(B) - Detecciones - Ataques'!$GR$3:$GR$137, "✔",
        '(B) - Detecciones - Ataques'!$B$3:$B$137, S$20
    ) +
    SUMIFS(
        '(B) - Detecciones - Ataques'!$GQ$3:$GQ$137,
        '(B) - Detecciones - Ataques'!$GR$3:$GR$137, "✔",
        '(B) - Detecciones - Ataques'!$C$3:$C$137, "*" &amp; S$20 &amp; "*"
    )
) / (
    COUNTIFS(
        '(B) - Detecciones - Ataques'!$GR$3:$GR$137, "✔",
        '(B) - Detecciones - Ataques'!$B$3:$B$137, S$20
    ) +
    COUNTIFS(
        '(B) - Detecciones - Ataques'!$GR$3:$GR$137, "✔",
        '(B) - Detecciones - Ataques'!$C$3:$C$137, "*" &amp; S$20 &amp; "*"
    )
)
</f>
        <v>0</v>
      </c>
      <c r="T21" s="465">
        <f>(
    SUMIFS(
        '(B) - Detecciones - Ataques'!$GQ$3:$GQ$137,
        '(B) - Detecciones - Ataques'!$GR$3:$GR$137, "✔",
        '(B) - Detecciones - Ataques'!$B$3:$B$137, T$20
    ) +
    SUMIFS(
        '(B) - Detecciones - Ataques'!$GQ$3:$GQ$137,
        '(B) - Detecciones - Ataques'!$GR$3:$GR$137, "✔",
        '(B) - Detecciones - Ataques'!$C$3:$C$137, "*" &amp; T$20 &amp; "*"
    )
) / (
    COUNTIFS(
        '(B) - Detecciones - Ataques'!$GR$3:$GR$137, "✔",
        '(B) - Detecciones - Ataques'!$B$3:$B$137, T$20
    ) +
    COUNTIFS(
        '(B) - Detecciones - Ataques'!$GR$3:$GR$137, "✔",
        '(B) - Detecciones - Ataques'!$C$3:$C$137, "*" &amp; T$20 &amp; "*"
    )
)
</f>
        <v>0.0303030303</v>
      </c>
      <c r="V21" s="464" t="s">
        <v>2296</v>
      </c>
      <c r="W21" s="472">
        <f>IF(W16="-","-",AVERAGEIFS('(B) - Detecciones - Ataques'!$GQ$3:$GQ$137,'(B) - Detecciones - Ataques'!$GR$3:$GR$137,"✔",'(B) - Detecciones - Ataques'!$E$3:$E$137,W20))</f>
        <v>0.6692695624</v>
      </c>
      <c r="X21" s="472">
        <f>IF(X16="-","-",AVERAGEIFS('(B) - Detecciones - Ataques'!$GQ$3:$GQ$137,'(B) - Detecciones - Ataques'!$GR$3:$GR$137,"✔",'(B) - Detecciones - Ataques'!$E$3:$E$137,X20))</f>
        <v>1</v>
      </c>
      <c r="Y21" s="472">
        <f>IF(Y16="-","-",AVERAGEIFS('(B) - Detecciones - Ataques'!$GQ$3:$GQ$137,'(B) - Detecciones - Ataques'!$GR$3:$GR$137,"✔",'(B) - Detecciones - Ataques'!$E$3:$E$137,Y20))</f>
        <v>0</v>
      </c>
      <c r="Z21" s="472">
        <f>IF(Z16="-","-",AVERAGEIFS('(B) - Detecciones - Ataques'!$GQ$3:$GQ$137,'(B) - Detecciones - Ataques'!$GR$3:$GR$137,"✔",'(B) - Detecciones - Ataques'!$E$3:$E$137,Z20))</f>
        <v>0</v>
      </c>
      <c r="AA21" s="472">
        <f>IF(AA16="-","-",AVERAGEIFS('(B) - Detecciones - Ataques'!$GQ$3:$GQ$137,'(B) - Detecciones - Ataques'!$GR$3:$GR$137,"✔",'(B) - Detecciones - Ataques'!$E$3:$E$137,AA20))</f>
        <v>0.9997122716</v>
      </c>
      <c r="AB21" s="472" t="str">
        <f>IF(AB16="-","-",AVERAGEIFS('(B) - Detecciones - Ataques'!$GQ$3:$GQ$137,'(B) - Detecciones - Ataques'!$GR$3:$GR$137,"✔",'(B) - Detecciones - Ataques'!$E$3:$E$137,AB20))</f>
        <v>-</v>
      </c>
      <c r="AC21" s="472" t="str">
        <f>IF(AC16="-","-",AVERAGEIFS('(B) - Detecciones - Ataques'!$GQ$3:$GQ$137,'(B) - Detecciones - Ataques'!$GR$3:$GR$137,"✔",'(B) - Detecciones - Ataques'!$E$3:$E$137,AC20))</f>
        <v>-</v>
      </c>
      <c r="AD21" s="472" t="str">
        <f>IF(AD16="-","-",AVERAGEIFS('(B) - Detecciones - Ataques'!$GQ$3:$GQ$137,'(B) - Detecciones - Ataques'!$GR$3:$GR$137,"✔",'(B) - Detecciones - Ataques'!$E$3:$E$137,AD20))</f>
        <v>-</v>
      </c>
      <c r="AE21" s="472">
        <f>IF(AE16="-","-",AVERAGEIFS('(B) - Detecciones - Ataques'!$GQ$3:$GQ$137,'(B) - Detecciones - Ataques'!$GR$3:$GR$137,"✔",'(B) - Detecciones - Ataques'!$E$3:$E$137,AE20))</f>
        <v>1</v>
      </c>
      <c r="AF21" s="472">
        <f>IF(AF16="-","-",AVERAGEIFS('(B) - Detecciones - Ataques'!$GQ$3:$GQ$137,'(B) - Detecciones - Ataques'!$GR$3:$GR$137,"✔",'(B) - Detecciones - Ataques'!$E$3:$E$137,AF20))</f>
        <v>0</v>
      </c>
      <c r="AG21" s="472" t="str">
        <f>IF(AG16="-","-",AVERAGEIFS('(B) - Detecciones - Ataques'!$GQ$3:$GQ$137,'(B) - Detecciones - Ataques'!$GR$3:$GR$137,"✔",'(B) - Detecciones - Ataques'!$E$3:$E$137,AG20))</f>
        <v>-</v>
      </c>
      <c r="AH21" s="472">
        <f>IF(AH16="-","-",AVERAGEIFS('(B) - Detecciones - Ataques'!$GQ$3:$GQ$137,'(B) - Detecciones - Ataques'!$GR$3:$GR$137,"✔",'(B) - Detecciones - Ataques'!$E$3:$E$137,AH20))</f>
        <v>0</v>
      </c>
      <c r="AI21" s="472">
        <f>IF(AI16="-","-",AVERAGEIFS('(B) - Detecciones - Ataques'!$GQ$3:$GQ$137,'(B) - Detecciones - Ataques'!$GR$3:$GR$137,"✔",'(B) - Detecciones - Ataques'!$E$3:$E$137,AI20))</f>
        <v>0</v>
      </c>
      <c r="AJ21" s="472">
        <f>IF(AJ16="-","-",AVERAGEIFS('(B) - Detecciones - Ataques'!$GQ$3:$GQ$137,'(B) - Detecciones - Ataques'!$GR$3:$GR$137,"✔",'(B) - Detecciones - Ataques'!$E$3:$E$137,AJ20))</f>
        <v>0</v>
      </c>
      <c r="AK21" s="472" t="str">
        <f>IF(AK16="-","-",AVERAGEIFS('(B) - Detecciones - Ataques'!$GQ$3:$GQ$137,'(B) - Detecciones - Ataques'!$GR$3:$GR$137,"✔",'(B) - Detecciones - Ataques'!$E$3:$E$137,AK20))</f>
        <v>-</v>
      </c>
      <c r="AL21" s="472">
        <f>IF(AL16="-","-",AVERAGEIFS('(B) - Detecciones - Ataques'!$GQ$3:$GQ$137,'(B) - Detecciones - Ataques'!$GR$3:$GR$137,"✔",'(B) - Detecciones - Ataques'!$E$3:$E$137,AL20))</f>
        <v>0</v>
      </c>
      <c r="AM21" s="472" t="str">
        <f>IF(AM16="-","-",AVERAGEIFS('(B) - Detecciones - Ataques'!$GQ$3:$GQ$137,'(B) - Detecciones - Ataques'!$GR$3:$GR$137,"✔",'(B) - Detecciones - Ataques'!$E$3:$E$137,AM20))</f>
        <v>-</v>
      </c>
      <c r="AN21" s="472">
        <f>IF(AN16="-","-",AVERAGEIFS('(B) - Detecciones - Ataques'!$GQ$3:$GQ$137,'(B) - Detecciones - Ataques'!$GR$3:$GR$137,"✔",'(B) - Detecciones - Ataques'!$E$3:$E$137,AN20))</f>
        <v>1</v>
      </c>
      <c r="AO21" s="472">
        <f>IF(AO16="-","-",AVERAGEIFS('(B) - Detecciones - Ataques'!$GQ$3:$GQ$137,'(B) - Detecciones - Ataques'!$GR$3:$GR$137,"✔",'(B) - Detecciones - Ataques'!$E$3:$E$137,AO20))</f>
        <v>0</v>
      </c>
      <c r="AP21" s="472" t="str">
        <f>IF(AP16="-","-",AVERAGEIFS('(B) - Detecciones - Ataques'!$GQ$3:$GQ$137,'(B) - Detecciones - Ataques'!$GR$3:$GR$137,"✔",'(B) - Detecciones - Ataques'!$E$3:$E$137,AP20))</f>
        <v>-</v>
      </c>
      <c r="AQ21" s="472">
        <f>IF(AQ16="-","-",AVERAGEIFS('(B) - Detecciones - Ataques'!$GQ$3:$GQ$137,'(B) - Detecciones - Ataques'!$GR$3:$GR$137,"✔",'(B) - Detecciones - Ataques'!$E$3:$E$137,AQ20))</f>
        <v>0.2313264903</v>
      </c>
      <c r="AR21" s="472" t="str">
        <f>IF(AR16="-","-",AVERAGEIFS('(B) - Detecciones - Ataques'!$GQ$3:$GQ$137,'(B) - Detecciones - Ataques'!$GR$3:$GR$137,"✔",'(B) - Detecciones - Ataques'!$E$3:$E$137,AR20))</f>
        <v>-</v>
      </c>
      <c r="AS21" s="472">
        <f>IF(AS16="-","-",AVERAGEIFS('(B) - Detecciones - Ataques'!$GQ$3:$GQ$137,'(B) - Detecciones - Ataques'!$GR$3:$GR$137,"✔",'(B) - Detecciones - Ataques'!$E$3:$E$137,AS20))</f>
        <v>0</v>
      </c>
      <c r="AT21" s="472">
        <f>IF(AT16="-","-",AVERAGEIFS('(B) - Detecciones - Ataques'!$GQ$3:$GQ$137,'(B) - Detecciones - Ataques'!$GR$3:$GR$137,"✔",'(B) - Detecciones - Ataques'!$E$3:$E$137,AT20))</f>
        <v>1</v>
      </c>
      <c r="AU21" s="472">
        <f>IF(AU16="-","-",AVERAGEIFS('(B) - Detecciones - Ataques'!$GQ$3:$GQ$137,'(B) - Detecciones - Ataques'!$GR$3:$GR$137,"✔",'(B) - Detecciones - Ataques'!$E$3:$E$137,AU20))</f>
        <v>0</v>
      </c>
      <c r="AV21" s="472">
        <f>IF(AV16="-","-",AVERAGEIFS('(B) - Detecciones - Ataques'!$GQ$3:$GQ$137,'(B) - Detecciones - Ataques'!$GR$3:$GR$137,"✔",'(B) - Detecciones - Ataques'!$E$3:$E$137,AV20))</f>
        <v>0</v>
      </c>
      <c r="AW21" s="472">
        <f>IF(AW16="-","-",AVERAGEIFS('(B) - Detecciones - Ataques'!$GQ$3:$GQ$137,'(B) - Detecciones - Ataques'!$GR$3:$GR$137,"✔",'(B) - Detecciones - Ataques'!$E$3:$E$137,AW20))</f>
        <v>0</v>
      </c>
      <c r="AX21" s="472" t="str">
        <f>IF(AX16="-","-",AVERAGEIFS('(B) - Detecciones - Ataques'!$GQ$3:$GQ$137,'(B) - Detecciones - Ataques'!$GR$3:$GR$137,"✔",'(B) - Detecciones - Ataques'!$E$3:$E$137,AX20))</f>
        <v>-</v>
      </c>
      <c r="AY21" s="472" t="str">
        <f>IF(AY16="-","-",AVERAGEIFS('(B) - Detecciones - Ataques'!$GQ$3:$GQ$137,'(B) - Detecciones - Ataques'!$GR$3:$GR$137,"✔",'(B) - Detecciones - Ataques'!$E$3:$E$137,AY20))</f>
        <v>-</v>
      </c>
      <c r="AZ21" s="472">
        <f>IF(AZ16="-","-",AVERAGEIFS('(B) - Detecciones - Ataques'!$GQ$3:$GQ$137,'(B) - Detecciones - Ataques'!$GR$3:$GR$137,"✔",'(B) - Detecciones - Ataques'!$E$3:$E$137,AZ20))</f>
        <v>0</v>
      </c>
      <c r="BA21" s="472">
        <f>IF(BA16="-","-",AVERAGEIFS('(B) - Detecciones - Ataques'!$GQ$3:$GQ$137,'(B) - Detecciones - Ataques'!$GR$3:$GR$137,"✔",'(B) - Detecciones - Ataques'!$E$3:$E$137,BA20))</f>
        <v>0.2234483184</v>
      </c>
      <c r="BB21" s="472">
        <f>IF(BB16="-","-",AVERAGEIFS('(B) - Detecciones - Ataques'!$GQ$3:$GQ$137,'(B) - Detecciones - Ataques'!$GR$3:$GR$137,"✔",'(B) - Detecciones - Ataques'!$E$3:$E$137,BB20))</f>
        <v>0.07525783284</v>
      </c>
      <c r="BC21" s="472" t="str">
        <f>IF(BC16="-","-",AVERAGEIFS('(B) - Detecciones - Ataques'!$GQ$3:$GQ$137,'(B) - Detecciones - Ataques'!$GR$3:$GR$137,"✔",'(B) - Detecciones - Ataques'!$E$3:$E$137,BC20))</f>
        <v>-</v>
      </c>
      <c r="BD21" s="472" t="str">
        <f>IF(BD16="-","-",AVERAGEIFS('(B) - Detecciones - Ataques'!$GQ$3:$GQ$137,'(B) - Detecciones - Ataques'!$GR$3:$GR$137,"✔",'(B) - Detecciones - Ataques'!$E$3:$E$137,BD20))</f>
        <v>-</v>
      </c>
      <c r="BE21" s="472">
        <f>IF(BE16="-","-",AVERAGEIFS('(B) - Detecciones - Ataques'!$GQ$3:$GQ$137,'(B) - Detecciones - Ataques'!$GR$3:$GR$137,"✔",'(B) - Detecciones - Ataques'!$E$3:$E$137,BE20))</f>
        <v>0.1</v>
      </c>
      <c r="BF21" s="472" t="str">
        <f>IF(BF16="-","-",AVERAGEIFS('(B) - Detecciones - Ataques'!$GQ$3:$GQ$137,'(B) - Detecciones - Ataques'!$GR$3:$GR$137,"✔",'(B) - Detecciones - Ataques'!$E$3:$E$137,BF20))</f>
        <v>-</v>
      </c>
      <c r="BG21" s="472">
        <f>IF(BG16="-","-",AVERAGEIFS('(B) - Detecciones - Ataques'!$GQ$3:$GQ$137,'(B) - Detecciones - Ataques'!$GR$3:$GR$137,"✔",'(B) - Detecciones - Ataques'!$E$3:$E$137,BG20))</f>
        <v>0</v>
      </c>
      <c r="BH21" s="472" t="str">
        <f>IF(BH16="-","-",AVERAGEIFS('(B) - Detecciones - Ataques'!$GQ$3:$GQ$137,'(B) - Detecciones - Ataques'!$GR$3:$GR$137,"✔",'(B) - Detecciones - Ataques'!$E$3:$E$137,BH20))</f>
        <v>-</v>
      </c>
      <c r="BI21" s="472" t="str">
        <f>IF(BI16="-","-",AVERAGEIFS('(B) - Detecciones - Ataques'!$GQ$3:$GQ$137,'(B) - Detecciones - Ataques'!$GR$3:$GR$137,"✔",'(B) - Detecciones - Ataques'!$E$3:$E$137,BI20))</f>
        <v>-</v>
      </c>
      <c r="BJ21" s="472">
        <f>IF(BJ16="-","-",AVERAGEIFS('(B) - Detecciones - Ataques'!$GQ$3:$GQ$137,'(B) - Detecciones - Ataques'!$GR$3:$GR$137,"✔",'(B) - Detecciones - Ataques'!$E$3:$E$137,BJ20))</f>
        <v>0</v>
      </c>
      <c r="BK21" s="472">
        <f>IF(BK16="-","-",AVERAGEIFS('(B) - Detecciones - Ataques'!$GQ$3:$GQ$137,'(B) - Detecciones - Ataques'!$GR$3:$GR$137,"✔",'(B) - Detecciones - Ataques'!$E$3:$E$137,BK20))</f>
        <v>0</v>
      </c>
      <c r="BL21" s="472" t="str">
        <f>IF(BL16="-","-",AVERAGEIFS('(B) - Detecciones - Ataques'!$GQ$3:$GQ$137,'(B) - Detecciones - Ataques'!$GR$3:$GR$137,"✔",'(B) - Detecciones - Ataques'!$E$3:$E$137,BL20))</f>
        <v>-</v>
      </c>
      <c r="BM21" s="472">
        <f>IF(BM16="-","-",AVERAGEIFS('(B) - Detecciones - Ataques'!$GQ$3:$GQ$137,'(B) - Detecciones - Ataques'!$GR$3:$GR$137,"✔",'(B) - Detecciones - Ataques'!$E$3:$E$137,BM20))</f>
        <v>0</v>
      </c>
      <c r="BN21" s="472">
        <f>IF(BN16="-","-",AVERAGEIFS('(B) - Detecciones - Ataques'!$GQ$3:$GQ$137,'(B) - Detecciones - Ataques'!$GR$3:$GR$137,"✔",'(B) - Detecciones - Ataques'!$E$3:$E$137,BN20))</f>
        <v>0</v>
      </c>
      <c r="BO21" s="472" t="str">
        <f>IF(BO16="-","-",AVERAGEIFS('(B) - Detecciones - Ataques'!$GQ$3:$GQ$137,'(B) - Detecciones - Ataques'!$GR$3:$GR$137,"✔",'(B) - Detecciones - Ataques'!$E$3:$E$137,BO20))</f>
        <v>-</v>
      </c>
      <c r="BP21" s="472">
        <f>IF(BP16="-","-",AVERAGEIFS('(B) - Detecciones - Ataques'!$GQ$3:$GQ$137,'(B) - Detecciones - Ataques'!$GR$3:$GR$137,"✔",'(B) - Detecciones - Ataques'!$E$3:$E$137,BP20))</f>
        <v>1</v>
      </c>
      <c r="BQ21" s="472" t="str">
        <f>IF(BQ16="-","-",AVERAGEIFS('(B) - Detecciones - Ataques'!$GQ$3:$GQ$137,'(B) - Detecciones - Ataques'!$GR$3:$GR$137,"✔",'(B) - Detecciones - Ataques'!$E$3:$E$137,BQ20))</f>
        <v>-</v>
      </c>
      <c r="BR21" s="472">
        <f>IF(BR16="-","-",AVERAGEIFS('(B) - Detecciones - Ataques'!$GQ$3:$GQ$137,'(B) - Detecciones - Ataques'!$GR$3:$GR$137,"✔",'(B) - Detecciones - Ataques'!$E$3:$E$137,BR20))</f>
        <v>1</v>
      </c>
      <c r="BS21" s="472" t="str">
        <f>IF(BS16="-","-",AVERAGEIFS('(B) - Detecciones - Ataques'!$GQ$3:$GQ$137,'(B) - Detecciones - Ataques'!$GR$3:$GR$137,"✔",'(B) - Detecciones - Ataques'!$E$3:$E$137,BS20))</f>
        <v>-</v>
      </c>
      <c r="BT21" s="472">
        <f>IF(BT16="-","-",AVERAGEIFS('(B) - Detecciones - Ataques'!$GQ$3:$GQ$137,'(B) - Detecciones - Ataques'!$GR$3:$GR$137,"✔",'(B) - Detecciones - Ataques'!$E$3:$E$137,BT20))</f>
        <v>0</v>
      </c>
      <c r="BU21" s="472" t="str">
        <f>IF(BU16="-","-",AVERAGEIFS('(B) - Detecciones - Ataques'!$GQ$3:$GQ$137,'(B) - Detecciones - Ataques'!$GR$3:$GR$137,"✔",'(B) - Detecciones - Ataques'!$E$3:$E$137,BU20))</f>
        <v>-</v>
      </c>
      <c r="BV21" s="472">
        <f>IF(BV16="-","-",AVERAGEIFS('(B) - Detecciones - Ataques'!$GQ$3:$GQ$137,'(B) - Detecciones - Ataques'!$GR$3:$GR$137,"✔",'(B) - Detecciones - Ataques'!$E$3:$E$137,BV20))</f>
        <v>0</v>
      </c>
      <c r="BW21" s="472">
        <f>IF(BW16="-","-",AVERAGEIFS('(B) - Detecciones - Ataques'!$GQ$3:$GQ$137,'(B) - Detecciones - Ataques'!$GR$3:$GR$137,"✔",'(B) - Detecciones - Ataques'!$E$3:$E$137,BW20))</f>
        <v>1</v>
      </c>
      <c r="BX21" s="472">
        <f>IF(BX16="-","-",AVERAGEIFS('(B) - Detecciones - Ataques'!$GQ$3:$GQ$137,'(B) - Detecciones - Ataques'!$GR$3:$GR$137,"✔",'(B) - Detecciones - Ataques'!$E$3:$E$137,BX20))</f>
        <v>0</v>
      </c>
      <c r="BY21" s="472">
        <f>IF(BY16="-","-",AVERAGEIFS('(B) - Detecciones - Ataques'!$GQ$3:$GQ$137,'(B) - Detecciones - Ataques'!$GR$3:$GR$137,"✔",'(B) - Detecciones - Ataques'!$E$3:$E$137,BY20))</f>
        <v>0</v>
      </c>
      <c r="BZ21" s="472" t="str">
        <f>IF(BZ16="-","-",AVERAGEIFS('(B) - Detecciones - Ataques'!$GQ$3:$GQ$137,'(B) - Detecciones - Ataques'!$GR$3:$GR$137,"✔",'(B) - Detecciones - Ataques'!$E$3:$E$137,BZ20))</f>
        <v>-</v>
      </c>
      <c r="CA21" s="472">
        <f>IF(CA16="-","-",AVERAGEIFS('(B) - Detecciones - Ataques'!$GQ$3:$GQ$137,'(B) - Detecciones - Ataques'!$GR$3:$GR$137,"✔",'(B) - Detecciones - Ataques'!$E$3:$E$137,CA20))</f>
        <v>0</v>
      </c>
      <c r="CB21" s="472">
        <f>IF(CB16="-","-",AVERAGEIFS('(B) - Detecciones - Ataques'!$GQ$3:$GQ$137,'(B) - Detecciones - Ataques'!$GR$3:$GR$137,"✔",'(B) - Detecciones - Ataques'!$E$3:$E$137,CB20))</f>
        <v>1</v>
      </c>
      <c r="CC21" s="472">
        <f>IF(CC16="-","-",AVERAGEIFS('(B) - Detecciones - Ataques'!$GQ$3:$GQ$137,'(B) - Detecciones - Ataques'!$GR$3:$GR$137,"✔",'(B) - Detecciones - Ataques'!$E$3:$E$137,CC20))</f>
        <v>1</v>
      </c>
      <c r="CD21" s="472">
        <f>IF(CD16="-","-",AVERAGEIFS('(B) - Detecciones - Ataques'!$GQ$3:$GQ$137,'(B) - Detecciones - Ataques'!$GR$3:$GR$137,"✔",'(B) - Detecciones - Ataques'!$E$3:$E$137,CD20))</f>
        <v>0</v>
      </c>
      <c r="CE21" s="472">
        <f>IF(CE16="-","-",AVERAGEIFS('(B) - Detecciones - Ataques'!$GQ$3:$GQ$137,'(B) - Detecciones - Ataques'!$GR$3:$GR$137,"✔",'(B) - Detecciones - Ataques'!$E$3:$E$137,CE20))</f>
        <v>0</v>
      </c>
      <c r="CF21" s="472" t="str">
        <f>IF(CF16="-","-",AVERAGEIFS('(B) - Detecciones - Ataques'!$GQ$3:$GQ$137,'(B) - Detecciones - Ataques'!$GR$3:$GR$137,"✔",'(B) - Detecciones - Ataques'!$E$3:$E$137,CF20))</f>
        <v>-</v>
      </c>
      <c r="CG21" s="472">
        <f>IF(CG16="-","-",AVERAGEIFS('(B) - Detecciones - Ataques'!$GQ$3:$GQ$137,'(B) - Detecciones - Ataques'!$GR$3:$GR$137,"✔",'(B) - Detecciones - Ataques'!$E$3:$E$137,CG20))</f>
        <v>0.4969115697</v>
      </c>
      <c r="CH21" s="472">
        <f>IF(CH16="-","-",AVERAGEIFS('(B) - Detecciones - Ataques'!$GQ$3:$GQ$137,'(B) - Detecciones - Ataques'!$GR$3:$GR$137,"✔",'(B) - Detecciones - Ataques'!$E$3:$E$137,CH20))</f>
        <v>0</v>
      </c>
      <c r="CI21" s="472" t="str">
        <f>IF(CI16="-","-",AVERAGEIFS('(B) - Detecciones - Ataques'!$GQ$3:$GQ$137,'(B) - Detecciones - Ataques'!$GR$3:$GR$137,"✔",'(B) - Detecciones - Ataques'!$E$3:$E$137,CI20))</f>
        <v>-</v>
      </c>
      <c r="CJ21" s="472">
        <f>IF(CJ16="-","-",AVERAGEIFS('(B) - Detecciones - Ataques'!$GQ$3:$GQ$137,'(B) - Detecciones - Ataques'!$GR$3:$GR$137,"✔",'(B) - Detecciones - Ataques'!$E$3:$E$137,CJ20))</f>
        <v>0</v>
      </c>
      <c r="CK21" s="472" t="str">
        <f>IF(CK16="-","-",AVERAGEIFS('(B) - Detecciones - Ataques'!$GQ$3:$GQ$137,'(B) - Detecciones - Ataques'!$GR$3:$GR$137,"✔",'(B) - Detecciones - Ataques'!$E$3:$E$137,CK20))</f>
        <v>-</v>
      </c>
      <c r="CL21" s="472">
        <f>IF(CL16="-","-",AVERAGEIFS('(B) - Detecciones - Ataques'!$GQ$3:$GQ$137,'(B) - Detecciones - Ataques'!$GR$3:$GR$137,"✔",'(B) - Detecciones - Ataques'!$E$3:$E$137,CL20))</f>
        <v>0</v>
      </c>
      <c r="CM21" s="472">
        <f>IF(CM16="-","-",AVERAGEIFS('(B) - Detecciones - Ataques'!$GQ$3:$GQ$137,'(B) - Detecciones - Ataques'!$GR$3:$GR$137,"✔",'(B) - Detecciones - Ataques'!$E$3:$E$137,CM20))</f>
        <v>0</v>
      </c>
      <c r="CN21" s="472" t="str">
        <f>IF(CN16="-","-",AVERAGEIFS('(B) - Detecciones - Ataques'!$GQ$3:$GQ$137,'(B) - Detecciones - Ataques'!$GR$3:$GR$137,"✔",'(B) - Detecciones - Ataques'!$E$3:$E$137,CN20))</f>
        <v>-</v>
      </c>
      <c r="CO21" s="472" t="str">
        <f>IF(CO16="-","-",AVERAGEIFS('(B) - Detecciones - Ataques'!$GQ$3:$GQ$137,'(B) - Detecciones - Ataques'!$GR$3:$GR$137,"✔",'(B) - Detecciones - Ataques'!$E$3:$E$137,CO20))</f>
        <v>-</v>
      </c>
      <c r="CP21" s="472" t="str">
        <f>IF(CP16="-","-",AVERAGEIFS('(B) - Detecciones - Ataques'!$GQ$3:$GQ$137,'(B) - Detecciones - Ataques'!$GR$3:$GR$137,"✔",'(B) - Detecciones - Ataques'!$E$3:$E$137,CP20))</f>
        <v>-</v>
      </c>
      <c r="CQ21" s="472" t="str">
        <f>IF(CQ16="-","-",AVERAGEIFS('(B) - Detecciones - Ataques'!$GQ$3:$GQ$137,'(B) - Detecciones - Ataques'!$GR$3:$GR$137,"✔",'(B) - Detecciones - Ataques'!$E$3:$E$137,CQ20))</f>
        <v>-</v>
      </c>
      <c r="CR21" s="472" t="str">
        <f>IF(CR16="-","-",AVERAGEIFS('(B) - Detecciones - Ataques'!$GQ$3:$GQ$137,'(B) - Detecciones - Ataques'!$GR$3:$GR$137,"✔",'(B) - Detecciones - Ataques'!$E$3:$E$137,CR20))</f>
        <v>-</v>
      </c>
      <c r="CS21" s="472" t="str">
        <f>IF(CS16="-","-",AVERAGEIFS('(B) - Detecciones - Ataques'!$GQ$3:$GQ$137,'(B) - Detecciones - Ataques'!$GR$3:$GR$137,"✔",'(B) - Detecciones - Ataques'!$E$3:$E$137,CS20))</f>
        <v>-</v>
      </c>
      <c r="CT21" s="472" t="str">
        <f>IF(CT16="-","-",AVERAGEIFS('(B) - Detecciones - Ataques'!$GQ$3:$GQ$137,'(B) - Detecciones - Ataques'!$GR$3:$GR$137,"✔",'(B) - Detecciones - Ataques'!$E$3:$E$137,CT20))</f>
        <v>-</v>
      </c>
      <c r="CU21" s="472" t="str">
        <f>IF(CU16="-","-",AVERAGEIFS('(B) - Detecciones - Ataques'!$GQ$3:$GQ$137,'(B) - Detecciones - Ataques'!$GR$3:$GR$137,"✔",'(B) - Detecciones - Ataques'!$E$3:$E$137,CU20))</f>
        <v>-</v>
      </c>
      <c r="CV21" s="472">
        <f>IF(CV16="-","-",AVERAGEIFS('(B) - Detecciones - Ataques'!$GQ$3:$GQ$137,'(B) - Detecciones - Ataques'!$GR$3:$GR$137,"✔",'(B) - Detecciones - Ataques'!$E$3:$E$137,CV20))</f>
        <v>0</v>
      </c>
      <c r="CW21" s="472" t="str">
        <f>IF(CW16="-","-",AVERAGEIFS('(B) - Detecciones - Ataques'!$GQ$3:$GQ$137,'(B) - Detecciones - Ataques'!$GR$3:$GR$137,"✔",'(B) - Detecciones - Ataques'!$E$3:$E$137,CW20))</f>
        <v>-</v>
      </c>
      <c r="CX21" s="472">
        <f>IF(CX16="-","-",AVERAGEIFS('(B) - Detecciones - Ataques'!$GQ$3:$GQ$137,'(B) - Detecciones - Ataques'!$GR$3:$GR$137,"✔",'(B) - Detecciones - Ataques'!$E$3:$E$137,CX20))</f>
        <v>0.09090909091</v>
      </c>
    </row>
    <row r="22">
      <c r="D22" s="178"/>
      <c r="E22" s="178"/>
    </row>
    <row r="23">
      <c r="D23" s="272" t="s">
        <v>2253</v>
      </c>
      <c r="E23" s="274"/>
    </row>
    <row r="24">
      <c r="D24" s="459" t="s">
        <v>2297</v>
      </c>
      <c r="E24" s="460" t="s">
        <v>2296</v>
      </c>
    </row>
    <row r="25">
      <c r="D25" s="471">
        <f>AVERAGE('(B) - Detecciones - Ataques'!GQ3:GQ137)</f>
        <v>0.1757242852</v>
      </c>
      <c r="E25" s="469">
        <f>AVERAGEIF('(B) - Detecciones - Ataques'!GR3:GR137,"✔",'(B) - Detecciones - Ataques'!GQ3:GQ137)</f>
        <v>0.285826033</v>
      </c>
    </row>
    <row r="34">
      <c r="B34" s="1" t="s">
        <v>2300</v>
      </c>
      <c r="C34" s="351">
        <v>0.28582603298437603</v>
      </c>
    </row>
    <row r="35">
      <c r="B35" s="1" t="s">
        <v>2304</v>
      </c>
      <c r="C35" s="351">
        <f>1-C34</f>
        <v>0.714173967</v>
      </c>
    </row>
  </sheetData>
  <mergeCells count="9">
    <mergeCell ref="D18:E18"/>
    <mergeCell ref="D23:E23"/>
    <mergeCell ref="D7:E7"/>
    <mergeCell ref="G7:T7"/>
    <mergeCell ref="V7:CX7"/>
    <mergeCell ref="G14:T14"/>
    <mergeCell ref="V14:CX14"/>
    <mergeCell ref="G19:T19"/>
    <mergeCell ref="V19:CX1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2" width="24.75"/>
    <col customWidth="1" min="13" max="13" width="19.88"/>
    <col customWidth="1" min="14" max="14" width="31.75"/>
    <col customWidth="1" min="17" max="17" width="20.13"/>
    <col customWidth="1" min="18" max="18" width="21.0"/>
    <col customWidth="1" min="19" max="19" width="30.75"/>
  </cols>
  <sheetData>
    <row r="7">
      <c r="C7" s="265"/>
      <c r="D7" s="266"/>
      <c r="E7" s="266"/>
      <c r="F7" s="266"/>
      <c r="G7" s="266"/>
      <c r="H7" s="267"/>
    </row>
    <row r="8">
      <c r="C8" s="269"/>
      <c r="D8" s="268"/>
      <c r="E8" s="268"/>
      <c r="F8" s="268"/>
      <c r="G8" s="268"/>
      <c r="H8" s="270"/>
    </row>
    <row r="9" ht="21.75" customHeight="1">
      <c r="C9" s="269"/>
      <c r="D9" s="481" t="s">
        <v>2305</v>
      </c>
      <c r="E9" s="223"/>
      <c r="F9" s="223"/>
      <c r="G9" s="224"/>
      <c r="H9" s="270"/>
      <c r="K9" s="481" t="s">
        <v>2306</v>
      </c>
      <c r="L9" s="223"/>
      <c r="M9" s="223"/>
      <c r="N9" s="224"/>
      <c r="Q9" s="481" t="s">
        <v>2307</v>
      </c>
      <c r="R9" s="223"/>
      <c r="S9" s="224"/>
    </row>
    <row r="10">
      <c r="C10" s="269"/>
      <c r="D10" s="482" t="s">
        <v>2308</v>
      </c>
      <c r="E10" s="483" t="s">
        <v>2309</v>
      </c>
      <c r="F10" s="483" t="s">
        <v>2310</v>
      </c>
      <c r="G10" s="484" t="s">
        <v>2311</v>
      </c>
      <c r="H10" s="270"/>
      <c r="K10" s="485"/>
      <c r="L10" s="485"/>
      <c r="M10" s="485"/>
      <c r="N10" s="485"/>
    </row>
    <row r="11" ht="31.5" customHeight="1">
      <c r="C11" s="269"/>
      <c r="D11" s="486">
        <v>13.0</v>
      </c>
      <c r="E11" s="487">
        <v>86.0</v>
      </c>
      <c r="F11" s="487">
        <v>99.0</v>
      </c>
      <c r="G11" s="488">
        <v>135.0</v>
      </c>
      <c r="H11" s="270"/>
      <c r="K11" s="489"/>
      <c r="L11" s="490" t="s">
        <v>2312</v>
      </c>
      <c r="M11" s="491" t="s">
        <v>2313</v>
      </c>
      <c r="N11" s="492" t="s">
        <v>2314</v>
      </c>
      <c r="Q11" s="489"/>
      <c r="R11" s="490" t="s">
        <v>2312</v>
      </c>
      <c r="S11" s="492" t="s">
        <v>2315</v>
      </c>
    </row>
    <row r="12">
      <c r="C12" s="269"/>
      <c r="D12" s="268"/>
      <c r="E12" s="268"/>
      <c r="F12" s="268"/>
      <c r="G12" s="268"/>
      <c r="H12" s="270"/>
      <c r="K12" s="423" t="s">
        <v>2316</v>
      </c>
      <c r="L12" s="493">
        <f>'(D) - Análisis Resultados I - S'!N40</f>
        <v>20922</v>
      </c>
      <c r="M12" s="226" t="s">
        <v>12</v>
      </c>
      <c r="N12" s="494">
        <f>'(D) - Análisis Resultados II - '!E15</f>
        <v>814</v>
      </c>
      <c r="Q12" s="423" t="s">
        <v>2316</v>
      </c>
      <c r="R12" s="493">
        <f>'(D) - Análisis Resultados I - S'!N40</f>
        <v>20922</v>
      </c>
      <c r="S12" s="494">
        <f>'(D) - Análisis Resultados III -'!E15</f>
        <v>113013</v>
      </c>
    </row>
    <row r="13">
      <c r="C13" s="269"/>
      <c r="D13" s="268"/>
      <c r="E13" s="268"/>
      <c r="F13" s="268"/>
      <c r="G13" s="268"/>
      <c r="H13" s="270"/>
      <c r="K13" s="495" t="s">
        <v>2317</v>
      </c>
      <c r="L13" s="496">
        <f>'(D) - Análisis Resultados I - S'!N75</f>
        <v>0.02197716778</v>
      </c>
      <c r="M13" s="226" t="s">
        <v>12</v>
      </c>
      <c r="N13" s="497">
        <f>'(D) - Análisis Resultados II - '!E20</f>
        <v>0.0007940208474</v>
      </c>
      <c r="Q13" s="495" t="s">
        <v>2317</v>
      </c>
      <c r="R13" s="496">
        <f>'(D) - Análisis Resultados I - S'!N75</f>
        <v>0.02197716778</v>
      </c>
      <c r="S13" s="497">
        <f>'(D) - Análisis Resultados III -'!E20</f>
        <v>0.1102391622</v>
      </c>
    </row>
    <row r="14">
      <c r="B14" s="498"/>
      <c r="C14" s="499"/>
      <c r="D14" s="500"/>
      <c r="E14" s="500"/>
      <c r="F14" s="500"/>
      <c r="G14" s="500"/>
      <c r="H14" s="501"/>
      <c r="I14" s="498"/>
      <c r="K14" s="502" t="s">
        <v>2318</v>
      </c>
      <c r="L14" s="503">
        <f>'(D) - Análisis Resultados I - S'!N109</f>
        <v>0.4155216355</v>
      </c>
      <c r="M14" s="438">
        <f>'(D) - Análisis Resultados II - '!D30</f>
        <v>0.3183</v>
      </c>
      <c r="N14" s="504">
        <f>'(D) - Análisis Resultados II - '!E25</f>
        <v>0.1472379055</v>
      </c>
      <c r="Q14" s="502" t="s">
        <v>2318</v>
      </c>
      <c r="R14" s="503">
        <f>'(D) - Análisis Resultados I - S'!N109</f>
        <v>0.4155216355</v>
      </c>
      <c r="S14" s="497">
        <f>'(D) - Análisis Resultados III -'!E25</f>
        <v>0.285826033</v>
      </c>
    </row>
    <row r="15" ht="18.75" customHeight="1">
      <c r="B15" s="498"/>
      <c r="C15" s="499"/>
      <c r="D15" s="500"/>
      <c r="E15" s="500"/>
      <c r="F15" s="500"/>
      <c r="G15" s="500"/>
      <c r="H15" s="501"/>
      <c r="I15" s="498"/>
      <c r="K15" s="489"/>
      <c r="L15" s="489"/>
      <c r="M15" s="489"/>
      <c r="N15" s="485"/>
    </row>
    <row r="16" ht="18.75" customHeight="1">
      <c r="B16" s="498"/>
      <c r="C16" s="499"/>
      <c r="D16" s="505" t="s">
        <v>2130</v>
      </c>
      <c r="E16" s="506" t="s">
        <v>2319</v>
      </c>
      <c r="F16" s="507" t="s">
        <v>2320</v>
      </c>
      <c r="G16" s="508" t="s">
        <v>2321</v>
      </c>
      <c r="H16" s="509"/>
      <c r="I16" s="510"/>
      <c r="K16" s="489"/>
      <c r="L16" s="489"/>
      <c r="M16" s="489"/>
      <c r="N16" s="485"/>
    </row>
    <row r="17" ht="18.75" customHeight="1">
      <c r="B17" s="498"/>
      <c r="C17" s="499"/>
      <c r="D17" s="511" t="s">
        <v>1822</v>
      </c>
      <c r="E17" s="512">
        <v>4.0</v>
      </c>
      <c r="F17" s="513">
        <v>5.0</v>
      </c>
      <c r="G17" s="514">
        <v>6.0</v>
      </c>
      <c r="H17" s="509"/>
      <c r="I17" s="510"/>
      <c r="K17" s="485"/>
      <c r="L17" s="485"/>
      <c r="M17" s="485"/>
      <c r="N17" s="485"/>
    </row>
    <row r="18" ht="30.0" customHeight="1">
      <c r="B18" s="498"/>
      <c r="C18" s="499"/>
      <c r="D18" s="511" t="s">
        <v>1752</v>
      </c>
      <c r="E18" s="512">
        <v>2.0</v>
      </c>
      <c r="F18" s="513">
        <v>4.0</v>
      </c>
      <c r="G18" s="514">
        <v>5.0</v>
      </c>
      <c r="H18" s="509"/>
      <c r="I18" s="510"/>
      <c r="K18" s="485"/>
      <c r="L18" s="485"/>
      <c r="M18" s="485"/>
      <c r="N18" s="485"/>
    </row>
    <row r="19" ht="18.75" customHeight="1">
      <c r="B19" s="498"/>
      <c r="C19" s="499"/>
      <c r="D19" s="511" t="s">
        <v>797</v>
      </c>
      <c r="E19" s="512">
        <v>7.0</v>
      </c>
      <c r="F19" s="513">
        <v>8.0</v>
      </c>
      <c r="G19" s="514">
        <v>12.0</v>
      </c>
      <c r="H19" s="509"/>
      <c r="I19" s="510"/>
      <c r="K19" s="485"/>
      <c r="L19" s="485"/>
      <c r="M19" s="485"/>
      <c r="N19" s="485"/>
    </row>
    <row r="20" ht="18.75" customHeight="1">
      <c r="B20" s="498"/>
      <c r="C20" s="499"/>
      <c r="D20" s="515" t="s">
        <v>441</v>
      </c>
      <c r="E20" s="513">
        <v>4.0</v>
      </c>
      <c r="F20" s="513">
        <v>4.0</v>
      </c>
      <c r="G20" s="514">
        <v>4.0</v>
      </c>
      <c r="H20" s="509"/>
      <c r="I20" s="510"/>
      <c r="K20" s="485"/>
      <c r="L20" s="485"/>
      <c r="M20" s="485"/>
      <c r="N20" s="485"/>
    </row>
    <row r="21" ht="18.75" customHeight="1">
      <c r="B21" s="498"/>
      <c r="C21" s="499"/>
      <c r="D21" s="515" t="s">
        <v>508</v>
      </c>
      <c r="E21" s="513">
        <v>8.0</v>
      </c>
      <c r="F21" s="513">
        <v>8.0</v>
      </c>
      <c r="G21" s="514">
        <v>8.0</v>
      </c>
      <c r="H21" s="509"/>
      <c r="I21" s="510"/>
      <c r="K21" s="485"/>
      <c r="L21" s="485"/>
      <c r="M21" s="485"/>
      <c r="N21" s="485"/>
    </row>
    <row r="22" ht="18.75" customHeight="1">
      <c r="B22" s="498"/>
      <c r="C22" s="499"/>
      <c r="D22" s="515" t="s">
        <v>1489</v>
      </c>
      <c r="E22" s="513">
        <v>2.0</v>
      </c>
      <c r="F22" s="513">
        <v>2.0</v>
      </c>
      <c r="G22" s="514">
        <v>2.0</v>
      </c>
      <c r="H22" s="509"/>
      <c r="I22" s="510"/>
    </row>
    <row r="23" ht="18.75" customHeight="1">
      <c r="B23" s="498"/>
      <c r="C23" s="499"/>
      <c r="D23" s="515" t="s">
        <v>537</v>
      </c>
      <c r="E23" s="513">
        <v>10.0</v>
      </c>
      <c r="F23" s="513">
        <v>10.0</v>
      </c>
      <c r="G23" s="514">
        <v>13.0</v>
      </c>
      <c r="H23" s="509"/>
      <c r="I23" s="510"/>
    </row>
    <row r="24" ht="18.75" customHeight="1">
      <c r="B24" s="498"/>
      <c r="C24" s="499"/>
      <c r="D24" s="515" t="s">
        <v>174</v>
      </c>
      <c r="E24" s="513">
        <v>4.0</v>
      </c>
      <c r="F24" s="513">
        <v>8.0</v>
      </c>
      <c r="G24" s="514">
        <v>20.0</v>
      </c>
      <c r="H24" s="509"/>
      <c r="I24" s="510"/>
    </row>
    <row r="25" ht="18.75" customHeight="1">
      <c r="B25" s="498"/>
      <c r="C25" s="499"/>
      <c r="D25" s="515" t="s">
        <v>228</v>
      </c>
      <c r="E25" s="513">
        <v>5.0</v>
      </c>
      <c r="F25" s="513">
        <v>5.0</v>
      </c>
      <c r="G25" s="514">
        <v>7.0</v>
      </c>
      <c r="H25" s="509"/>
      <c r="I25" s="510"/>
    </row>
    <row r="26" ht="18.75" customHeight="1">
      <c r="B26" s="498"/>
      <c r="C26" s="499"/>
      <c r="D26" s="515" t="s">
        <v>269</v>
      </c>
      <c r="E26" s="513">
        <v>5.0</v>
      </c>
      <c r="F26" s="513">
        <v>6.0</v>
      </c>
      <c r="G26" s="514">
        <v>6.0</v>
      </c>
      <c r="H26" s="509"/>
      <c r="I26" s="510"/>
    </row>
    <row r="27" ht="18.75" customHeight="1">
      <c r="B27" s="498"/>
      <c r="C27" s="499"/>
      <c r="D27" s="515" t="s">
        <v>329</v>
      </c>
      <c r="E27" s="513">
        <v>5.0</v>
      </c>
      <c r="F27" s="513">
        <v>5.0</v>
      </c>
      <c r="G27" s="514">
        <v>5.0</v>
      </c>
      <c r="H27" s="509"/>
      <c r="I27" s="510"/>
    </row>
    <row r="28" ht="18.75" customHeight="1">
      <c r="B28" s="498"/>
      <c r="C28" s="499"/>
      <c r="D28" s="515" t="s">
        <v>146</v>
      </c>
      <c r="E28" s="513">
        <v>17.0</v>
      </c>
      <c r="F28" s="513">
        <v>18.0</v>
      </c>
      <c r="G28" s="514">
        <v>20.0</v>
      </c>
      <c r="H28" s="509"/>
      <c r="I28" s="510"/>
    </row>
    <row r="29" ht="18.75" customHeight="1">
      <c r="B29" s="498"/>
      <c r="C29" s="499"/>
      <c r="D29" s="515" t="s">
        <v>214</v>
      </c>
      <c r="E29" s="513">
        <v>8.0</v>
      </c>
      <c r="F29" s="513">
        <v>8.0</v>
      </c>
      <c r="G29" s="514">
        <v>9.0</v>
      </c>
      <c r="H29" s="509"/>
      <c r="I29" s="510"/>
    </row>
    <row r="30" ht="18.75" customHeight="1">
      <c r="B30" s="498"/>
      <c r="C30" s="499"/>
      <c r="D30" s="516" t="s">
        <v>1169</v>
      </c>
      <c r="E30" s="517">
        <v>5.0</v>
      </c>
      <c r="F30" s="517">
        <v>9.0</v>
      </c>
      <c r="G30" s="518">
        <v>24.0</v>
      </c>
      <c r="H30" s="509"/>
      <c r="I30" s="510"/>
    </row>
    <row r="31" ht="18.75" customHeight="1">
      <c r="B31" s="498"/>
      <c r="C31" s="499"/>
      <c r="D31" s="519"/>
      <c r="E31" s="519"/>
      <c r="F31" s="519"/>
      <c r="G31" s="519"/>
      <c r="H31" s="509"/>
      <c r="I31" s="510"/>
    </row>
    <row r="32" ht="18.75" customHeight="1">
      <c r="B32" s="498"/>
      <c r="C32" s="499"/>
      <c r="D32" s="519"/>
      <c r="E32" s="519"/>
      <c r="F32" s="519"/>
      <c r="G32" s="519"/>
      <c r="H32" s="509"/>
      <c r="I32" s="510"/>
    </row>
    <row r="33">
      <c r="B33" s="498"/>
      <c r="C33" s="499"/>
      <c r="D33" s="519"/>
      <c r="E33" s="519"/>
      <c r="F33" s="519"/>
      <c r="G33" s="519"/>
      <c r="H33" s="509"/>
      <c r="I33" s="510"/>
    </row>
    <row r="34">
      <c r="B34" s="498"/>
      <c r="C34" s="499"/>
      <c r="D34" s="519"/>
      <c r="E34" s="519"/>
      <c r="F34" s="519"/>
      <c r="G34" s="519"/>
      <c r="H34" s="509"/>
      <c r="I34" s="510"/>
    </row>
    <row r="35">
      <c r="B35" s="498"/>
      <c r="C35" s="499"/>
      <c r="D35" s="519"/>
      <c r="E35" s="519"/>
      <c r="F35" s="519"/>
      <c r="G35" s="519"/>
      <c r="H35" s="509"/>
      <c r="I35" s="510"/>
    </row>
    <row r="36">
      <c r="B36" s="498"/>
      <c r="C36" s="499"/>
      <c r="D36" s="519"/>
      <c r="E36" s="519"/>
      <c r="F36" s="519"/>
      <c r="G36" s="519"/>
      <c r="H36" s="509"/>
      <c r="I36" s="510"/>
      <c r="K36" s="481" t="s">
        <v>2322</v>
      </c>
      <c r="L36" s="223"/>
      <c r="M36" s="223"/>
      <c r="N36" s="224"/>
      <c r="Q36" s="481" t="s">
        <v>2323</v>
      </c>
      <c r="R36" s="223"/>
      <c r="S36" s="223"/>
      <c r="T36" s="224"/>
    </row>
    <row r="37">
      <c r="B37" s="498"/>
      <c r="C37" s="499"/>
      <c r="D37" s="519"/>
      <c r="E37" s="519"/>
      <c r="F37" s="519"/>
      <c r="G37" s="519"/>
      <c r="H37" s="509"/>
      <c r="I37" s="510"/>
    </row>
    <row r="38">
      <c r="B38" s="498"/>
      <c r="C38" s="499"/>
      <c r="D38" s="519"/>
      <c r="E38" s="519"/>
      <c r="F38" s="519"/>
      <c r="G38" s="519"/>
      <c r="H38" s="509"/>
      <c r="I38" s="510"/>
      <c r="L38" s="520" t="s">
        <v>2312</v>
      </c>
      <c r="M38" s="521" t="s">
        <v>2314</v>
      </c>
      <c r="R38" s="522" t="s">
        <v>2312</v>
      </c>
      <c r="S38" s="523" t="s">
        <v>2315</v>
      </c>
    </row>
    <row r="39">
      <c r="B39" s="498"/>
      <c r="C39" s="499"/>
      <c r="D39" s="524"/>
      <c r="E39" s="524"/>
      <c r="F39" s="524"/>
      <c r="G39" s="524"/>
      <c r="H39" s="525"/>
      <c r="I39" s="498"/>
      <c r="K39" s="275" t="s">
        <v>1822</v>
      </c>
      <c r="L39" s="526">
        <f>'(D) - Análisis Resultados I - S'!S139</f>
        <v>0.3351228241</v>
      </c>
      <c r="M39" s="527">
        <f>'(D) - Análisis Resultados II - '!H21</f>
        <v>0.001978369768</v>
      </c>
      <c r="Q39" s="275" t="s">
        <v>1822</v>
      </c>
      <c r="R39" s="528">
        <f>'(D) - Análisis Resultados I - S'!S139</f>
        <v>0.3351228241</v>
      </c>
      <c r="S39" s="529">
        <f>'(D) - Análisis Resultados III -'!H21</f>
        <v>0.5013014479</v>
      </c>
    </row>
    <row r="40">
      <c r="B40" s="498"/>
      <c r="C40" s="499"/>
      <c r="D40" s="524"/>
      <c r="E40" s="524"/>
      <c r="F40" s="524"/>
      <c r="G40" s="524"/>
      <c r="H40" s="525"/>
      <c r="I40" s="498"/>
      <c r="K40" s="530" t="s">
        <v>1752</v>
      </c>
      <c r="L40" s="531">
        <f>'(D) - Análisis Resultados I - S'!T139</f>
        <v>0</v>
      </c>
      <c r="M40" s="532">
        <f>'(D) - Análisis Resultados II - '!I21</f>
        <v>0.02201122141</v>
      </c>
      <c r="Q40" s="530" t="s">
        <v>1752</v>
      </c>
      <c r="R40" s="533">
        <f>'(D) - Análisis Resultados I - S'!T139</f>
        <v>0</v>
      </c>
      <c r="S40" s="529">
        <f>'(D) - Análisis Resultados III -'!I21</f>
        <v>0.9997122716</v>
      </c>
    </row>
    <row r="41">
      <c r="B41" s="498"/>
      <c r="C41" s="499"/>
      <c r="D41" s="524"/>
      <c r="E41" s="524"/>
      <c r="F41" s="524"/>
      <c r="G41" s="524"/>
      <c r="H41" s="525"/>
      <c r="I41" s="498"/>
      <c r="K41" s="530" t="s">
        <v>797</v>
      </c>
      <c r="L41" s="531">
        <f>'(D) - Análisis Resultados I - S'!U139</f>
        <v>0.6022086466</v>
      </c>
      <c r="M41" s="532">
        <f>'(D) - Análisis Resultados II - '!J21</f>
        <v>0.625</v>
      </c>
      <c r="Q41" s="530" t="s">
        <v>797</v>
      </c>
      <c r="R41" s="533">
        <f>'(D) - Análisis Resultados I - S'!U139</f>
        <v>0.6022086466</v>
      </c>
      <c r="S41" s="529">
        <f>'(D) - Análisis Resultados III -'!J21</f>
        <v>0.375</v>
      </c>
    </row>
    <row r="42">
      <c r="B42" s="498"/>
      <c r="C42" s="499"/>
      <c r="D42" s="524"/>
      <c r="E42" s="524"/>
      <c r="F42" s="524"/>
      <c r="G42" s="524"/>
      <c r="H42" s="525"/>
      <c r="I42" s="498"/>
      <c r="K42" s="530" t="s">
        <v>508</v>
      </c>
      <c r="L42" s="531">
        <f>'(D) - Análisis Resultados I - S'!V139</f>
        <v>0.5</v>
      </c>
      <c r="M42" s="532">
        <f>'(D) - Análisis Resultados II - '!K21</f>
        <v>0.25</v>
      </c>
      <c r="Q42" s="530" t="s">
        <v>508</v>
      </c>
      <c r="R42" s="528">
        <f>'(D) - Análisis Resultados I - S'!V139</f>
        <v>0.5</v>
      </c>
      <c r="S42" s="529">
        <f>'(D) - Análisis Resultados III -'!K21</f>
        <v>0.5</v>
      </c>
    </row>
    <row r="43">
      <c r="B43" s="498"/>
      <c r="C43" s="499"/>
      <c r="D43" s="524"/>
      <c r="E43" s="524"/>
      <c r="F43" s="524"/>
      <c r="G43" s="524"/>
      <c r="H43" s="525"/>
      <c r="I43" s="498"/>
      <c r="K43" s="530" t="s">
        <v>174</v>
      </c>
      <c r="L43" s="531">
        <f>'(D) - Análisis Resultados I - S'!W139</f>
        <v>0.3553382157</v>
      </c>
      <c r="M43" s="532">
        <f>'(D) - Análisis Resultados II - '!L21</f>
        <v>0</v>
      </c>
      <c r="Q43" s="530" t="s">
        <v>174</v>
      </c>
      <c r="R43" s="528">
        <f>'(D) - Análisis Resultados I - S'!W139</f>
        <v>0.3553382157</v>
      </c>
      <c r="S43" s="529">
        <f>'(D) - Análisis Resultados III -'!L21</f>
        <v>0.3848542101</v>
      </c>
    </row>
    <row r="44">
      <c r="B44" s="498"/>
      <c r="C44" s="499"/>
      <c r="D44" s="524"/>
      <c r="E44" s="524"/>
      <c r="F44" s="524"/>
      <c r="G44" s="524"/>
      <c r="H44" s="525"/>
      <c r="I44" s="498"/>
      <c r="K44" s="530" t="s">
        <v>329</v>
      </c>
      <c r="L44" s="531">
        <f>'(D) - Análisis Resultados I - S'!X139</f>
        <v>0.3333333333</v>
      </c>
      <c r="M44" s="532">
        <f>'(D) - Análisis Resultados II - '!M21</f>
        <v>0</v>
      </c>
      <c r="Q44" s="530" t="s">
        <v>329</v>
      </c>
      <c r="R44" s="528">
        <f>'(D) - Análisis Resultados I - S'!X139</f>
        <v>0.3333333333</v>
      </c>
      <c r="S44" s="529">
        <f>'(D) - Análisis Resultados III -'!M21</f>
        <v>0</v>
      </c>
    </row>
    <row r="45">
      <c r="B45" s="498"/>
      <c r="C45" s="499"/>
      <c r="D45" s="524"/>
      <c r="E45" s="524"/>
      <c r="F45" s="524"/>
      <c r="G45" s="524"/>
      <c r="H45" s="525"/>
      <c r="I45" s="498"/>
      <c r="K45" s="530" t="s">
        <v>1169</v>
      </c>
      <c r="L45" s="531">
        <f>'(D) - Análisis Resultados I - S'!Y139</f>
        <v>0.1366208478</v>
      </c>
      <c r="M45" s="532">
        <f>'(D) - Análisis Resultados II - '!N21</f>
        <v>0.05527107639</v>
      </c>
      <c r="Q45" s="530" t="s">
        <v>1169</v>
      </c>
      <c r="R45" s="528">
        <f>'(D) - Análisis Resultados I - S'!Y139</f>
        <v>0.1366208478</v>
      </c>
      <c r="S45" s="529">
        <f>'(D) - Análisis Resultados III -'!N21</f>
        <v>0.1492918867</v>
      </c>
    </row>
    <row r="46">
      <c r="B46" s="498"/>
      <c r="C46" s="499"/>
      <c r="D46" s="524"/>
      <c r="E46" s="524"/>
      <c r="F46" s="524"/>
      <c r="G46" s="524"/>
      <c r="H46" s="525"/>
      <c r="I46" s="498"/>
      <c r="K46" s="530" t="s">
        <v>146</v>
      </c>
      <c r="L46" s="531">
        <f>'(D) - Análisis Resultados I - S'!Z139</f>
        <v>0.8</v>
      </c>
      <c r="M46" s="532">
        <f>'(D) - Análisis Resultados II - '!O21</f>
        <v>0.11</v>
      </c>
      <c r="Q46" s="530" t="s">
        <v>146</v>
      </c>
      <c r="R46" s="528">
        <f>'(D) - Análisis Resultados I - S'!Z139</f>
        <v>0.8</v>
      </c>
      <c r="S46" s="529">
        <f>'(D) - Análisis Resultados III -'!O21</f>
        <v>0.21</v>
      </c>
    </row>
    <row r="47">
      <c r="B47" s="498"/>
      <c r="C47" s="499"/>
      <c r="D47" s="524"/>
      <c r="E47" s="524"/>
      <c r="F47" s="524"/>
      <c r="G47" s="524"/>
      <c r="H47" s="525"/>
      <c r="I47" s="498"/>
      <c r="K47" s="530" t="s">
        <v>537</v>
      </c>
      <c r="L47" s="531">
        <f>'(D) - Análisis Resultados I - S'!AA139</f>
        <v>0.5714285714</v>
      </c>
      <c r="M47" s="532">
        <f>'(D) - Análisis Resultados II - '!P21</f>
        <v>0</v>
      </c>
      <c r="Q47" s="530" t="s">
        <v>537</v>
      </c>
      <c r="R47" s="533">
        <f>'(D) - Análisis Resultados I - S'!AA139</f>
        <v>0.5714285714</v>
      </c>
      <c r="S47" s="534">
        <f>'(D) - Análisis Resultados III -'!P21</f>
        <v>0.1428571429</v>
      </c>
    </row>
    <row r="48">
      <c r="B48" s="498"/>
      <c r="C48" s="499"/>
      <c r="D48" s="524"/>
      <c r="E48" s="524"/>
      <c r="F48" s="524"/>
      <c r="G48" s="524"/>
      <c r="H48" s="525"/>
      <c r="I48" s="498"/>
      <c r="K48" s="530" t="s">
        <v>269</v>
      </c>
      <c r="L48" s="531">
        <f>'(D) - Análisis Resultados I - S'!AB139</f>
        <v>0.6</v>
      </c>
      <c r="M48" s="532">
        <f>'(D) - Análisis Resultados II - '!Q21</f>
        <v>0.4</v>
      </c>
      <c r="Q48" s="530" t="s">
        <v>269</v>
      </c>
      <c r="R48" s="533">
        <f>'(D) - Análisis Resultados I - S'!AB139</f>
        <v>0.6</v>
      </c>
      <c r="S48" s="534">
        <f>'(D) - Análisis Resultados III -'!Q21</f>
        <v>0.6</v>
      </c>
    </row>
    <row r="49">
      <c r="B49" s="498"/>
      <c r="C49" s="499"/>
      <c r="D49" s="524"/>
      <c r="E49" s="524"/>
      <c r="F49" s="524"/>
      <c r="G49" s="524"/>
      <c r="H49" s="525"/>
      <c r="I49" s="498"/>
      <c r="K49" s="530" t="s">
        <v>228</v>
      </c>
      <c r="L49" s="531">
        <f>'(D) - Análisis Resultados I - S'!AC139</f>
        <v>0.00119760479</v>
      </c>
      <c r="M49" s="532">
        <f>'(D) - Análisis Resultados II - '!R21</f>
        <v>0.2012097851</v>
      </c>
      <c r="Q49" s="530" t="s">
        <v>228</v>
      </c>
      <c r="R49" s="533">
        <f>'(D) - Análisis Resultados I - S'!AC139</f>
        <v>0.00119760479</v>
      </c>
      <c r="S49" s="534">
        <f>'(D) - Análisis Resultados III -'!R21</f>
        <v>0.1987646279</v>
      </c>
    </row>
    <row r="50">
      <c r="B50" s="498"/>
      <c r="C50" s="499"/>
      <c r="D50" s="500"/>
      <c r="E50" s="500"/>
      <c r="F50" s="500"/>
      <c r="G50" s="500"/>
      <c r="H50" s="501"/>
      <c r="I50" s="498"/>
      <c r="K50" s="530" t="s">
        <v>214</v>
      </c>
      <c r="L50" s="531">
        <f>'(D) - Análisis Resultados I - S'!AD139</f>
        <v>0.5</v>
      </c>
      <c r="M50" s="532">
        <f>'(D) - Análisis Resultados II - '!S21</f>
        <v>0</v>
      </c>
      <c r="Q50" s="530" t="s">
        <v>214</v>
      </c>
      <c r="R50" s="533">
        <f>'(D) - Análisis Resultados I - S'!AD139</f>
        <v>0.5</v>
      </c>
      <c r="S50" s="534">
        <f>'(D) - Análisis Resultados III -'!S21</f>
        <v>0</v>
      </c>
    </row>
    <row r="51">
      <c r="B51" s="498"/>
      <c r="C51" s="499"/>
      <c r="D51" s="500"/>
      <c r="E51" s="500"/>
      <c r="F51" s="500"/>
      <c r="G51" s="500"/>
      <c r="H51" s="501"/>
      <c r="I51" s="498"/>
      <c r="K51" s="535" t="s">
        <v>441</v>
      </c>
      <c r="L51" s="536">
        <f>'(D) - Análisis Resultados I - S'!AE139</f>
        <v>0.6666666667</v>
      </c>
      <c r="M51" s="537">
        <f>'(D) - Análisis Resultados II - '!T21</f>
        <v>0</v>
      </c>
      <c r="Q51" s="535" t="s">
        <v>441</v>
      </c>
      <c r="R51" s="538">
        <f>'(D) - Análisis Resultados I - S'!AE139</f>
        <v>0.6666666667</v>
      </c>
      <c r="S51" s="539">
        <f>'(D) - Análisis Resultados III -'!T21</f>
        <v>0.0303030303</v>
      </c>
    </row>
    <row r="52">
      <c r="B52" s="498"/>
      <c r="C52" s="499"/>
      <c r="D52" s="500"/>
      <c r="E52" s="500"/>
      <c r="F52" s="500"/>
      <c r="G52" s="500"/>
      <c r="H52" s="501"/>
      <c r="I52" s="498"/>
      <c r="L52" s="489"/>
      <c r="M52" s="489"/>
    </row>
    <row r="53">
      <c r="B53" s="498"/>
      <c r="C53" s="499"/>
      <c r="D53" s="500"/>
      <c r="E53" s="500"/>
      <c r="F53" s="500"/>
      <c r="G53" s="500"/>
      <c r="H53" s="501"/>
      <c r="I53" s="498"/>
      <c r="L53" s="485"/>
      <c r="M53" s="485"/>
    </row>
    <row r="54">
      <c r="B54" s="498"/>
      <c r="C54" s="499"/>
      <c r="D54" s="500"/>
      <c r="E54" s="500"/>
      <c r="F54" s="500"/>
      <c r="G54" s="500"/>
      <c r="H54" s="501"/>
      <c r="I54" s="498"/>
      <c r="L54" s="485"/>
      <c r="M54" s="485"/>
    </row>
    <row r="55">
      <c r="B55" s="498"/>
      <c r="C55" s="499"/>
      <c r="D55" s="500"/>
      <c r="E55" s="500"/>
      <c r="F55" s="500"/>
      <c r="G55" s="500"/>
      <c r="H55" s="501"/>
      <c r="I55" s="498"/>
      <c r="L55" s="485"/>
      <c r="M55" s="485"/>
    </row>
    <row r="56">
      <c r="B56" s="498"/>
      <c r="C56" s="499"/>
      <c r="D56" s="500"/>
      <c r="E56" s="500"/>
      <c r="F56" s="500"/>
      <c r="G56" s="500"/>
      <c r="H56" s="501"/>
      <c r="I56" s="498"/>
    </row>
    <row r="57">
      <c r="B57" s="498"/>
      <c r="C57" s="499"/>
      <c r="D57" s="500"/>
      <c r="E57" s="500"/>
      <c r="F57" s="500"/>
      <c r="G57" s="500"/>
      <c r="H57" s="501"/>
      <c r="I57" s="498"/>
    </row>
    <row r="58">
      <c r="B58" s="498"/>
      <c r="C58" s="499"/>
      <c r="D58" s="500"/>
      <c r="E58" s="500"/>
      <c r="F58" s="500"/>
      <c r="G58" s="500"/>
      <c r="H58" s="501"/>
      <c r="I58" s="498"/>
    </row>
    <row r="59">
      <c r="B59" s="498"/>
      <c r="C59" s="499"/>
      <c r="D59" s="500"/>
      <c r="E59" s="500"/>
      <c r="F59" s="500"/>
      <c r="G59" s="500"/>
      <c r="H59" s="501"/>
      <c r="I59" s="498"/>
    </row>
    <row r="60">
      <c r="B60" s="498"/>
      <c r="C60" s="499"/>
      <c r="D60" s="500"/>
      <c r="E60" s="500"/>
      <c r="F60" s="500"/>
      <c r="G60" s="500"/>
      <c r="H60" s="501"/>
      <c r="I60" s="498"/>
    </row>
    <row r="61">
      <c r="B61" s="498"/>
      <c r="C61" s="499"/>
      <c r="D61" s="500"/>
      <c r="E61" s="500"/>
      <c r="F61" s="500"/>
      <c r="G61" s="500"/>
      <c r="H61" s="501"/>
      <c r="I61" s="498"/>
    </row>
    <row r="62">
      <c r="B62" s="498"/>
      <c r="C62" s="499"/>
      <c r="D62" s="500"/>
      <c r="E62" s="500"/>
      <c r="F62" s="500"/>
      <c r="G62" s="500"/>
      <c r="H62" s="501"/>
      <c r="I62" s="498"/>
    </row>
    <row r="63">
      <c r="B63" s="498"/>
      <c r="C63" s="499"/>
      <c r="D63" s="500"/>
      <c r="E63" s="500"/>
      <c r="F63" s="500"/>
      <c r="G63" s="500"/>
      <c r="H63" s="501"/>
      <c r="I63" s="498"/>
    </row>
    <row r="64">
      <c r="B64" s="498"/>
      <c r="C64" s="499"/>
      <c r="D64" s="500"/>
      <c r="E64" s="500"/>
      <c r="F64" s="500"/>
      <c r="G64" s="500"/>
      <c r="H64" s="501"/>
      <c r="I64" s="498"/>
    </row>
    <row r="65">
      <c r="B65" s="498"/>
      <c r="C65" s="499"/>
      <c r="D65" s="500"/>
      <c r="E65" s="500"/>
      <c r="F65" s="500"/>
      <c r="G65" s="500"/>
      <c r="H65" s="501"/>
      <c r="I65" s="498"/>
    </row>
    <row r="66">
      <c r="B66" s="498"/>
      <c r="C66" s="499"/>
      <c r="D66" s="500"/>
      <c r="E66" s="500"/>
      <c r="F66" s="500"/>
      <c r="G66" s="500"/>
      <c r="H66" s="501"/>
      <c r="I66" s="498"/>
    </row>
    <row r="67">
      <c r="B67" s="498"/>
      <c r="C67" s="499"/>
      <c r="D67" s="500"/>
      <c r="E67" s="500"/>
      <c r="F67" s="500"/>
      <c r="G67" s="500"/>
      <c r="H67" s="501"/>
      <c r="I67" s="498"/>
    </row>
    <row r="68">
      <c r="B68" s="498"/>
      <c r="C68" s="499"/>
      <c r="D68" s="500"/>
      <c r="E68" s="500"/>
      <c r="F68" s="500"/>
      <c r="G68" s="500"/>
      <c r="H68" s="501"/>
      <c r="I68" s="498"/>
    </row>
    <row r="69">
      <c r="B69" s="498"/>
      <c r="C69" s="499"/>
      <c r="D69" s="500"/>
      <c r="E69" s="500"/>
      <c r="F69" s="500"/>
      <c r="G69" s="500"/>
      <c r="H69" s="501"/>
      <c r="I69" s="498"/>
    </row>
    <row r="70">
      <c r="B70" s="498"/>
      <c r="C70" s="499"/>
      <c r="D70" s="500"/>
      <c r="E70" s="500"/>
      <c r="F70" s="500"/>
      <c r="G70" s="500"/>
      <c r="H70" s="501"/>
      <c r="I70" s="498"/>
    </row>
    <row r="71">
      <c r="B71" s="498"/>
      <c r="C71" s="499"/>
      <c r="D71" s="500"/>
      <c r="E71" s="500"/>
      <c r="F71" s="500"/>
      <c r="G71" s="500"/>
      <c r="H71" s="501"/>
      <c r="I71" s="498"/>
    </row>
    <row r="72">
      <c r="B72" s="498"/>
      <c r="C72" s="499"/>
      <c r="D72" s="500"/>
      <c r="E72" s="500"/>
      <c r="F72" s="500"/>
      <c r="G72" s="500"/>
      <c r="H72" s="501"/>
      <c r="I72" s="498"/>
    </row>
    <row r="73">
      <c r="B73" s="498"/>
      <c r="C73" s="499"/>
      <c r="D73" s="500"/>
      <c r="E73" s="500"/>
      <c r="F73" s="500"/>
      <c r="G73" s="500"/>
      <c r="H73" s="501"/>
      <c r="I73" s="498"/>
    </row>
    <row r="74">
      <c r="B74" s="498"/>
      <c r="C74" s="499"/>
      <c r="D74" s="500"/>
      <c r="E74" s="500"/>
      <c r="F74" s="500"/>
      <c r="G74" s="500"/>
      <c r="H74" s="501"/>
      <c r="I74" s="498"/>
    </row>
    <row r="75">
      <c r="B75" s="498"/>
      <c r="C75" s="499"/>
      <c r="D75" s="500"/>
      <c r="E75" s="500"/>
      <c r="F75" s="500"/>
      <c r="G75" s="500"/>
      <c r="H75" s="501"/>
      <c r="I75" s="498"/>
    </row>
    <row r="76">
      <c r="B76" s="498"/>
      <c r="C76" s="499"/>
      <c r="D76" s="500"/>
      <c r="E76" s="500"/>
      <c r="F76" s="500"/>
      <c r="G76" s="500"/>
      <c r="H76" s="501"/>
      <c r="I76" s="498"/>
    </row>
    <row r="77">
      <c r="B77" s="498"/>
      <c r="C77" s="499"/>
      <c r="D77" s="500"/>
      <c r="E77" s="500"/>
      <c r="F77" s="500"/>
      <c r="G77" s="500"/>
      <c r="H77" s="501"/>
      <c r="I77" s="498"/>
    </row>
    <row r="78">
      <c r="B78" s="498"/>
      <c r="C78" s="499"/>
      <c r="D78" s="500"/>
      <c r="E78" s="500"/>
      <c r="F78" s="500"/>
      <c r="G78" s="500"/>
      <c r="H78" s="501"/>
      <c r="I78" s="498"/>
      <c r="K78" s="481" t="s">
        <v>2324</v>
      </c>
      <c r="L78" s="223"/>
      <c r="M78" s="223"/>
      <c r="N78" s="224"/>
      <c r="Q78" s="481" t="s">
        <v>2325</v>
      </c>
      <c r="R78" s="223"/>
      <c r="S78" s="223"/>
      <c r="T78" s="224"/>
    </row>
    <row r="79">
      <c r="B79" s="498"/>
      <c r="C79" s="499"/>
      <c r="D79" s="500"/>
      <c r="E79" s="500"/>
      <c r="F79" s="500"/>
      <c r="G79" s="500"/>
      <c r="H79" s="501"/>
      <c r="I79" s="498"/>
      <c r="L79" s="178"/>
      <c r="M79" s="178"/>
    </row>
    <row r="80">
      <c r="B80" s="498"/>
      <c r="C80" s="499"/>
      <c r="D80" s="500"/>
      <c r="E80" s="500"/>
      <c r="F80" s="500"/>
      <c r="G80" s="500"/>
      <c r="H80" s="501"/>
      <c r="I80" s="498"/>
      <c r="L80" s="540" t="s">
        <v>2312</v>
      </c>
      <c r="M80" s="541" t="s">
        <v>2314</v>
      </c>
      <c r="R80" s="542" t="s">
        <v>2312</v>
      </c>
      <c r="S80" s="543" t="s">
        <v>2315</v>
      </c>
      <c r="T80" s="333"/>
      <c r="U80" s="333"/>
      <c r="V80" s="333"/>
      <c r="W80" s="333"/>
      <c r="X80" s="333"/>
      <c r="Y80" s="333"/>
      <c r="Z80" s="333"/>
      <c r="AA80" s="333"/>
      <c r="AB80" s="333"/>
      <c r="AC80" s="333"/>
      <c r="AD80" s="333"/>
      <c r="AE80" s="333"/>
      <c r="AF80" s="333"/>
      <c r="AG80" s="333"/>
      <c r="AH80" s="333"/>
      <c r="AI80" s="333"/>
      <c r="AJ80" s="406"/>
      <c r="AK80" s="333"/>
      <c r="AL80" s="333"/>
      <c r="AM80" s="333"/>
      <c r="AN80" s="333"/>
      <c r="AO80" s="333"/>
      <c r="AP80" s="333"/>
      <c r="AQ80" s="333"/>
      <c r="AR80" s="333"/>
      <c r="AS80" s="333"/>
      <c r="AT80" s="333"/>
      <c r="AU80" s="333"/>
      <c r="AV80" s="333"/>
      <c r="AW80" s="333"/>
      <c r="AX80" s="333"/>
      <c r="AY80" s="333"/>
      <c r="AZ80" s="333"/>
      <c r="BA80" s="333"/>
      <c r="BB80" s="333"/>
      <c r="BC80" s="333"/>
      <c r="BD80" s="333"/>
      <c r="BE80" s="333"/>
      <c r="BF80" s="333"/>
      <c r="BG80" s="333"/>
      <c r="BH80" s="333"/>
      <c r="BI80" s="333"/>
      <c r="BJ80" s="333"/>
      <c r="BK80" s="333"/>
      <c r="BL80" s="333"/>
      <c r="BM80" s="333"/>
      <c r="BN80" s="333"/>
      <c r="BO80" s="333"/>
      <c r="BP80" s="333"/>
      <c r="BQ80" s="333"/>
      <c r="BR80" s="333"/>
      <c r="BS80" s="333"/>
      <c r="BT80" s="333"/>
      <c r="BU80" s="333"/>
      <c r="BV80" s="333"/>
      <c r="BW80" s="333"/>
      <c r="BX80" s="333"/>
      <c r="BY80" s="333"/>
      <c r="BZ80" s="333"/>
      <c r="CA80" s="333"/>
      <c r="CB80" s="333"/>
      <c r="CC80" s="333"/>
      <c r="CD80" s="333"/>
      <c r="CE80" s="333"/>
      <c r="CF80" s="333"/>
      <c r="CG80" s="333"/>
      <c r="CH80" s="333"/>
      <c r="CI80" s="333"/>
      <c r="CJ80" s="333"/>
      <c r="CK80" s="333"/>
      <c r="CL80" s="333"/>
      <c r="CM80" s="333"/>
      <c r="CN80" s="333"/>
      <c r="CO80" s="333"/>
      <c r="CP80" s="333"/>
      <c r="CQ80" s="333"/>
      <c r="CR80" s="333"/>
      <c r="CS80" s="333"/>
    </row>
    <row r="81">
      <c r="B81" s="498"/>
      <c r="C81" s="499"/>
      <c r="D81" s="500"/>
      <c r="E81" s="500"/>
      <c r="F81" s="500"/>
      <c r="G81" s="500"/>
      <c r="H81" s="501"/>
      <c r="I81" s="498"/>
      <c r="K81" s="377" t="s">
        <v>1835</v>
      </c>
      <c r="L81" s="544">
        <f>AVERAGEIFS('(B) - Detecciones - Ataques'!$FC$3:$FC$137,'(B) - Detecciones - Ataques'!$GR$3:$GR$137, "✔",'(B) - Detecciones - Ataques'!$E$3:$E$137, '(D) - Análisis Resultados I - S'!AH$131)
</f>
        <v>0.005368472426</v>
      </c>
      <c r="M81" s="545">
        <f>'(D) - Análisis Resultados II - '!W21</f>
        <v>0.003956739535</v>
      </c>
      <c r="Q81" s="546" t="s">
        <v>1835</v>
      </c>
      <c r="R81" s="547">
        <f>AVERAGEIFS('(B) - Detecciones - Ataques'!$FC$3:$FC$137,'(B) - Detecciones - Ataques'!$GR$3:$GR$137, "✔",'(B) - Detecciones - Ataques'!$E$3:$E$137, '(D) - Análisis Resultados I - S'!AH$131)
</f>
        <v>0.005368472426</v>
      </c>
      <c r="S81" s="534">
        <v>0.6692695623881568</v>
      </c>
      <c r="T81" s="351"/>
      <c r="U81" s="351"/>
      <c r="V81" s="351"/>
      <c r="W81" s="351"/>
      <c r="X81" s="351"/>
      <c r="Y81" s="474"/>
      <c r="Z81" s="474"/>
      <c r="AA81" s="474"/>
      <c r="AB81" s="474"/>
      <c r="AC81" s="474"/>
      <c r="AD81" s="474"/>
      <c r="AE81" s="474"/>
      <c r="AF81" s="474"/>
      <c r="AG81" s="474"/>
      <c r="AH81" s="474"/>
      <c r="AI81" s="474"/>
      <c r="AJ81" s="474"/>
      <c r="AK81" s="474"/>
      <c r="AL81" s="474"/>
      <c r="AM81" s="474"/>
      <c r="AN81" s="474"/>
      <c r="AO81" s="474"/>
      <c r="AP81" s="474"/>
      <c r="AQ81" s="474"/>
      <c r="AR81" s="474"/>
      <c r="AS81" s="474"/>
      <c r="AT81" s="474"/>
      <c r="AU81" s="474"/>
      <c r="AV81" s="474"/>
      <c r="AW81" s="474"/>
      <c r="AX81" s="474"/>
      <c r="AY81" s="474"/>
      <c r="AZ81" s="474"/>
      <c r="BA81" s="474"/>
      <c r="BB81" s="474"/>
      <c r="BC81" s="474"/>
      <c r="BD81" s="474"/>
      <c r="BE81" s="474"/>
      <c r="BF81" s="474"/>
      <c r="BG81" s="474"/>
      <c r="BH81" s="474"/>
      <c r="BI81" s="474"/>
      <c r="BJ81" s="474"/>
      <c r="BK81" s="474"/>
      <c r="BL81" s="474"/>
      <c r="BM81" s="474"/>
      <c r="BN81" s="474"/>
      <c r="BO81" s="474"/>
      <c r="BP81" s="474"/>
      <c r="BQ81" s="474"/>
      <c r="BR81" s="474"/>
      <c r="BS81" s="474"/>
      <c r="BT81" s="474"/>
      <c r="BU81" s="474"/>
      <c r="BV81" s="474"/>
      <c r="BW81" s="474"/>
      <c r="BX81" s="474"/>
      <c r="BY81" s="474"/>
      <c r="BZ81" s="474"/>
      <c r="CA81" s="474"/>
      <c r="CB81" s="474"/>
      <c r="CC81" s="474"/>
      <c r="CD81" s="474"/>
      <c r="CE81" s="474"/>
      <c r="CF81" s="474"/>
      <c r="CG81" s="474"/>
      <c r="CH81" s="474"/>
      <c r="CI81" s="474"/>
      <c r="CJ81" s="474"/>
      <c r="CK81" s="474"/>
      <c r="CL81" s="474"/>
      <c r="CM81" s="474"/>
      <c r="CN81" s="474"/>
      <c r="CO81" s="474"/>
      <c r="CP81" s="474"/>
      <c r="CQ81" s="474"/>
      <c r="CR81" s="474"/>
      <c r="CS81" s="474"/>
      <c r="CT81" s="474"/>
      <c r="CU81" s="474" t="str">
        <f>'(D) - Análisis Resultados II - '!EQ21</f>
        <v/>
      </c>
      <c r="CV81" s="474" t="str">
        <f>'(D) - Análisis Resultados II - '!ER21</f>
        <v/>
      </c>
      <c r="CW81" s="474" t="str">
        <f>'(D) - Análisis Resultados II - '!ES21</f>
        <v/>
      </c>
      <c r="CX81" s="474" t="str">
        <f>'(D) - Análisis Resultados II - '!ET21</f>
        <v/>
      </c>
      <c r="CY81" s="474" t="str">
        <f>'(D) - Análisis Resultados II - '!EU21</f>
        <v/>
      </c>
      <c r="CZ81" s="474" t="str">
        <f>'(D) - Análisis Resultados II - '!EV21</f>
        <v/>
      </c>
      <c r="DA81" s="474" t="str">
        <f>'(D) - Análisis Resultados II - '!EW21</f>
        <v/>
      </c>
      <c r="DB81" s="474" t="str">
        <f>'(D) - Análisis Resultados II - '!EX21</f>
        <v/>
      </c>
      <c r="DC81" s="474" t="str">
        <f>'(D) - Análisis Resultados II - '!EY21</f>
        <v/>
      </c>
      <c r="DD81" s="474" t="str">
        <f>'(D) - Análisis Resultados II - '!EZ21</f>
        <v/>
      </c>
      <c r="DE81" s="474" t="str">
        <f>'(D) - Análisis Resultados II - '!FA21</f>
        <v/>
      </c>
      <c r="DF81" s="474"/>
      <c r="DG81" s="474"/>
      <c r="DH81" s="474"/>
      <c r="DI81" s="474"/>
      <c r="DJ81" s="474"/>
      <c r="DK81" s="474"/>
      <c r="DL81" s="474"/>
      <c r="DM81" s="474"/>
      <c r="DN81" s="474"/>
      <c r="DO81" s="474"/>
    </row>
    <row r="82">
      <c r="B82" s="498"/>
      <c r="C82" s="499"/>
      <c r="D82" s="500"/>
      <c r="E82" s="500"/>
      <c r="F82" s="500"/>
      <c r="G82" s="500"/>
      <c r="H82" s="501"/>
      <c r="I82" s="498"/>
      <c r="K82" s="419" t="s">
        <v>1903</v>
      </c>
      <c r="L82" s="548">
        <f>AVERAGEIFS('(B) - Detecciones - Ataques'!$FC$3:$FC$137,'(B) - Detecciones - Ataques'!$GR$3:$GR$137, "✔",'(B) - Detecciones - Ataques'!$E$3:$E$137, '(D) - Análisis Resultados I - S'!AI$131)
</f>
        <v>1</v>
      </c>
      <c r="M82" s="549">
        <f>'(D) - Análisis Resultados II - '!X21</f>
        <v>0</v>
      </c>
      <c r="Q82" s="550" t="s">
        <v>1903</v>
      </c>
      <c r="R82" s="547">
        <f>AVERAGEIFS('(B) - Detecciones - Ataques'!$FC$3:$FC$137,'(B) - Detecciones - Ataques'!$GR$3:$GR$137, "✔",'(B) - Detecciones - Ataques'!$E$3:$E$137, '(D) - Análisis Resultados I - S'!AI$131)
</f>
        <v>1</v>
      </c>
      <c r="S82" s="534">
        <v>1.0</v>
      </c>
    </row>
    <row r="83">
      <c r="B83" s="498"/>
      <c r="C83" s="499"/>
      <c r="D83" s="500"/>
      <c r="E83" s="500"/>
      <c r="F83" s="500"/>
      <c r="G83" s="500"/>
      <c r="H83" s="501"/>
      <c r="I83" s="498"/>
      <c r="K83" s="307" t="s">
        <v>1918</v>
      </c>
      <c r="L83" s="548">
        <f>AVERAGEIFS('(B) - Detecciones - Ataques'!$FC$3:$FC$137,'(B) - Detecciones - Ataques'!$GR$3:$GR$137, "✔",'(B) - Detecciones - Ataques'!$E$3:$E$137, '(D) - Análisis Resultados I - S'!AJ$131)
</f>
        <v>1</v>
      </c>
      <c r="M83" s="549">
        <f>'(D) - Análisis Resultados II - '!Y21</f>
        <v>0</v>
      </c>
      <c r="Q83" s="551" t="s">
        <v>1918</v>
      </c>
      <c r="R83" s="547">
        <f>AVERAGEIFS('(B) - Detecciones - Ataques'!$FC$3:$FC$137,'(B) - Detecciones - Ataques'!$GR$3:$GR$137, "✔",'(B) - Detecciones - Ataques'!$E$3:$E$137, '(D) - Análisis Resultados I - S'!AJ$131)
</f>
        <v>1</v>
      </c>
      <c r="S83" s="534">
        <v>0.0</v>
      </c>
    </row>
    <row r="84">
      <c r="B84" s="498"/>
      <c r="C84" s="499"/>
      <c r="D84" s="500"/>
      <c r="E84" s="500"/>
      <c r="F84" s="500"/>
      <c r="G84" s="500"/>
      <c r="H84" s="501"/>
      <c r="I84" s="498"/>
      <c r="K84" s="307" t="s">
        <v>1824</v>
      </c>
      <c r="L84" s="548">
        <f>AVERAGEIFS('(B) - Detecciones - Ataques'!$FC$3:$FC$137,'(B) - Detecciones - Ataques'!$GR$3:$GR$137, "✔",'(B) - Detecciones - Ataques'!$E$3:$E$137, '(D) - Análisis Resultados I - S'!AK$131)
</f>
        <v>0</v>
      </c>
      <c r="M84" s="549">
        <f>'(D) - Análisis Resultados II - '!Z21</f>
        <v>0</v>
      </c>
      <c r="Q84" s="551" t="s">
        <v>1824</v>
      </c>
      <c r="R84" s="547">
        <f>AVERAGEIFS('(B) - Detecciones - Ataques'!$FC$3:$FC$137,'(B) - Detecciones - Ataques'!$GR$3:$GR$137, "✔",'(B) - Detecciones - Ataques'!$E$3:$E$137, '(D) - Análisis Resultados I - S'!AK$131)
</f>
        <v>0</v>
      </c>
      <c r="S84" s="534">
        <v>0.0</v>
      </c>
    </row>
    <row r="85">
      <c r="B85" s="498"/>
      <c r="C85" s="499"/>
      <c r="D85" s="500"/>
      <c r="E85" s="500"/>
      <c r="F85" s="500"/>
      <c r="G85" s="500"/>
      <c r="H85" s="501"/>
      <c r="I85" s="498"/>
      <c r="K85" s="307" t="s">
        <v>1805</v>
      </c>
      <c r="L85" s="422" t="s">
        <v>12</v>
      </c>
      <c r="M85" s="549">
        <f>'(D) - Análisis Resultados II - '!AA21</f>
        <v>0.02201122141</v>
      </c>
      <c r="Q85" s="551" t="s">
        <v>1805</v>
      </c>
      <c r="R85" s="552" t="s">
        <v>12</v>
      </c>
      <c r="S85" s="534">
        <v>0.9997122716155948</v>
      </c>
    </row>
    <row r="86">
      <c r="B86" s="498"/>
      <c r="C86" s="499"/>
      <c r="D86" s="500"/>
      <c r="E86" s="500"/>
      <c r="F86" s="500"/>
      <c r="G86" s="500"/>
      <c r="H86" s="501"/>
      <c r="I86" s="498"/>
      <c r="K86" s="307" t="s">
        <v>1794</v>
      </c>
      <c r="L86" s="422" t="s">
        <v>12</v>
      </c>
      <c r="M86" s="549" t="str">
        <f>'(D) - Análisis Resultados II - '!AB21</f>
        <v>-</v>
      </c>
      <c r="Q86" s="551" t="s">
        <v>1794</v>
      </c>
      <c r="R86" s="552" t="s">
        <v>12</v>
      </c>
      <c r="S86" s="534" t="s">
        <v>12</v>
      </c>
    </row>
    <row r="87">
      <c r="B87" s="498"/>
      <c r="C87" s="499"/>
      <c r="D87" s="500"/>
      <c r="E87" s="500"/>
      <c r="F87" s="500"/>
      <c r="G87" s="500"/>
      <c r="H87" s="501"/>
      <c r="I87" s="498"/>
      <c r="K87" s="307" t="s">
        <v>1754</v>
      </c>
      <c r="L87" s="422" t="s">
        <v>12</v>
      </c>
      <c r="M87" s="549" t="str">
        <f>'(D) - Análisis Resultados II - '!AC21</f>
        <v>-</v>
      </c>
      <c r="Q87" s="551" t="s">
        <v>1754</v>
      </c>
      <c r="R87" s="552" t="s">
        <v>12</v>
      </c>
      <c r="S87" s="553" t="s">
        <v>12</v>
      </c>
    </row>
    <row r="88">
      <c r="B88" s="498"/>
      <c r="C88" s="499"/>
      <c r="D88" s="500"/>
      <c r="E88" s="500"/>
      <c r="F88" s="500"/>
      <c r="G88" s="500"/>
      <c r="H88" s="501"/>
      <c r="I88" s="498"/>
      <c r="K88" s="307" t="s">
        <v>799</v>
      </c>
      <c r="L88" s="422" t="s">
        <v>12</v>
      </c>
      <c r="M88" s="549" t="str">
        <f>'(D) - Análisis Resultados II - '!AD21</f>
        <v>-</v>
      </c>
      <c r="Q88" s="551" t="s">
        <v>799</v>
      </c>
      <c r="R88" s="552" t="s">
        <v>12</v>
      </c>
      <c r="S88" s="553" t="s">
        <v>12</v>
      </c>
    </row>
    <row r="89">
      <c r="B89" s="498"/>
      <c r="C89" s="499"/>
      <c r="D89" s="500"/>
      <c r="E89" s="500"/>
      <c r="F89" s="500"/>
      <c r="G89" s="500"/>
      <c r="H89" s="501"/>
      <c r="I89" s="498"/>
      <c r="K89" s="307" t="s">
        <v>877</v>
      </c>
      <c r="L89" s="548">
        <f>AVERAGEIFS('(B) - Detecciones - Ataques'!$FC$3:$FC$137,'(B) - Detecciones - Ataques'!$GR$3:$GR$137, "✔",'(B) - Detecciones - Ataques'!$E$3:$E$137, '(D) - Análisis Resultados I - S'!AP$131)
</f>
        <v>0.6058897243</v>
      </c>
      <c r="M89" s="549">
        <f>'(D) - Análisis Resultados II - '!AE21</f>
        <v>1</v>
      </c>
      <c r="Q89" s="551" t="s">
        <v>877</v>
      </c>
      <c r="R89" s="547">
        <f>AVERAGEIFS('(B) - Detecciones - Ataques'!$FC$3:$FC$137,'(B) - Detecciones - Ataques'!$GR$3:$GR$137, "✔",'(B) - Detecciones - Ataques'!$E$3:$E$137, '(D) - Análisis Resultados I - S'!AP$131)
</f>
        <v>0.6058897243</v>
      </c>
      <c r="S89" s="553">
        <v>0.6666666666666666</v>
      </c>
    </row>
    <row r="90">
      <c r="B90" s="498"/>
      <c r="C90" s="499"/>
      <c r="D90" s="500"/>
      <c r="E90" s="500"/>
      <c r="F90" s="500"/>
      <c r="G90" s="500"/>
      <c r="H90" s="501"/>
      <c r="I90" s="498"/>
      <c r="K90" s="307" t="s">
        <v>853</v>
      </c>
      <c r="L90" s="548">
        <f>AVERAGEIFS('(B) - Detecciones - Ataques'!$FC$3:$FC$137,'(B) - Detecciones - Ataques'!$GR$3:$GR$137, "✔",'(B) - Detecciones - Ataques'!$E$3:$E$137, '(D) - Análisis Resultados I - S'!AQ$131)
</f>
        <v>0.5</v>
      </c>
      <c r="M90" s="549">
        <f>'(D) - Análisis Resultados II - '!AF21</f>
        <v>0.5</v>
      </c>
      <c r="Q90" s="551" t="s">
        <v>853</v>
      </c>
      <c r="R90" s="547">
        <f>AVERAGEIFS('(B) - Detecciones - Ataques'!$FC$3:$FC$137,'(B) - Detecciones - Ataques'!$GR$3:$GR$137, "✔",'(B) - Detecciones - Ataques'!$E$3:$E$137, '(D) - Análisis Resultados I - S'!AQ$131)
</f>
        <v>0.5</v>
      </c>
      <c r="S90" s="553">
        <v>1.0</v>
      </c>
    </row>
    <row r="91">
      <c r="B91" s="498"/>
      <c r="C91" s="499"/>
      <c r="D91" s="500"/>
      <c r="E91" s="500"/>
      <c r="F91" s="500"/>
      <c r="G91" s="500"/>
      <c r="H91" s="501"/>
      <c r="I91" s="498"/>
      <c r="K91" s="307" t="s">
        <v>981</v>
      </c>
      <c r="L91" s="422" t="s">
        <v>12</v>
      </c>
      <c r="M91" s="549" t="str">
        <f>'(D) - Análisis Resultados II - '!AG21</f>
        <v>-</v>
      </c>
      <c r="Q91" s="551" t="s">
        <v>981</v>
      </c>
      <c r="R91" s="552" t="s">
        <v>12</v>
      </c>
      <c r="S91" s="553" t="s">
        <v>12</v>
      </c>
    </row>
    <row r="92">
      <c r="B92" s="498"/>
      <c r="C92" s="499"/>
      <c r="D92" s="500"/>
      <c r="E92" s="500"/>
      <c r="F92" s="500"/>
      <c r="G92" s="500"/>
      <c r="H92" s="501"/>
      <c r="I92" s="498"/>
      <c r="K92" s="307" t="s">
        <v>1604</v>
      </c>
      <c r="L92" s="548">
        <f>AVERAGEIFS('(B) - Detecciones - Ataques'!$FC$3:$FC$137,'(B) - Detecciones - Ataques'!$GR$3:$GR$137, "✔",'(B) - Detecciones - Ataques'!$E$3:$E$137, '(D) - Análisis Resultados I - S'!AS$131)
</f>
        <v>0</v>
      </c>
      <c r="M92" s="549">
        <f>'(D) - Análisis Resultados II - '!AH21</f>
        <v>1</v>
      </c>
      <c r="Q92" s="551" t="s">
        <v>1604</v>
      </c>
      <c r="R92" s="547">
        <f>AVERAGEIFS('(B) - Detecciones - Ataques'!$FC$3:$FC$137,'(B) - Detecciones - Ataques'!$GR$3:$GR$137, "✔",'(B) - Detecciones - Ataques'!$E$3:$E$137, '(D) - Análisis Resultados I - S'!AS$131)
</f>
        <v>0</v>
      </c>
      <c r="S92" s="553">
        <v>0.0</v>
      </c>
    </row>
    <row r="93">
      <c r="B93" s="498"/>
      <c r="C93" s="499"/>
      <c r="D93" s="500"/>
      <c r="E93" s="500"/>
      <c r="F93" s="500"/>
      <c r="G93" s="500"/>
      <c r="H93" s="501"/>
      <c r="I93" s="498"/>
      <c r="K93" s="307" t="s">
        <v>2012</v>
      </c>
      <c r="L93" s="548">
        <f>AVERAGEIFS('(B) - Detecciones - Ataques'!$FC$3:$FC$137,'(B) - Detecciones - Ataques'!$GR$3:$GR$137, "✔",'(B) - Detecciones - Ataques'!$E$3:$E$137, '(D) - Análisis Resultados I - S'!AT$131)
</f>
        <v>1</v>
      </c>
      <c r="M93" s="549">
        <f>'(D) - Análisis Resultados II - '!AI21</f>
        <v>0</v>
      </c>
      <c r="Q93" s="551" t="s">
        <v>2012</v>
      </c>
      <c r="R93" s="547">
        <f>AVERAGEIFS('(B) - Detecciones - Ataques'!$FC$3:$FC$137,'(B) - Detecciones - Ataques'!$GR$3:$GR$137, "✔",'(B) - Detecciones - Ataques'!$E$3:$E$137, '(D) - Análisis Resultados I - S'!AT$131)
</f>
        <v>1</v>
      </c>
      <c r="S93" s="553">
        <v>0.0</v>
      </c>
    </row>
    <row r="94">
      <c r="B94" s="498"/>
      <c r="C94" s="499"/>
      <c r="D94" s="500"/>
      <c r="E94" s="500"/>
      <c r="F94" s="500"/>
      <c r="G94" s="500"/>
      <c r="H94" s="501"/>
      <c r="I94" s="498"/>
      <c r="K94" s="307" t="s">
        <v>957</v>
      </c>
      <c r="L94" s="548">
        <f>AVERAGEIFS('(B) - Detecciones - Ataques'!$FC$3:$FC$137,'(B) - Detecciones - Ataques'!$GR$3:$GR$137, "✔",'(B) - Detecciones - Ataques'!$E$3:$E$137, '(D) - Análisis Resultados I - S'!AU$131)
</f>
        <v>1</v>
      </c>
      <c r="M94" s="549">
        <f>'(D) - Análisis Resultados II - '!AJ21</f>
        <v>0</v>
      </c>
      <c r="Q94" s="551" t="s">
        <v>957</v>
      </c>
      <c r="R94" s="547">
        <f>AVERAGEIFS('(B) - Detecciones - Ataques'!$FC$3:$FC$137,'(B) - Detecciones - Ataques'!$GR$3:$GR$137, "✔",'(B) - Detecciones - Ataques'!$E$3:$E$137, '(D) - Análisis Resultados I - S'!AU$131)
</f>
        <v>1</v>
      </c>
      <c r="S94" s="553">
        <v>0.0</v>
      </c>
    </row>
    <row r="95">
      <c r="B95" s="498"/>
      <c r="C95" s="499"/>
      <c r="D95" s="500"/>
      <c r="E95" s="500"/>
      <c r="F95" s="500"/>
      <c r="G95" s="500"/>
      <c r="H95" s="501"/>
      <c r="I95" s="498"/>
      <c r="K95" s="307" t="s">
        <v>819</v>
      </c>
      <c r="L95" s="422" t="s">
        <v>12</v>
      </c>
      <c r="M95" s="549" t="str">
        <f>'(D) - Análisis Resultados II - '!AK21</f>
        <v>-</v>
      </c>
      <c r="Q95" s="551" t="s">
        <v>819</v>
      </c>
      <c r="R95" s="552" t="s">
        <v>12</v>
      </c>
      <c r="S95" s="553" t="s">
        <v>12</v>
      </c>
    </row>
    <row r="96">
      <c r="B96" s="498"/>
      <c r="C96" s="499"/>
      <c r="D96" s="500"/>
      <c r="E96" s="500"/>
      <c r="F96" s="500"/>
      <c r="G96" s="500"/>
      <c r="H96" s="501"/>
      <c r="I96" s="498"/>
      <c r="K96" s="307" t="s">
        <v>931</v>
      </c>
      <c r="L96" s="548">
        <f>AVERAGEIFS('(B) - Detecciones - Ataques'!$FC$3:$FC$137,'(B) - Detecciones - Ataques'!$GR$3:$GR$137, "✔",'(B) - Detecciones - Ataques'!$E$3:$E$137, '(D) - Análisis Resultados I - S'!AW$131)
</f>
        <v>1</v>
      </c>
      <c r="M96" s="549">
        <f>'(D) - Análisis Resultados II - '!AL21</f>
        <v>0</v>
      </c>
      <c r="Q96" s="551" t="s">
        <v>931</v>
      </c>
      <c r="R96" s="547">
        <f>AVERAGEIFS('(B) - Detecciones - Ataques'!$FC$3:$FC$137,'(B) - Detecciones - Ataques'!$GR$3:$GR$137, "✔",'(B) - Detecciones - Ataques'!$E$3:$E$137, '(D) - Análisis Resultados I - S'!AW$131)
</f>
        <v>1</v>
      </c>
      <c r="S96" s="553">
        <v>0.0</v>
      </c>
    </row>
    <row r="97">
      <c r="B97" s="498"/>
      <c r="C97" s="499"/>
      <c r="D97" s="500"/>
      <c r="E97" s="500"/>
      <c r="F97" s="500"/>
      <c r="G97" s="500"/>
      <c r="H97" s="501"/>
      <c r="I97" s="498"/>
      <c r="K97" s="307" t="s">
        <v>1469</v>
      </c>
      <c r="L97" s="422" t="s">
        <v>12</v>
      </c>
      <c r="M97" s="549" t="str">
        <f>'(D) - Análisis Resultados II - '!AM21</f>
        <v>-</v>
      </c>
      <c r="Q97" s="551" t="s">
        <v>1469</v>
      </c>
      <c r="R97" s="552" t="s">
        <v>12</v>
      </c>
      <c r="S97" s="553" t="s">
        <v>12</v>
      </c>
    </row>
    <row r="98">
      <c r="B98" s="498"/>
      <c r="C98" s="499"/>
      <c r="D98" s="500"/>
      <c r="E98" s="500"/>
      <c r="F98" s="500"/>
      <c r="G98" s="500"/>
      <c r="H98" s="501"/>
      <c r="I98" s="498"/>
      <c r="K98" s="307" t="s">
        <v>1401</v>
      </c>
      <c r="L98" s="548">
        <f>AVERAGEIFS('(B) - Detecciones - Ataques'!$FC$3:$FC$137,'(B) - Detecciones - Ataques'!$GR$3:$GR$137, "✔",'(B) - Detecciones - Ataques'!$E$3:$E$137, '(D) - Análisis Resultados I - S'!AY$131)
</f>
        <v>0.5</v>
      </c>
      <c r="M98" s="549">
        <f>'(D) - Análisis Resultados II - '!AN21</f>
        <v>0.5</v>
      </c>
      <c r="Q98" s="551" t="s">
        <v>1401</v>
      </c>
      <c r="R98" s="547">
        <f>AVERAGEIFS('(B) - Detecciones - Ataques'!$FC$3:$FC$137,'(B) - Detecciones - Ataques'!$GR$3:$GR$137, "✔",'(B) - Detecciones - Ataques'!$E$3:$E$137, '(D) - Análisis Resultados I - S'!AY$131)
</f>
        <v>0.5</v>
      </c>
      <c r="S98" s="553">
        <v>1.0</v>
      </c>
    </row>
    <row r="99">
      <c r="B99" s="498"/>
      <c r="C99" s="554"/>
      <c r="D99" s="555"/>
      <c r="E99" s="555"/>
      <c r="F99" s="555"/>
      <c r="G99" s="555"/>
      <c r="H99" s="556"/>
      <c r="I99" s="498"/>
      <c r="K99" s="422" t="s">
        <v>511</v>
      </c>
      <c r="L99" s="548">
        <f>AVERAGEIFS('(B) - Detecciones - Ataques'!$FC$3:$FC$137,'(B) - Detecciones - Ataques'!$GR$3:$GR$137, "✔",'(B) - Detecciones - Ataques'!$E$3:$E$137, '(D) - Análisis Resultados I - S'!AZ$131)
</f>
        <v>0</v>
      </c>
      <c r="M99" s="549">
        <f>'(D) - Análisis Resultados II - '!AO21</f>
        <v>0</v>
      </c>
      <c r="Q99" s="552" t="s">
        <v>511</v>
      </c>
      <c r="R99" s="547">
        <f>AVERAGEIFS('(B) - Detecciones - Ataques'!$FC$3:$FC$137,'(B) - Detecciones - Ataques'!$GR$3:$GR$137, "✔",'(B) - Detecciones - Ataques'!$E$3:$E$137, '(D) - Análisis Resultados I - S'!AZ$131)
</f>
        <v>0</v>
      </c>
      <c r="S99" s="553">
        <v>0.0</v>
      </c>
    </row>
    <row r="100">
      <c r="B100" s="498"/>
      <c r="C100" s="498"/>
      <c r="D100" s="498"/>
      <c r="E100" s="498"/>
      <c r="F100" s="498"/>
      <c r="G100" s="498"/>
      <c r="H100" s="498"/>
      <c r="I100" s="498"/>
      <c r="K100" s="307" t="s">
        <v>1490</v>
      </c>
      <c r="L100" s="422" t="s">
        <v>12</v>
      </c>
      <c r="M100" s="549" t="str">
        <f>'(D) - Análisis Resultados II - '!AP21</f>
        <v>-</v>
      </c>
      <c r="Q100" s="551" t="s">
        <v>1490</v>
      </c>
      <c r="R100" s="552" t="s">
        <v>12</v>
      </c>
      <c r="S100" s="553" t="s">
        <v>12</v>
      </c>
    </row>
    <row r="101">
      <c r="B101" s="498"/>
      <c r="C101" s="498"/>
      <c r="D101" s="498"/>
      <c r="E101" s="498"/>
      <c r="F101" s="498"/>
      <c r="G101" s="498"/>
      <c r="H101" s="498"/>
      <c r="I101" s="498"/>
      <c r="K101" s="307" t="s">
        <v>680</v>
      </c>
      <c r="L101" s="548">
        <f>AVERAGEIFS('(B) - Detecciones - Ataques'!$FC$3:$FC$137,'(B) - Detecciones - Ataques'!$GR$3:$GR$137, "✔",'(B) - Detecciones - Ataques'!$E$3:$E$137, '(D) - Análisis Resultados I - S'!BB$131)
</f>
        <v>0.1624558366</v>
      </c>
      <c r="M101" s="549">
        <f>'(D) - Análisis Resultados II - '!AQ21</f>
        <v>0</v>
      </c>
      <c r="Q101" s="551" t="s">
        <v>680</v>
      </c>
      <c r="R101" s="547">
        <f>AVERAGEIFS('(B) - Detecciones - Ataques'!$FC$3:$FC$137,'(B) - Detecciones - Ataques'!$GR$3:$GR$137, "✔",'(B) - Detecciones - Ataques'!$E$3:$E$137, '(D) - Análisis Resultados I - S'!BB$131)
</f>
        <v>0.1624558366</v>
      </c>
      <c r="S101" s="553">
        <v>0.2222222222222222</v>
      </c>
    </row>
    <row r="102">
      <c r="B102" s="498"/>
      <c r="C102" s="498"/>
      <c r="D102" s="557" t="s">
        <v>2326</v>
      </c>
      <c r="H102" s="498"/>
      <c r="I102" s="498"/>
      <c r="K102" s="307" t="s">
        <v>344</v>
      </c>
      <c r="L102" s="422" t="s">
        <v>12</v>
      </c>
      <c r="M102" s="549" t="str">
        <f>'(D) - Análisis Resultados II - '!AR21</f>
        <v>-</v>
      </c>
      <c r="Q102" s="551" t="s">
        <v>344</v>
      </c>
      <c r="R102" s="552" t="s">
        <v>12</v>
      </c>
      <c r="S102" s="553" t="s">
        <v>12</v>
      </c>
    </row>
    <row r="103">
      <c r="B103" s="498"/>
      <c r="C103" s="498"/>
      <c r="H103" s="498"/>
      <c r="I103" s="498"/>
      <c r="K103" s="307" t="s">
        <v>1509</v>
      </c>
      <c r="L103" s="548">
        <f>AVERAGEIFS('(B) - Detecciones - Ataques'!$FC$3:$FC$137,'(B) - Detecciones - Ataques'!$GR$3:$GR$137, "✔",'(B) - Detecciones - Ataques'!$E$3:$E$137, '(D) - Análisis Resultados I - S'!BD$131)
</f>
        <v>1</v>
      </c>
      <c r="M103" s="549">
        <f>'(D) - Análisis Resultados II - '!AS21</f>
        <v>0</v>
      </c>
      <c r="Q103" s="551" t="s">
        <v>1509</v>
      </c>
      <c r="R103" s="547">
        <f>AVERAGEIFS('(B) - Detecciones - Ataques'!$FC$3:$FC$137,'(B) - Detecciones - Ataques'!$GR$3:$GR$137, "✔",'(B) - Detecciones - Ataques'!$E$3:$E$137, '(D) - Análisis Resultados I - S'!BD$131)
</f>
        <v>1</v>
      </c>
      <c r="S103" s="553">
        <v>0.0</v>
      </c>
    </row>
    <row r="104">
      <c r="B104" s="498"/>
      <c r="C104" s="498"/>
      <c r="H104" s="498"/>
      <c r="I104" s="498"/>
      <c r="K104" s="307" t="s">
        <v>831</v>
      </c>
      <c r="L104" s="548">
        <f>AVERAGEIFS('(B) - Detecciones - Ataques'!$FC$3:$FC$137,'(B) - Detecciones - Ataques'!$GR$3:$GR$137, "✔",'(B) - Detecciones - Ataques'!$E$3:$E$137, '(D) - Análisis Resultados I - S'!BE$131)
</f>
        <v>0</v>
      </c>
      <c r="M104" s="549">
        <f>'(D) - Análisis Resultados II - '!AT21</f>
        <v>0</v>
      </c>
      <c r="Q104" s="551" t="s">
        <v>831</v>
      </c>
      <c r="R104" s="547">
        <f>AVERAGEIFS('(B) - Detecciones - Ataques'!$FC$3:$FC$137,'(B) - Detecciones - Ataques'!$GR$3:$GR$137, "✔",'(B) - Detecciones - Ataques'!$E$3:$E$137, '(D) - Análisis Resultados I - S'!BE$131)
</f>
        <v>0</v>
      </c>
      <c r="S104" s="553">
        <v>1.0</v>
      </c>
    </row>
    <row r="105">
      <c r="B105" s="498"/>
      <c r="C105" s="498"/>
      <c r="H105" s="498"/>
      <c r="I105" s="498"/>
      <c r="K105" s="307" t="s">
        <v>176</v>
      </c>
      <c r="L105" s="548">
        <f>AVERAGEIFS('(B) - Detecciones - Ataques'!$FC$3:$FC$137,'(B) - Detecciones - Ataques'!$GR$3:$GR$137, "✔",'(B) - Detecciones - Ataques'!$E$3:$E$137, '(D) - Análisis Resultados I - S'!BF$131)
</f>
        <v>1</v>
      </c>
      <c r="M105" s="549">
        <f>'(D) - Análisis Resultados II - '!AU21</f>
        <v>0</v>
      </c>
      <c r="Q105" s="551" t="s">
        <v>176</v>
      </c>
      <c r="R105" s="547">
        <f>AVERAGEIFS('(B) - Detecciones - Ataques'!$FC$3:$FC$137,'(B) - Detecciones - Ataques'!$GR$3:$GR$137, "✔",'(B) - Detecciones - Ataques'!$E$3:$E$137, '(D) - Análisis Resultados I - S'!BF$131)
</f>
        <v>1</v>
      </c>
      <c r="S105" s="553">
        <v>0.0</v>
      </c>
    </row>
    <row r="106">
      <c r="B106" s="498"/>
      <c r="C106" s="498"/>
      <c r="H106" s="498"/>
      <c r="I106" s="498"/>
      <c r="K106" s="307" t="s">
        <v>1962</v>
      </c>
      <c r="L106" s="548">
        <f>AVERAGEIFS('(B) - Detecciones - Ataques'!$FC$3:$FC$137,'(B) - Detecciones - Ataques'!$GR$3:$GR$137, "✔",'(B) - Detecciones - Ataques'!$E$3:$E$137, '(D) - Análisis Resultados I - S'!BG$131)
</f>
        <v>0</v>
      </c>
      <c r="M106" s="549">
        <f>'(D) - Análisis Resultados II - '!AV21</f>
        <v>0</v>
      </c>
      <c r="Q106" s="551" t="s">
        <v>1962</v>
      </c>
      <c r="R106" s="547">
        <f>AVERAGEIFS('(B) - Detecciones - Ataques'!$FC$3:$FC$137,'(B) - Detecciones - Ataques'!$GR$3:$GR$137, "✔",'(B) - Detecciones - Ataques'!$E$3:$E$137, '(D) - Análisis Resultados I - S'!BG$131)
</f>
        <v>0</v>
      </c>
      <c r="S106" s="553">
        <v>0.0</v>
      </c>
    </row>
    <row r="107">
      <c r="B107" s="498"/>
      <c r="C107" s="498"/>
      <c r="H107" s="498"/>
      <c r="I107" s="498"/>
      <c r="K107" s="307" t="s">
        <v>1088</v>
      </c>
      <c r="L107" s="422" t="s">
        <v>12</v>
      </c>
      <c r="M107" s="549">
        <f>'(D) - Análisis Resultados II - '!AW21</f>
        <v>0</v>
      </c>
      <c r="Q107" s="551" t="s">
        <v>1088</v>
      </c>
      <c r="R107" s="547">
        <f>AVERAGEIFS('(B) - Detecciones - Ataques'!$FC$3:$FC$137,'(B) - Detecciones - Ataques'!$GR$3:$GR$137, "✔",'(B) - Detecciones - Ataques'!$E$3:$E$137, '(D) - Análisis Resultados I - S'!BH$131)
</f>
        <v>0</v>
      </c>
      <c r="S107" s="553">
        <v>0.0</v>
      </c>
    </row>
    <row r="108">
      <c r="B108" s="498"/>
      <c r="C108" s="498"/>
      <c r="H108" s="498"/>
      <c r="I108" s="498"/>
      <c r="K108" s="307" t="s">
        <v>331</v>
      </c>
      <c r="L108" s="422" t="s">
        <v>12</v>
      </c>
      <c r="M108" s="549" t="str">
        <f>'(D) - Análisis Resultados II - '!AX21</f>
        <v>-</v>
      </c>
      <c r="Q108" s="551" t="s">
        <v>331</v>
      </c>
      <c r="R108" s="552" t="s">
        <v>12</v>
      </c>
      <c r="S108" s="553" t="s">
        <v>12</v>
      </c>
    </row>
    <row r="109">
      <c r="B109" s="498"/>
      <c r="C109" s="498"/>
      <c r="H109" s="498"/>
      <c r="I109" s="498"/>
      <c r="K109" s="307" t="s">
        <v>761</v>
      </c>
      <c r="L109" s="422" t="s">
        <v>12</v>
      </c>
      <c r="M109" s="549" t="str">
        <f>'(D) - Análisis Resultados II - '!AY21</f>
        <v>-</v>
      </c>
      <c r="Q109" s="551" t="s">
        <v>761</v>
      </c>
      <c r="R109" s="552" t="s">
        <v>12</v>
      </c>
      <c r="S109" s="553" t="s">
        <v>12</v>
      </c>
    </row>
    <row r="110">
      <c r="B110" s="498"/>
      <c r="C110" s="498"/>
      <c r="H110" s="498"/>
      <c r="I110" s="498"/>
      <c r="K110" s="307" t="s">
        <v>1593</v>
      </c>
      <c r="L110" s="548">
        <f>AVERAGEIFS('(B) - Detecciones - Ataques'!$FC$3:$FC$137,'(B) - Detecciones - Ataques'!$GR$3:$GR$137, "✔",'(B) - Detecciones - Ataques'!$E$3:$E$137, '(D) - Análisis Resultados I - S'!BK$131)
</f>
        <v>1</v>
      </c>
      <c r="M110" s="549">
        <f>'(D) - Análisis Resultados II - '!AZ21</f>
        <v>1</v>
      </c>
      <c r="Q110" s="551" t="s">
        <v>1593</v>
      </c>
      <c r="R110" s="547">
        <f>AVERAGEIFS('(B) - Detecciones - Ataques'!$FC$3:$FC$137,'(B) - Detecciones - Ataques'!$GR$3:$GR$137, "✔",'(B) - Detecciones - Ataques'!$E$3:$E$137, '(D) - Análisis Resultados I - S'!BK$131)
</f>
        <v>1</v>
      </c>
      <c r="S110" s="553">
        <v>0.0</v>
      </c>
    </row>
    <row r="111">
      <c r="B111" s="498"/>
      <c r="C111" s="498"/>
      <c r="H111" s="498"/>
      <c r="I111" s="498"/>
      <c r="K111" s="307" t="s">
        <v>1292</v>
      </c>
      <c r="L111" s="548">
        <f>AVERAGEIFS('(B) - Detecciones - Ataques'!$FC$3:$FC$137,'(B) - Detecciones - Ataques'!$GR$3:$GR$137, "✔",'(B) - Detecciones - Ataques'!$E$3:$E$137, '(D) - Análisis Resultados I - S'!BL$131)
</f>
        <v>0.1591083994</v>
      </c>
      <c r="M111" s="549">
        <f>'(D) - Análisis Resultados II - '!BA21</f>
        <v>0.005015045135</v>
      </c>
      <c r="Q111" s="551" t="s">
        <v>1292</v>
      </c>
      <c r="R111" s="547">
        <f>AVERAGEIFS('(B) - Detecciones - Ataques'!$FC$3:$FC$137,'(B) - Detecciones - Ataques'!$GR$3:$GR$137, "✔",'(B) - Detecciones - Ataques'!$E$3:$E$137, '(D) - Análisis Resultados I - S'!BL$131)
</f>
        <v>0.1591083994</v>
      </c>
      <c r="S111" s="553">
        <v>0.223448318412574</v>
      </c>
    </row>
    <row r="112">
      <c r="B112" s="498"/>
      <c r="C112" s="498"/>
      <c r="H112" s="498"/>
      <c r="I112" s="498"/>
      <c r="K112" s="307" t="s">
        <v>1203</v>
      </c>
      <c r="L112" s="548">
        <f>AVERAGEIFS('(B) - Detecciones - Ataques'!$FC$3:$FC$137,'(B) - Detecciones - Ataques'!$GR$3:$GR$137, "✔",'(B) - Detecciones - Ataques'!$E$3:$E$137, '(D) - Análisis Resultados I - S'!BM$131)
</f>
        <v>0.0005890141793</v>
      </c>
      <c r="M112" s="549">
        <f>'(D) - Análisis Resultados II - '!BB21</f>
        <v>0</v>
      </c>
      <c r="Q112" s="551" t="s">
        <v>1203</v>
      </c>
      <c r="R112" s="547">
        <f>AVERAGEIFS('(B) - Detecciones - Ataques'!$FC$3:$FC$137,'(B) - Detecciones - Ataques'!$GR$3:$GR$137, "✔",'(B) - Detecciones - Ataques'!$E$3:$E$137, '(D) - Análisis Resultados I - S'!BM$131)
</f>
        <v>0.0005890141793</v>
      </c>
      <c r="S112" s="553">
        <v>2.4163928088150008E-5</v>
      </c>
    </row>
    <row r="113">
      <c r="B113" s="498"/>
      <c r="C113" s="498"/>
      <c r="H113" s="498"/>
      <c r="I113" s="498"/>
      <c r="K113" s="307" t="s">
        <v>1190</v>
      </c>
      <c r="L113" s="422" t="s">
        <v>12</v>
      </c>
      <c r="M113" s="549" t="str">
        <f>'(D) - Análisis Resultados II - '!BC21</f>
        <v>-</v>
      </c>
      <c r="Q113" s="551" t="s">
        <v>1190</v>
      </c>
      <c r="R113" s="552" t="s">
        <v>12</v>
      </c>
      <c r="S113" s="553" t="s">
        <v>12</v>
      </c>
    </row>
    <row r="114">
      <c r="B114" s="498"/>
      <c r="C114" s="498"/>
      <c r="H114" s="498"/>
      <c r="I114" s="498"/>
      <c r="K114" s="307" t="s">
        <v>1170</v>
      </c>
      <c r="L114" s="422" t="s">
        <v>12</v>
      </c>
      <c r="M114" s="549" t="str">
        <f>'(D) - Análisis Resultados II - '!BD21</f>
        <v>-</v>
      </c>
      <c r="Q114" s="551" t="s">
        <v>1170</v>
      </c>
      <c r="R114" s="552" t="s">
        <v>12</v>
      </c>
      <c r="S114" s="553" t="s">
        <v>12</v>
      </c>
    </row>
    <row r="115">
      <c r="B115" s="498"/>
      <c r="C115" s="498"/>
      <c r="D115" s="557"/>
      <c r="E115" s="557"/>
      <c r="F115" s="557"/>
      <c r="G115" s="557"/>
      <c r="H115" s="498"/>
      <c r="I115" s="498"/>
      <c r="K115" s="307" t="s">
        <v>549</v>
      </c>
      <c r="L115" s="548">
        <f>AVERAGEIFS('(B) - Detecciones - Ataques'!$FC$3:$FC$137,'(B) - Detecciones - Ataques'!$GR$3:$GR$137, "✔",'(B) - Detecciones - Ataques'!$E$3:$E$137, '(D) - Análisis Resultados I - S'!BP$131)
</f>
        <v>1</v>
      </c>
      <c r="M115" s="549">
        <f>'(D) - Análisis Resultados II - '!BE21</f>
        <v>0.1</v>
      </c>
      <c r="Q115" s="551" t="s">
        <v>549</v>
      </c>
      <c r="R115" s="547">
        <f>AVERAGEIFS('(B) - Detecciones - Ataques'!$FC$3:$FC$137,'(B) - Detecciones - Ataques'!$GR$3:$GR$137, "✔",'(B) - Detecciones - Ataques'!$E$3:$E$137, '(D) - Análisis Resultados I - S'!BP$131)
</f>
        <v>1</v>
      </c>
      <c r="S115" s="553">
        <v>0.1</v>
      </c>
    </row>
    <row r="116">
      <c r="B116" s="498"/>
      <c r="C116" s="498"/>
      <c r="D116" s="557"/>
      <c r="E116" s="557"/>
      <c r="F116" s="557"/>
      <c r="G116" s="557"/>
      <c r="H116" s="498"/>
      <c r="I116" s="498"/>
      <c r="K116" s="307" t="s">
        <v>651</v>
      </c>
      <c r="L116" s="422" t="s">
        <v>12</v>
      </c>
      <c r="M116" s="549" t="str">
        <f>'(D) - Análisis Resultados II - '!BF21</f>
        <v>-</v>
      </c>
      <c r="Q116" s="551" t="s">
        <v>651</v>
      </c>
      <c r="R116" s="552" t="s">
        <v>12</v>
      </c>
      <c r="S116" s="553" t="s">
        <v>12</v>
      </c>
    </row>
    <row r="117">
      <c r="B117" s="498"/>
      <c r="C117" s="498"/>
      <c r="D117" s="557"/>
      <c r="E117" s="557"/>
      <c r="F117" s="557"/>
      <c r="G117" s="557"/>
      <c r="H117" s="498"/>
      <c r="I117" s="498"/>
      <c r="K117" s="307" t="s">
        <v>189</v>
      </c>
      <c r="L117" s="548">
        <f>AVERAGEIFS('(B) - Detecciones - Ataques'!$FC$3:$FC$137,'(B) - Detecciones - Ataques'!$GR$3:$GR$137, "✔",'(B) - Detecciones - Ataques'!$E$3:$E$137, '(D) - Análisis Resultados I - S'!BR$131)
</f>
        <v>1</v>
      </c>
      <c r="M117" s="549">
        <f>'(D) - Análisis Resultados II - '!BG21</f>
        <v>0</v>
      </c>
      <c r="Q117" s="551" t="s">
        <v>189</v>
      </c>
      <c r="R117" s="547">
        <f>AVERAGEIFS('(B) - Detecciones - Ataques'!$FC$3:$FC$137,'(B) - Detecciones - Ataques'!$GR$3:$GR$137, "✔",'(B) - Detecciones - Ataques'!$E$3:$E$137, '(D) - Análisis Resultados I - S'!BR$131)
</f>
        <v>1</v>
      </c>
      <c r="S117" s="553">
        <v>0.0</v>
      </c>
    </row>
    <row r="118">
      <c r="B118" s="498"/>
      <c r="C118" s="498"/>
      <c r="D118" s="557"/>
      <c r="E118" s="557"/>
      <c r="F118" s="557"/>
      <c r="G118" s="557"/>
      <c r="H118" s="498"/>
      <c r="I118" s="498"/>
      <c r="K118" s="307" t="s">
        <v>633</v>
      </c>
      <c r="L118" s="422" t="s">
        <v>12</v>
      </c>
      <c r="M118" s="549" t="str">
        <f>'(D) - Análisis Resultados II - '!BH21</f>
        <v>-</v>
      </c>
      <c r="Q118" s="551" t="s">
        <v>633</v>
      </c>
      <c r="R118" s="552" t="s">
        <v>12</v>
      </c>
      <c r="S118" s="553" t="s">
        <v>12</v>
      </c>
    </row>
    <row r="119">
      <c r="B119" s="498"/>
      <c r="C119" s="498"/>
      <c r="D119" s="557"/>
      <c r="E119" s="557"/>
      <c r="F119" s="557"/>
      <c r="G119" s="557"/>
      <c r="H119" s="498"/>
      <c r="I119" s="498"/>
      <c r="K119" s="307" t="s">
        <v>592</v>
      </c>
      <c r="L119" s="422" t="s">
        <v>12</v>
      </c>
      <c r="M119" s="549" t="str">
        <f>'(D) - Análisis Resultados II - '!BI21</f>
        <v>-</v>
      </c>
      <c r="Q119" s="551" t="s">
        <v>592</v>
      </c>
      <c r="R119" s="552" t="s">
        <v>12</v>
      </c>
      <c r="S119" s="553" t="s">
        <v>12</v>
      </c>
    </row>
    <row r="120">
      <c r="B120" s="498"/>
      <c r="C120" s="498"/>
      <c r="D120" s="557"/>
      <c r="E120" s="557"/>
      <c r="F120" s="557"/>
      <c r="G120" s="557"/>
      <c r="H120" s="498"/>
      <c r="I120" s="498"/>
      <c r="K120" s="307" t="s">
        <v>148</v>
      </c>
      <c r="L120" s="548">
        <f>AVERAGEIFS('(B) - Detecciones - Ataques'!$FC$3:$FC$137,'(B) - Detecciones - Ataques'!$GR$3:$GR$137, "✔",'(B) - Detecciones - Ataques'!$E$3:$E$137, '(D) - Análisis Resultados I - S'!BU$131)
</f>
        <v>0</v>
      </c>
      <c r="M120" s="549">
        <f>'(D) - Análisis Resultados II - '!BJ21</f>
        <v>0</v>
      </c>
      <c r="Q120" s="551" t="s">
        <v>148</v>
      </c>
      <c r="R120" s="547">
        <f>AVERAGEIFS('(B) - Detecciones - Ataques'!$FC$3:$FC$137,'(B) - Detecciones - Ataques'!$GR$3:$GR$137, "✔",'(B) - Detecciones - Ataques'!$E$3:$E$137, '(D) - Análisis Resultados I - S'!BU$131)
</f>
        <v>0</v>
      </c>
      <c r="S120" s="553">
        <v>1.0</v>
      </c>
    </row>
    <row r="121">
      <c r="B121" s="498"/>
      <c r="C121" s="498"/>
      <c r="D121" s="557"/>
      <c r="E121" s="557"/>
      <c r="F121" s="557"/>
      <c r="G121" s="557"/>
      <c r="H121" s="498"/>
      <c r="I121" s="498"/>
      <c r="K121" s="307" t="s">
        <v>666</v>
      </c>
      <c r="L121" s="548">
        <f>AVERAGEIFS('(B) - Detecciones - Ataques'!$FC$3:$FC$137,'(B) - Detecciones - Ataques'!$GR$3:$GR$137, "✔",'(B) - Detecciones - Ataques'!$E$3:$E$137, '(D) - Análisis Resultados I - S'!BV$131)
</f>
        <v>1</v>
      </c>
      <c r="M121" s="549">
        <f>'(D) - Análisis Resultados II - '!BK21</f>
        <v>1</v>
      </c>
      <c r="Q121" s="551" t="s">
        <v>666</v>
      </c>
      <c r="R121" s="547">
        <f>AVERAGEIFS('(B) - Detecciones - Ataques'!$FC$3:$FC$137,'(B) - Detecciones - Ataques'!$GR$3:$GR$137, "✔",'(B) - Detecciones - Ataques'!$E$3:$E$137, '(D) - Análisis Resultados I - S'!BV$131)
</f>
        <v>1</v>
      </c>
      <c r="S121" s="553">
        <v>0.0</v>
      </c>
    </row>
    <row r="122">
      <c r="B122" s="498"/>
      <c r="C122" s="498"/>
      <c r="D122" s="557"/>
      <c r="E122" s="557"/>
      <c r="F122" s="557"/>
      <c r="G122" s="557"/>
      <c r="H122" s="498"/>
      <c r="I122" s="498"/>
      <c r="K122" s="307" t="s">
        <v>779</v>
      </c>
      <c r="L122" s="422" t="s">
        <v>12</v>
      </c>
      <c r="M122" s="549" t="str">
        <f>'(D) - Análisis Resultados II - '!BL21</f>
        <v>-</v>
      </c>
      <c r="Q122" s="551" t="s">
        <v>779</v>
      </c>
      <c r="R122" s="552" t="s">
        <v>12</v>
      </c>
      <c r="S122" s="553" t="s">
        <v>12</v>
      </c>
    </row>
    <row r="123">
      <c r="B123" s="498"/>
      <c r="C123" s="498"/>
      <c r="D123" s="557"/>
      <c r="E123" s="557"/>
      <c r="F123" s="557"/>
      <c r="G123" s="557"/>
      <c r="H123" s="498"/>
      <c r="I123" s="498"/>
      <c r="K123" s="307" t="s">
        <v>1110</v>
      </c>
      <c r="L123" s="548">
        <f>AVERAGEIFS('(B) - Detecciones - Ataques'!$FC$3:$FC$137,'(B) - Detecciones - Ataques'!$GR$3:$GR$137, "✔",'(B) - Detecciones - Ataques'!$E$3:$E$137, '(D) - Análisis Resultados I - S'!BX$131)
</f>
        <v>1</v>
      </c>
      <c r="M123" s="549">
        <f>'(D) - Análisis Resultados II - '!BM21</f>
        <v>0</v>
      </c>
      <c r="Q123" s="551" t="s">
        <v>1110</v>
      </c>
      <c r="R123" s="547">
        <f>AVERAGEIFS('(B) - Detecciones - Ataques'!$FC$3:$FC$137,'(B) - Detecciones - Ataques'!$GR$3:$GR$137, "✔",'(B) - Detecciones - Ataques'!$E$3:$E$137, '(D) - Análisis Resultados I - S'!BX$131)
</f>
        <v>1</v>
      </c>
      <c r="S123" s="553">
        <v>0.0</v>
      </c>
    </row>
    <row r="124">
      <c r="B124" s="498"/>
      <c r="C124" s="498"/>
      <c r="D124" s="557"/>
      <c r="E124" s="557"/>
      <c r="F124" s="557"/>
      <c r="G124" s="557"/>
      <c r="H124" s="498"/>
      <c r="I124" s="498"/>
      <c r="K124" s="307" t="s">
        <v>1655</v>
      </c>
      <c r="L124" s="548">
        <f>AVERAGEIFS('(B) - Detecciones - Ataques'!$FC$3:$FC$137,'(B) - Detecciones - Ataques'!$GR$3:$GR$137, "✔",'(B) - Detecciones - Ataques'!$E$3:$E$137, '(D) - Análisis Resultados I - S'!BY$131)
</f>
        <v>1</v>
      </c>
      <c r="M124" s="549">
        <f>'(D) - Análisis Resultados II - '!BN21</f>
        <v>0</v>
      </c>
      <c r="Q124" s="551" t="s">
        <v>1655</v>
      </c>
      <c r="R124" s="547">
        <f>AVERAGEIFS('(B) - Detecciones - Ataques'!$FC$3:$FC$137,'(B) - Detecciones - Ataques'!$GR$3:$GR$137, "✔",'(B) - Detecciones - Ataques'!$E$3:$E$137, '(D) - Análisis Resultados I - S'!BY$131)
</f>
        <v>1</v>
      </c>
      <c r="S124" s="553">
        <v>0.0</v>
      </c>
    </row>
    <row r="125">
      <c r="B125" s="498"/>
      <c r="C125" s="498"/>
      <c r="D125" s="557"/>
      <c r="E125" s="557"/>
      <c r="F125" s="557"/>
      <c r="G125" s="557"/>
      <c r="H125" s="498"/>
      <c r="I125" s="498"/>
      <c r="K125" s="307" t="s">
        <v>2043</v>
      </c>
      <c r="L125" s="422" t="s">
        <v>12</v>
      </c>
      <c r="M125" s="549" t="str">
        <f>'(D) - Análisis Resultados II - '!BO21</f>
        <v>-</v>
      </c>
      <c r="Q125" s="551" t="s">
        <v>2043</v>
      </c>
      <c r="R125" s="552" t="s">
        <v>12</v>
      </c>
      <c r="S125" s="553" t="s">
        <v>12</v>
      </c>
    </row>
    <row r="126">
      <c r="B126" s="498"/>
      <c r="C126" s="498"/>
      <c r="D126" s="557"/>
      <c r="E126" s="557"/>
      <c r="F126" s="557"/>
      <c r="G126" s="557"/>
      <c r="H126" s="498"/>
      <c r="I126" s="498"/>
      <c r="K126" s="307" t="s">
        <v>1727</v>
      </c>
      <c r="L126" s="422" t="s">
        <v>12</v>
      </c>
      <c r="M126" s="549">
        <f>'(D) - Análisis Resultados II - '!BP21</f>
        <v>0</v>
      </c>
      <c r="Q126" s="551" t="s">
        <v>1727</v>
      </c>
      <c r="R126" s="547">
        <f>AVERAGEIFS('(B) - Detecciones - Ataques'!$FC$3:$FC$137,'(B) - Detecciones - Ataques'!$GR$3:$GR$137, "✔",'(B) - Detecciones - Ataques'!$E$3:$E$137, '(D) - Análisis Resultados I - S'!CA$131)
</f>
        <v>0</v>
      </c>
      <c r="S126" s="553">
        <v>1.0</v>
      </c>
    </row>
    <row r="127">
      <c r="B127" s="498"/>
      <c r="C127" s="498"/>
      <c r="D127" s="557"/>
      <c r="E127" s="557"/>
      <c r="F127" s="557"/>
      <c r="G127" s="557"/>
      <c r="H127" s="498"/>
      <c r="I127" s="498"/>
      <c r="K127" s="307" t="s">
        <v>1740</v>
      </c>
      <c r="L127" s="422" t="s">
        <v>12</v>
      </c>
      <c r="M127" s="549" t="str">
        <f>'(D) - Análisis Resultados II - '!BQ21</f>
        <v>-</v>
      </c>
      <c r="Q127" s="551" t="s">
        <v>1740</v>
      </c>
      <c r="R127" s="552" t="s">
        <v>12</v>
      </c>
      <c r="S127" s="553" t="s">
        <v>12</v>
      </c>
    </row>
    <row r="128">
      <c r="B128" s="498"/>
      <c r="C128" s="498"/>
      <c r="D128" s="557"/>
      <c r="E128" s="557"/>
      <c r="F128" s="557"/>
      <c r="G128" s="557"/>
      <c r="H128" s="498"/>
      <c r="I128" s="498"/>
      <c r="K128" s="307" t="s">
        <v>1717</v>
      </c>
      <c r="L128" s="422" t="s">
        <v>12</v>
      </c>
      <c r="M128" s="549">
        <f>'(D) - Análisis Resultados II - '!BR21</f>
        <v>0</v>
      </c>
      <c r="Q128" s="551" t="s">
        <v>1717</v>
      </c>
      <c r="R128" s="547">
        <f>AVERAGEIFS('(B) - Detecciones - Ataques'!$FC$3:$FC$137,'(B) - Detecciones - Ataques'!$GR$3:$GR$137, "✔",'(B) - Detecciones - Ataques'!$E$3:$E$137, '(D) - Análisis Resultados I - S'!CC$131)
</f>
        <v>1</v>
      </c>
      <c r="S128" s="553">
        <v>1.0</v>
      </c>
    </row>
    <row r="129">
      <c r="B129" s="498"/>
      <c r="C129" s="498"/>
      <c r="D129" s="557"/>
      <c r="E129" s="557"/>
      <c r="F129" s="557"/>
      <c r="G129" s="557"/>
      <c r="H129" s="498"/>
      <c r="I129" s="498"/>
      <c r="K129" s="307" t="s">
        <v>1015</v>
      </c>
      <c r="L129" s="422" t="s">
        <v>12</v>
      </c>
      <c r="M129" s="549" t="str">
        <f>'(D) - Análisis Resultados II - '!BS21</f>
        <v>-</v>
      </c>
      <c r="Q129" s="551" t="s">
        <v>1015</v>
      </c>
      <c r="R129" s="552" t="s">
        <v>12</v>
      </c>
      <c r="S129" s="553" t="s">
        <v>12</v>
      </c>
    </row>
    <row r="130">
      <c r="B130" s="498"/>
      <c r="C130" s="498"/>
      <c r="D130" s="557"/>
      <c r="E130" s="557"/>
      <c r="F130" s="557"/>
      <c r="G130" s="557"/>
      <c r="H130" s="498"/>
      <c r="I130" s="498"/>
      <c r="K130" s="307" t="s">
        <v>614</v>
      </c>
      <c r="L130" s="548">
        <f>AVERAGEIFS('(B) - Detecciones - Ataques'!$FC$3:$FC$137,'(B) - Detecciones - Ataques'!$GR$3:$GR$137, "✔",'(B) - Detecciones - Ataques'!$E$3:$E$137, '(D) - Análisis Resultados I - S'!CE$131)
</f>
        <v>1</v>
      </c>
      <c r="M130" s="549">
        <f>'(D) - Análisis Resultados II - '!BT21</f>
        <v>0</v>
      </c>
      <c r="Q130" s="551" t="s">
        <v>614</v>
      </c>
      <c r="R130" s="547">
        <f>AVERAGEIFS('(B) - Detecciones - Ataques'!$FC$3:$FC$137,'(B) - Detecciones - Ataques'!$GR$3:$GR$137, "✔",'(B) - Detecciones - Ataques'!$E$3:$E$137, '(D) - Análisis Resultados I - S'!CE$131)
</f>
        <v>1</v>
      </c>
      <c r="S130" s="553">
        <v>0.0</v>
      </c>
    </row>
    <row r="131">
      <c r="B131" s="558"/>
      <c r="C131" s="558"/>
      <c r="D131" s="557"/>
      <c r="E131" s="557"/>
      <c r="F131" s="557"/>
      <c r="G131" s="557"/>
      <c r="H131" s="558"/>
      <c r="I131" s="558"/>
      <c r="K131" s="307" t="s">
        <v>539</v>
      </c>
      <c r="L131" s="422" t="s">
        <v>12</v>
      </c>
      <c r="M131" s="549" t="str">
        <f>'(D) - Análisis Resultados II - '!BU21</f>
        <v>-</v>
      </c>
      <c r="Q131" s="551" t="s">
        <v>539</v>
      </c>
      <c r="R131" s="552" t="s">
        <v>12</v>
      </c>
      <c r="S131" s="553" t="s">
        <v>12</v>
      </c>
    </row>
    <row r="132">
      <c r="B132" s="558"/>
      <c r="C132" s="558"/>
      <c r="D132" s="557"/>
      <c r="E132" s="557"/>
      <c r="F132" s="557"/>
      <c r="G132" s="557"/>
      <c r="H132" s="558"/>
      <c r="I132" s="558"/>
      <c r="K132" s="307" t="s">
        <v>743</v>
      </c>
      <c r="L132" s="548">
        <f>AVERAGEIFS('(B) - Detecciones - Ataques'!$FC$3:$FC$137,'(B) - Detecciones - Ataques'!$GR$3:$GR$137, "✔",'(B) - Detecciones - Ataques'!$E$3:$E$137, '(D) - Análisis Resultados I - S'!CG$131)
</f>
        <v>1</v>
      </c>
      <c r="M132" s="549">
        <f>'(D) - Análisis Resultados II - '!BV21</f>
        <v>0</v>
      </c>
      <c r="Q132" s="551" t="s">
        <v>743</v>
      </c>
      <c r="R132" s="547">
        <f>AVERAGEIFS('(B) - Detecciones - Ataques'!$FC$3:$FC$137,'(B) - Detecciones - Ataques'!$GR$3:$GR$137, "✔",'(B) - Detecciones - Ataques'!$E$3:$E$137, '(D) - Análisis Resultados I - S'!CG$131)
</f>
        <v>1</v>
      </c>
      <c r="S132" s="553">
        <v>0.0</v>
      </c>
    </row>
    <row r="133">
      <c r="B133" s="558"/>
      <c r="C133" s="558"/>
      <c r="D133" s="557"/>
      <c r="E133" s="557"/>
      <c r="F133" s="557"/>
      <c r="G133" s="557"/>
      <c r="H133" s="558"/>
      <c r="I133" s="558"/>
      <c r="K133" s="307" t="s">
        <v>1027</v>
      </c>
      <c r="L133" s="548">
        <f>AVERAGEIFS('(B) - Detecciones - Ataques'!$FC$3:$FC$137,'(B) - Detecciones - Ataques'!$GR$3:$GR$137, "✔",'(B) - Detecciones - Ataques'!$E$3:$E$137, '(D) - Análisis Resultados I - S'!CH$131)
</f>
        <v>1</v>
      </c>
      <c r="M133" s="549">
        <f>'(D) - Análisis Resultados II - '!BW21</f>
        <v>0</v>
      </c>
      <c r="Q133" s="551" t="s">
        <v>1027</v>
      </c>
      <c r="R133" s="547">
        <f>AVERAGEIFS('(B) - Detecciones - Ataques'!$FC$3:$FC$137,'(B) - Detecciones - Ataques'!$GR$3:$GR$137, "✔",'(B) - Detecciones - Ataques'!$E$3:$E$137, '(D) - Análisis Resultados I - S'!CH$131)
</f>
        <v>1</v>
      </c>
      <c r="S133" s="553">
        <v>1.0</v>
      </c>
    </row>
    <row r="134">
      <c r="B134" s="558"/>
      <c r="C134" s="558"/>
      <c r="D134" s="557"/>
      <c r="E134" s="557"/>
      <c r="F134" s="557"/>
      <c r="G134" s="557"/>
      <c r="H134" s="558"/>
      <c r="I134" s="558"/>
      <c r="K134" s="307" t="s">
        <v>1099</v>
      </c>
      <c r="L134" s="422" t="s">
        <v>12</v>
      </c>
      <c r="M134" s="549">
        <f>'(D) - Análisis Resultados II - '!BX21</f>
        <v>0</v>
      </c>
      <c r="Q134" s="551" t="s">
        <v>1099</v>
      </c>
      <c r="R134" s="547">
        <f>AVERAGEIFS('(B) - Detecciones - Ataques'!$FC$3:$FC$137,'(B) - Detecciones - Ataques'!$GR$3:$GR$137, "✔",'(B) - Detecciones - Ataques'!$E$3:$E$137, '(D) - Análisis Resultados I - S'!CI$131)
</f>
        <v>0</v>
      </c>
      <c r="S134" s="553">
        <v>0.0</v>
      </c>
    </row>
    <row r="135">
      <c r="B135" s="558"/>
      <c r="C135" s="558"/>
      <c r="D135" s="557"/>
      <c r="E135" s="557"/>
      <c r="F135" s="557"/>
      <c r="G135" s="557"/>
      <c r="H135" s="558"/>
      <c r="I135" s="558"/>
      <c r="K135" s="307" t="s">
        <v>1130</v>
      </c>
      <c r="L135" s="548">
        <f>AVERAGEIFS('(B) - Detecciones - Ataques'!$FC$3:$FC$137,'(B) - Detecciones - Ataques'!$GR$3:$GR$137, "✔",'(B) - Detecciones - Ataques'!$E$3:$E$137, '(D) - Análisis Resultados I - S'!CJ$131)
</f>
        <v>1</v>
      </c>
      <c r="M135" s="549">
        <f>'(D) - Análisis Resultados II - '!BY21</f>
        <v>0</v>
      </c>
      <c r="Q135" s="551" t="s">
        <v>1130</v>
      </c>
      <c r="R135" s="547">
        <f>AVERAGEIFS('(B) - Detecciones - Ataques'!$FC$3:$FC$137,'(B) - Detecciones - Ataques'!$GR$3:$GR$137, "✔",'(B) - Detecciones - Ataques'!$E$3:$E$137, '(D) - Análisis Resultados I - S'!CJ$131)
</f>
        <v>1</v>
      </c>
      <c r="S135" s="553">
        <v>0.0</v>
      </c>
    </row>
    <row r="136">
      <c r="B136" s="558"/>
      <c r="C136" s="558"/>
      <c r="D136" s="558"/>
      <c r="E136" s="558"/>
      <c r="F136" s="558"/>
      <c r="G136" s="558"/>
      <c r="H136" s="558"/>
      <c r="I136" s="558"/>
      <c r="K136" s="307" t="s">
        <v>1939</v>
      </c>
      <c r="L136" s="422" t="s">
        <v>12</v>
      </c>
      <c r="M136" s="549" t="str">
        <f>'(D) - Análisis Resultados II - '!BZ21</f>
        <v>-</v>
      </c>
      <c r="Q136" s="551" t="s">
        <v>1939</v>
      </c>
      <c r="R136" s="552" t="s">
        <v>12</v>
      </c>
      <c r="S136" s="553" t="s">
        <v>12</v>
      </c>
    </row>
    <row r="137">
      <c r="K137" s="307" t="s">
        <v>1978</v>
      </c>
      <c r="L137" s="548">
        <f>AVERAGEIFS('(B) - Detecciones - Ataques'!$FC$3:$FC$137,'(B) - Detecciones - Ataques'!$GR$3:$GR$137, "✔",'(B) - Detecciones - Ataques'!$E$3:$E$137, '(D) - Análisis Resultados I - S'!CL$131)
</f>
        <v>0</v>
      </c>
      <c r="M137" s="549">
        <f>'(D) - Análisis Resultados II - '!CA21</f>
        <v>0</v>
      </c>
      <c r="Q137" s="551" t="s">
        <v>1978</v>
      </c>
      <c r="R137" s="547">
        <f>AVERAGEIFS('(B) - Detecciones - Ataques'!$FC$3:$FC$137,'(B) - Detecciones - Ataques'!$GR$3:$GR$137, "✔",'(B) - Detecciones - Ataques'!$E$3:$E$137, '(D) - Análisis Resultados I - S'!CL$131)
</f>
        <v>0</v>
      </c>
      <c r="S137" s="553">
        <v>0.0</v>
      </c>
    </row>
    <row r="138">
      <c r="K138" s="307" t="s">
        <v>271</v>
      </c>
      <c r="L138" s="548">
        <f>AVERAGEIFS('(B) - Detecciones - Ataques'!$FC$3:$FC$137,'(B) - Detecciones - Ataques'!$GR$3:$GR$137, "✔",'(B) - Detecciones - Ataques'!$E$3:$E$137, '(D) - Análisis Resultados I - S'!CM$131)
</f>
        <v>0</v>
      </c>
      <c r="M138" s="549">
        <f>'(D) - Análisis Resultados II - '!CB21</f>
        <v>0</v>
      </c>
      <c r="Q138" s="551" t="s">
        <v>271</v>
      </c>
      <c r="R138" s="547">
        <f>AVERAGEIFS('(B) - Detecciones - Ataques'!$FC$3:$FC$137,'(B) - Detecciones - Ataques'!$GR$3:$GR$137, "✔",'(B) - Detecciones - Ataques'!$E$3:$E$137, '(D) - Análisis Resultados I - S'!CM$131)
</f>
        <v>0</v>
      </c>
      <c r="S138" s="553">
        <v>0.0</v>
      </c>
    </row>
    <row r="139">
      <c r="K139" s="307" t="s">
        <v>1042</v>
      </c>
      <c r="L139" s="548">
        <f>AVERAGEIFS('(B) - Detecciones - Ataques'!$FC$3:$FC$137,'(B) - Detecciones - Ataques'!$GR$3:$GR$137, "✔",'(B) - Detecciones - Ataques'!$E$3:$E$137, '(D) - Análisis Resultados I - S'!CN$131)
</f>
        <v>1</v>
      </c>
      <c r="M139" s="549">
        <f>'(D) - Análisis Resultados II - '!CC21</f>
        <v>1</v>
      </c>
      <c r="Q139" s="551" t="s">
        <v>1042</v>
      </c>
      <c r="R139" s="547">
        <f>AVERAGEIFS('(B) - Detecciones - Ataques'!$FC$3:$FC$137,'(B) - Detecciones - Ataques'!$GR$3:$GR$137, "✔",'(B) - Detecciones - Ataques'!$E$3:$E$137, '(D) - Análisis Resultados I - S'!CN$131)
</f>
        <v>1</v>
      </c>
      <c r="S139" s="553">
        <v>1.0</v>
      </c>
    </row>
    <row r="140">
      <c r="K140" s="307" t="s">
        <v>1569</v>
      </c>
      <c r="L140" s="548">
        <f>AVERAGEIFS('(B) - Detecciones - Ataques'!$FC$3:$FC$137,'(B) - Detecciones - Ataques'!$GR$3:$GR$137, "✔",'(B) - Detecciones - Ataques'!$E$3:$E$137, '(D) - Análisis Resultados I - S'!CO$131)
</f>
        <v>1</v>
      </c>
      <c r="M140" s="549">
        <f>'(D) - Análisis Resultados II - '!CD21</f>
        <v>0</v>
      </c>
      <c r="Q140" s="551" t="s">
        <v>1569</v>
      </c>
      <c r="R140" s="547">
        <f>AVERAGEIFS('(B) - Detecciones - Ataques'!$FC$3:$FC$137,'(B) - Detecciones - Ataques'!$GR$3:$GR$137, "✔",'(B) - Detecciones - Ataques'!$E$3:$E$137, '(D) - Análisis Resultados I - S'!CO$131)
</f>
        <v>1</v>
      </c>
      <c r="S140" s="553">
        <v>0.0</v>
      </c>
    </row>
    <row r="141">
      <c r="K141" s="307" t="s">
        <v>1706</v>
      </c>
      <c r="L141" s="548">
        <f>AVERAGEIFS('(B) - Detecciones - Ataques'!$FC$3:$FC$137,'(B) - Detecciones - Ataques'!$GR$3:$GR$137, "✔",'(B) - Detecciones - Ataques'!$E$3:$E$137, '(D) - Análisis Resultados I - S'!CP$131)
</f>
        <v>0</v>
      </c>
      <c r="M141" s="549">
        <f>'(D) - Análisis Resultados II - '!CE21</f>
        <v>0</v>
      </c>
      <c r="Q141" s="551" t="s">
        <v>1706</v>
      </c>
      <c r="R141" s="547">
        <f>AVERAGEIFS('(B) - Detecciones - Ataques'!$FC$3:$FC$137,'(B) - Detecciones - Ataques'!$GR$3:$GR$137, "✔",'(B) - Detecciones - Ataques'!$E$3:$E$137, '(D) - Análisis Resultados I - S'!CP$131)
</f>
        <v>0</v>
      </c>
      <c r="S141" s="553">
        <v>0.0</v>
      </c>
    </row>
    <row r="142">
      <c r="K142" s="307" t="s">
        <v>1441</v>
      </c>
      <c r="L142" s="422" t="s">
        <v>12</v>
      </c>
      <c r="M142" s="549" t="str">
        <f>'(D) - Análisis Resultados II - '!CF21</f>
        <v>-</v>
      </c>
      <c r="Q142" s="551" t="s">
        <v>1441</v>
      </c>
      <c r="R142" s="552" t="s">
        <v>12</v>
      </c>
      <c r="S142" s="553" t="s">
        <v>12</v>
      </c>
    </row>
    <row r="143">
      <c r="K143" s="307" t="s">
        <v>395</v>
      </c>
      <c r="L143" s="422" t="s">
        <v>12</v>
      </c>
      <c r="M143" s="549">
        <f>'(D) - Análisis Resultados II - '!CG21</f>
        <v>0.5000304507</v>
      </c>
      <c r="Q143" s="551" t="s">
        <v>395</v>
      </c>
      <c r="R143" s="552" t="s">
        <v>12</v>
      </c>
      <c r="S143" s="553">
        <v>0.4969115697127615</v>
      </c>
    </row>
    <row r="144">
      <c r="K144" s="307" t="s">
        <v>230</v>
      </c>
      <c r="L144" s="548">
        <f>AVERAGEIFS('(B) - Detecciones - Ataques'!$FC$3:$FC$137,'(B) - Detecciones - Ataques'!$GR$3:$GR$137, "✔",'(B) - Detecciones - Ataques'!$E$3:$E$137, '(D) - Análisis Resultados I - S'!CS$131)
</f>
        <v>0.005988023952</v>
      </c>
      <c r="M144" s="549">
        <f>'(D) - Análisis Resultados II - '!CH21</f>
        <v>0.005988023952</v>
      </c>
      <c r="Q144" s="551" t="s">
        <v>230</v>
      </c>
      <c r="R144" s="547">
        <f>AVERAGEIFS('(B) - Detecciones - Ataques'!$FC$3:$FC$137,'(B) - Detecciones - Ataques'!$GR$3:$GR$137, "✔",'(B) - Detecciones - Ataques'!$E$3:$E$137, '(D) - Análisis Resultados I - S'!CS$131)
</f>
        <v>0.005988023952</v>
      </c>
      <c r="S144" s="553">
        <v>0.0</v>
      </c>
    </row>
    <row r="145">
      <c r="K145" s="307" t="s">
        <v>2002</v>
      </c>
      <c r="L145" s="422" t="s">
        <v>12</v>
      </c>
      <c r="M145" s="549" t="str">
        <f>'(D) - Análisis Resultados II - '!CI21</f>
        <v>-</v>
      </c>
      <c r="Q145" s="551" t="s">
        <v>2002</v>
      </c>
      <c r="R145" s="552" t="s">
        <v>12</v>
      </c>
      <c r="S145" s="553" t="s">
        <v>12</v>
      </c>
    </row>
    <row r="146">
      <c r="K146" s="307" t="s">
        <v>314</v>
      </c>
      <c r="L146" s="548">
        <f>AVERAGEIFS('(B) - Detecciones - Ataques'!$FC$3:$FC$137,'(B) - Detecciones - Ataques'!$GR$3:$GR$137, "✔",'(B) - Detecciones - Ataques'!$E$3:$E$137, '(D) - Análisis Resultados I - S'!CU$131)
</f>
        <v>0</v>
      </c>
      <c r="M146" s="549">
        <f>'(D) - Análisis Resultados II - '!CJ21</f>
        <v>0</v>
      </c>
      <c r="Q146" s="551" t="s">
        <v>314</v>
      </c>
      <c r="R146" s="547">
        <f>AVERAGEIFS('(B) - Detecciones - Ataques'!$FC$3:$FC$137,'(B) - Detecciones - Ataques'!$GR$3:$GR$137, "✔",'(B) - Detecciones - Ataques'!$E$3:$E$137, '(D) - Análisis Resultados I - S'!CU$131)
</f>
        <v>0</v>
      </c>
      <c r="S146" s="553">
        <v>0.0</v>
      </c>
    </row>
    <row r="147">
      <c r="K147" s="307" t="s">
        <v>1159</v>
      </c>
      <c r="L147" s="422" t="s">
        <v>12</v>
      </c>
      <c r="M147" s="549" t="str">
        <f>'(D) - Análisis Resultados II - '!CK21</f>
        <v>-</v>
      </c>
      <c r="Q147" s="551" t="s">
        <v>1159</v>
      </c>
      <c r="R147" s="552" t="s">
        <v>12</v>
      </c>
      <c r="S147" s="553" t="s">
        <v>12</v>
      </c>
    </row>
    <row r="148">
      <c r="K148" s="307" t="s">
        <v>570</v>
      </c>
      <c r="L148" s="548">
        <f>AVERAGEIFS('(B) - Detecciones - Ataques'!$FC$3:$FC$137,'(B) - Detecciones - Ataques'!$GR$3:$GR$137, "✔",'(B) - Detecciones - Ataques'!$E$3:$E$137, '(D) - Análisis Resultados I - S'!CW$131)
</f>
        <v>0</v>
      </c>
      <c r="M148" s="549">
        <f>'(D) - Análisis Resultados II - '!CL21</f>
        <v>0</v>
      </c>
      <c r="Q148" s="551" t="s">
        <v>570</v>
      </c>
      <c r="R148" s="547">
        <f>AVERAGEIFS('(B) - Detecciones - Ataques'!$FC$3:$FC$137,'(B) - Detecciones - Ataques'!$GR$3:$GR$137, "✔",'(B) - Detecciones - Ataques'!$E$3:$E$137, '(D) - Análisis Resultados I - S'!CW$131)
</f>
        <v>0</v>
      </c>
      <c r="S148" s="553">
        <v>0.0</v>
      </c>
    </row>
    <row r="149">
      <c r="K149" s="307" t="s">
        <v>464</v>
      </c>
      <c r="L149" s="548">
        <f>AVERAGEIFS('(B) - Detecciones - Ataques'!$FC$3:$FC$137,'(B) - Detecciones - Ataques'!$GR$3:$GR$137, "✔",'(B) - Detecciones - Ataques'!$E$3:$E$137, '(D) - Análisis Resultados I - S'!CX$131)
</f>
        <v>0.5</v>
      </c>
      <c r="M149" s="549">
        <f>'(D) - Análisis Resultados II - '!CM21</f>
        <v>0</v>
      </c>
      <c r="Q149" s="551" t="s">
        <v>464</v>
      </c>
      <c r="R149" s="547">
        <f>AVERAGEIFS('(B) - Detecciones - Ataques'!$FC$3:$FC$137,'(B) - Detecciones - Ataques'!$GR$3:$GR$137, "✔",'(B) - Detecciones - Ataques'!$E$3:$E$137, '(D) - Análisis Resultados I - S'!CX$131)
</f>
        <v>0.5</v>
      </c>
      <c r="S149" s="553">
        <v>0.0</v>
      </c>
    </row>
    <row r="150">
      <c r="K150" s="307" t="s">
        <v>216</v>
      </c>
      <c r="L150" s="422" t="s">
        <v>12</v>
      </c>
      <c r="M150" s="549" t="str">
        <f>'(D) - Análisis Resultados II - '!CN21</f>
        <v>-</v>
      </c>
      <c r="Q150" s="551" t="s">
        <v>216</v>
      </c>
      <c r="R150" s="552" t="s">
        <v>12</v>
      </c>
      <c r="S150" s="553" t="s">
        <v>12</v>
      </c>
    </row>
    <row r="151">
      <c r="K151" s="307" t="s">
        <v>252</v>
      </c>
      <c r="L151" s="422" t="s">
        <v>12</v>
      </c>
      <c r="M151" s="549" t="str">
        <f>'(D) - Análisis Resultados II - '!CO21</f>
        <v>-</v>
      </c>
      <c r="Q151" s="551" t="s">
        <v>252</v>
      </c>
      <c r="R151" s="552" t="s">
        <v>12</v>
      </c>
      <c r="S151" s="553" t="s">
        <v>12</v>
      </c>
    </row>
    <row r="152">
      <c r="K152" s="307" t="s">
        <v>281</v>
      </c>
      <c r="L152" s="422" t="s">
        <v>12</v>
      </c>
      <c r="M152" s="549" t="str">
        <f>'(D) - Análisis Resultados II - '!CP21</f>
        <v>-</v>
      </c>
      <c r="Q152" s="551" t="s">
        <v>281</v>
      </c>
      <c r="R152" s="552" t="s">
        <v>12</v>
      </c>
      <c r="S152" s="553" t="s">
        <v>12</v>
      </c>
    </row>
    <row r="153">
      <c r="K153" s="307" t="s">
        <v>300</v>
      </c>
      <c r="L153" s="422" t="s">
        <v>12</v>
      </c>
      <c r="M153" s="549" t="str">
        <f>'(D) - Análisis Resultados II - '!CQ21</f>
        <v>-</v>
      </c>
      <c r="Q153" s="551" t="s">
        <v>300</v>
      </c>
      <c r="R153" s="552" t="s">
        <v>12</v>
      </c>
      <c r="S153" s="553" t="s">
        <v>12</v>
      </c>
    </row>
    <row r="154">
      <c r="K154" s="307" t="s">
        <v>1457</v>
      </c>
      <c r="L154" s="422" t="s">
        <v>12</v>
      </c>
      <c r="M154" s="549" t="str">
        <f>'(D) - Análisis Resultados II - '!CR21</f>
        <v>-</v>
      </c>
      <c r="Q154" s="551" t="s">
        <v>1457</v>
      </c>
      <c r="R154" s="552" t="s">
        <v>12</v>
      </c>
      <c r="S154" s="553" t="s">
        <v>12</v>
      </c>
    </row>
    <row r="155">
      <c r="K155" s="307" t="s">
        <v>378</v>
      </c>
      <c r="L155" s="422" t="s">
        <v>12</v>
      </c>
      <c r="M155" s="549" t="str">
        <f>'(D) - Análisis Resultados II - '!CS21</f>
        <v>-</v>
      </c>
      <c r="Q155" s="551" t="s">
        <v>378</v>
      </c>
      <c r="R155" s="552" t="s">
        <v>12</v>
      </c>
      <c r="S155" s="553" t="s">
        <v>12</v>
      </c>
    </row>
    <row r="156">
      <c r="K156" s="307" t="s">
        <v>1643</v>
      </c>
      <c r="L156" s="422" t="s">
        <v>12</v>
      </c>
      <c r="M156" s="549" t="str">
        <f>'(D) - Análisis Resultados II - '!CT21</f>
        <v>-</v>
      </c>
      <c r="Q156" s="551" t="s">
        <v>1643</v>
      </c>
      <c r="R156" s="552" t="s">
        <v>12</v>
      </c>
      <c r="S156" s="553" t="s">
        <v>12</v>
      </c>
    </row>
    <row r="157">
      <c r="K157" s="307" t="s">
        <v>1002</v>
      </c>
      <c r="L157" s="422" t="s">
        <v>12</v>
      </c>
      <c r="M157" s="549" t="str">
        <f>'(D) - Análisis Resultados II - '!CU21</f>
        <v>-</v>
      </c>
      <c r="Q157" s="551" t="s">
        <v>1002</v>
      </c>
      <c r="R157" s="552" t="s">
        <v>12</v>
      </c>
      <c r="S157" s="553" t="s">
        <v>12</v>
      </c>
    </row>
    <row r="158">
      <c r="K158" s="307" t="s">
        <v>443</v>
      </c>
      <c r="L158" s="548">
        <f>AVERAGEIFS('(B) - Detecciones - Ataques'!$FC$3:$FC$137,'(B) - Detecciones - Ataques'!$GR$3:$GR$137, "✔",'(B) - Detecciones - Ataques'!$E$3:$E$137, '(D) - Análisis Resultados I - S'!DG$131)
</f>
        <v>1</v>
      </c>
      <c r="M158" s="549">
        <f>'(D) - Análisis Resultados II - '!CV21</f>
        <v>0</v>
      </c>
      <c r="Q158" s="551" t="s">
        <v>443</v>
      </c>
      <c r="R158" s="547">
        <f>AVERAGEIFS('(B) - Detecciones - Ataques'!$FC$3:$FC$137,'(B) - Detecciones - Ataques'!$GR$3:$GR$137, "✔",'(B) - Detecciones - Ataques'!$E$3:$E$137, '(D) - Análisis Resultados I - S'!DG$131)
</f>
        <v>1</v>
      </c>
      <c r="S158" s="553">
        <v>0.0</v>
      </c>
    </row>
    <row r="159">
      <c r="K159" s="307" t="s">
        <v>991</v>
      </c>
      <c r="L159" s="422" t="s">
        <v>12</v>
      </c>
      <c r="M159" s="549" t="str">
        <f>'(D) - Análisis Resultados II - '!CW21</f>
        <v>-</v>
      </c>
      <c r="Q159" s="551" t="s">
        <v>991</v>
      </c>
      <c r="R159" s="552" t="s">
        <v>12</v>
      </c>
      <c r="S159" s="553" t="s">
        <v>12</v>
      </c>
    </row>
    <row r="160">
      <c r="K160" s="383" t="s">
        <v>1677</v>
      </c>
      <c r="L160" s="559">
        <f>AVERAGEIFS('(B) - Detecciones - Ataques'!$FC$3:$FC$137,'(B) - Detecciones - Ataques'!$GR$3:$GR$137, "✔",'(B) - Detecciones - Ataques'!$E$3:$E$137, '(D) - Análisis Resultados I - S'!DI$131)
</f>
        <v>1</v>
      </c>
      <c r="M160" s="560">
        <f>'(D) - Análisis Resultados II - '!CX21</f>
        <v>0</v>
      </c>
      <c r="Q160" s="561" t="s">
        <v>1677</v>
      </c>
      <c r="R160" s="562">
        <f>AVERAGEIFS('(B) - Detecciones - Ataques'!$FC$3:$FC$137,'(B) - Detecciones - Ataques'!$GR$3:$GR$137, "✔",'(B) - Detecciones - Ataques'!$E$3:$E$137, '(D) - Análisis Resultados I - S'!DI$131)
</f>
        <v>1</v>
      </c>
      <c r="S160" s="563">
        <v>0.09090909090909091</v>
      </c>
    </row>
    <row r="161">
      <c r="R161" s="474"/>
    </row>
    <row r="162">
      <c r="K162" s="1" t="s">
        <v>2327</v>
      </c>
      <c r="L162" s="564">
        <f>SUMPRODUCT(--(L81:L160 &gt; M81:M160))</f>
        <v>29</v>
      </c>
      <c r="Q162" s="1" t="s">
        <v>2328</v>
      </c>
      <c r="R162" s="564">
        <f>SUMPRODUCT(--(R81:R160 &gt; S81:S160))</f>
        <v>23</v>
      </c>
    </row>
    <row r="163">
      <c r="K163" s="1" t="s">
        <v>2329</v>
      </c>
      <c r="L163" s="564">
        <f>SUMPRODUCT(--(L81:L160 = M81:M160))</f>
        <v>49</v>
      </c>
      <c r="Q163" s="1" t="s">
        <v>2330</v>
      </c>
      <c r="R163" s="564">
        <f>SUMPRODUCT(--(R81:R160 = S81:S160))</f>
        <v>48</v>
      </c>
    </row>
    <row r="164">
      <c r="K164" s="1" t="s">
        <v>2331</v>
      </c>
      <c r="L164" s="564">
        <f>SUMPRODUCT(--(L81:L160 &lt; M81:M160))</f>
        <v>2</v>
      </c>
      <c r="Q164" s="1" t="s">
        <v>2332</v>
      </c>
      <c r="R164" s="564">
        <f>SUMPRODUCT(--(R81:R160 &lt; S81:S160))</f>
        <v>9</v>
      </c>
    </row>
  </sheetData>
  <mergeCells count="8">
    <mergeCell ref="D9:G9"/>
    <mergeCell ref="K9:N9"/>
    <mergeCell ref="Q9:S9"/>
    <mergeCell ref="K36:N36"/>
    <mergeCell ref="Q36:T36"/>
    <mergeCell ref="K78:N78"/>
    <mergeCell ref="Q78:T78"/>
    <mergeCell ref="D102:G11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15" t="s">
        <v>2333</v>
      </c>
      <c r="D7" s="3"/>
      <c r="E7" s="3"/>
      <c r="F7" s="3"/>
      <c r="G7" s="4"/>
      <c r="H7" s="565"/>
    </row>
    <row r="8">
      <c r="C8" s="5"/>
      <c r="D8" s="6"/>
      <c r="E8" s="6"/>
      <c r="F8" s="6"/>
      <c r="G8" s="7"/>
      <c r="H8" s="565"/>
    </row>
    <row r="11">
      <c r="C11" s="566" t="s">
        <v>2334</v>
      </c>
      <c r="D11" s="567" t="s">
        <v>2335</v>
      </c>
      <c r="E11" s="567" t="s">
        <v>5</v>
      </c>
      <c r="F11" s="567" t="s">
        <v>2336</v>
      </c>
      <c r="G11" s="568" t="s">
        <v>2337</v>
      </c>
      <c r="H11" s="21"/>
    </row>
    <row r="12" ht="66.0" customHeight="1">
      <c r="C12" s="459">
        <v>1.0</v>
      </c>
      <c r="D12" s="21" t="s">
        <v>2338</v>
      </c>
      <c r="E12" s="21">
        <v>2024.0</v>
      </c>
      <c r="F12" s="21" t="s">
        <v>2339</v>
      </c>
      <c r="G12" s="569" t="s">
        <v>2340</v>
      </c>
    </row>
    <row r="13">
      <c r="C13" s="459">
        <v>2.0</v>
      </c>
      <c r="D13" s="21" t="s">
        <v>2341</v>
      </c>
      <c r="E13" s="21">
        <v>2022.0</v>
      </c>
      <c r="F13" s="21" t="s">
        <v>2342</v>
      </c>
      <c r="G13" s="570" t="s">
        <v>2343</v>
      </c>
    </row>
    <row r="14">
      <c r="C14" s="459">
        <v>3.0</v>
      </c>
      <c r="D14" s="21" t="s">
        <v>2344</v>
      </c>
      <c r="E14" s="21">
        <v>2022.0</v>
      </c>
      <c r="F14" s="21" t="s">
        <v>2345</v>
      </c>
      <c r="G14" s="569" t="s">
        <v>2346</v>
      </c>
    </row>
    <row r="15">
      <c r="C15" s="459">
        <v>4.0</v>
      </c>
      <c r="D15" s="21" t="s">
        <v>2347</v>
      </c>
      <c r="E15" s="21">
        <v>2024.0</v>
      </c>
      <c r="F15" s="21" t="s">
        <v>2348</v>
      </c>
      <c r="G15" s="450"/>
    </row>
    <row r="16">
      <c r="C16" s="467">
        <v>5.0</v>
      </c>
      <c r="D16" s="571" t="s">
        <v>2349</v>
      </c>
      <c r="E16" s="571">
        <v>2024.0</v>
      </c>
      <c r="F16" s="571" t="s">
        <v>2350</v>
      </c>
      <c r="G16" s="457"/>
    </row>
    <row r="20">
      <c r="C20" s="215" t="s">
        <v>2351</v>
      </c>
      <c r="D20" s="3"/>
      <c r="E20" s="3"/>
      <c r="F20" s="3"/>
      <c r="G20" s="4"/>
    </row>
    <row r="21">
      <c r="C21" s="5"/>
      <c r="D21" s="6"/>
      <c r="E21" s="6"/>
      <c r="F21" s="6"/>
      <c r="G21" s="7"/>
    </row>
    <row r="24">
      <c r="C24" s="566" t="s">
        <v>2334</v>
      </c>
      <c r="D24" s="567" t="s">
        <v>2335</v>
      </c>
      <c r="E24" s="567" t="s">
        <v>5</v>
      </c>
      <c r="F24" s="567" t="s">
        <v>2336</v>
      </c>
      <c r="G24" s="568" t="s">
        <v>2337</v>
      </c>
    </row>
    <row r="25">
      <c r="C25" s="467">
        <v>6.0</v>
      </c>
      <c r="D25" s="571" t="s">
        <v>2352</v>
      </c>
      <c r="E25" s="571">
        <v>2018.0</v>
      </c>
      <c r="F25" s="571" t="s">
        <v>2353</v>
      </c>
      <c r="G25" s="572" t="s">
        <v>2354</v>
      </c>
    </row>
    <row r="27">
      <c r="F27" s="1" t="s">
        <v>2222</v>
      </c>
    </row>
    <row r="40">
      <c r="A40" s="21"/>
      <c r="B40" s="21"/>
      <c r="C40" s="21"/>
      <c r="D40" s="21"/>
      <c r="E40" s="21"/>
      <c r="F40" s="21"/>
    </row>
  </sheetData>
  <mergeCells count="2">
    <mergeCell ref="C7:G8"/>
    <mergeCell ref="C20:G21"/>
  </mergeCells>
  <hyperlinks>
    <hyperlink r:id="rId1" ref="G12"/>
    <hyperlink r:id="rId2" ref="G13"/>
    <hyperlink r:id="rId3" ref="G14"/>
    <hyperlink r:id="rId4" ref="G25"/>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15" t="s">
        <v>2355</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4"/>
    </row>
    <row r="3">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7"/>
    </row>
    <row r="4">
      <c r="A4" s="573" t="s">
        <v>35</v>
      </c>
      <c r="B4" s="58" t="s">
        <v>36</v>
      </c>
      <c r="C4" s="58" t="s">
        <v>37</v>
      </c>
      <c r="D4" s="58" t="s">
        <v>38</v>
      </c>
      <c r="E4" s="58" t="s">
        <v>39</v>
      </c>
      <c r="F4" s="58" t="s">
        <v>40</v>
      </c>
      <c r="G4" s="58" t="s">
        <v>41</v>
      </c>
      <c r="H4" s="58" t="s">
        <v>42</v>
      </c>
      <c r="I4" s="58" t="s">
        <v>43</v>
      </c>
      <c r="J4" s="68" t="s">
        <v>44</v>
      </c>
      <c r="K4" s="68" t="s">
        <v>45</v>
      </c>
      <c r="L4" s="68" t="s">
        <v>46</v>
      </c>
      <c r="M4" s="68" t="s">
        <v>47</v>
      </c>
      <c r="N4" s="68" t="s">
        <v>48</v>
      </c>
      <c r="O4" s="69" t="s">
        <v>49</v>
      </c>
      <c r="P4" s="69" t="s">
        <v>50</v>
      </c>
      <c r="Q4" s="62" t="s">
        <v>51</v>
      </c>
      <c r="R4" s="62" t="s">
        <v>52</v>
      </c>
      <c r="S4" s="62" t="s">
        <v>53</v>
      </c>
      <c r="T4" s="63" t="s">
        <v>54</v>
      </c>
      <c r="U4" s="62" t="s">
        <v>55</v>
      </c>
      <c r="V4" s="64" t="s">
        <v>56</v>
      </c>
      <c r="W4" s="62" t="s">
        <v>57</v>
      </c>
      <c r="X4" s="62" t="s">
        <v>58</v>
      </c>
      <c r="Y4" s="62" t="s">
        <v>59</v>
      </c>
      <c r="Z4" s="62" t="s">
        <v>60</v>
      </c>
      <c r="AA4" s="63" t="s">
        <v>61</v>
      </c>
      <c r="AB4" s="63" t="s">
        <v>62</v>
      </c>
      <c r="AC4" s="574" t="s">
        <v>63</v>
      </c>
      <c r="AD4" s="574" t="s">
        <v>64</v>
      </c>
      <c r="AE4" s="574" t="s">
        <v>65</v>
      </c>
      <c r="AF4" s="67" t="s">
        <v>66</v>
      </c>
      <c r="AG4" s="67" t="s">
        <v>67</v>
      </c>
      <c r="AH4" s="67" t="s">
        <v>68</v>
      </c>
      <c r="AI4" s="67" t="s">
        <v>69</v>
      </c>
      <c r="AJ4" s="67" t="s">
        <v>70</v>
      </c>
      <c r="AK4" s="67" t="s">
        <v>71</v>
      </c>
      <c r="AL4" s="67" t="s">
        <v>72</v>
      </c>
      <c r="AM4" s="67" t="s">
        <v>73</v>
      </c>
      <c r="AN4" s="67" t="s">
        <v>74</v>
      </c>
      <c r="AO4" s="68" t="s">
        <v>75</v>
      </c>
      <c r="AP4" s="68" t="s">
        <v>76</v>
      </c>
      <c r="AQ4" s="68" t="s">
        <v>77</v>
      </c>
      <c r="AR4" s="68" t="s">
        <v>78</v>
      </c>
      <c r="AS4" s="68" t="s">
        <v>79</v>
      </c>
      <c r="AT4" s="68" t="s">
        <v>80</v>
      </c>
      <c r="AU4" s="68" t="s">
        <v>81</v>
      </c>
      <c r="AV4" s="68" t="s">
        <v>82</v>
      </c>
      <c r="AW4" s="68" t="s">
        <v>83</v>
      </c>
      <c r="AX4" s="68" t="s">
        <v>84</v>
      </c>
      <c r="AY4" s="68" t="s">
        <v>85</v>
      </c>
      <c r="AZ4" s="68" t="s">
        <v>86</v>
      </c>
      <c r="BA4" s="68" t="s">
        <v>87</v>
      </c>
      <c r="BB4" s="68" t="s">
        <v>88</v>
      </c>
      <c r="BC4" s="68" t="s">
        <v>89</v>
      </c>
      <c r="BD4" s="68" t="s">
        <v>90</v>
      </c>
      <c r="BE4" s="68" t="s">
        <v>91</v>
      </c>
      <c r="BF4" s="68" t="s">
        <v>92</v>
      </c>
      <c r="BG4" s="68" t="s">
        <v>93</v>
      </c>
      <c r="BH4" s="68" t="s">
        <v>97</v>
      </c>
      <c r="BI4" s="68" t="s">
        <v>99</v>
      </c>
      <c r="BJ4" s="68" t="s">
        <v>100</v>
      </c>
      <c r="BK4" s="68" t="s">
        <v>102</v>
      </c>
      <c r="BL4" s="68" t="s">
        <v>103</v>
      </c>
      <c r="BM4" s="68" t="s">
        <v>104</v>
      </c>
      <c r="BN4" s="68" t="s">
        <v>110</v>
      </c>
      <c r="BO4" s="68" t="s">
        <v>111</v>
      </c>
      <c r="BP4" s="68" t="s">
        <v>113</v>
      </c>
      <c r="BQ4" s="68" t="s">
        <v>114</v>
      </c>
      <c r="BR4" s="69" t="s">
        <v>115</v>
      </c>
      <c r="BS4" s="58" t="s">
        <v>116</v>
      </c>
      <c r="BT4" s="58" t="s">
        <v>65</v>
      </c>
      <c r="BU4" s="68" t="s">
        <v>117</v>
      </c>
      <c r="BV4" s="68" t="s">
        <v>118</v>
      </c>
      <c r="BW4" s="68" t="s">
        <v>119</v>
      </c>
      <c r="BX4" s="68" t="s">
        <v>120</v>
      </c>
      <c r="BY4" s="68" t="s">
        <v>121</v>
      </c>
      <c r="BZ4" s="68" t="s">
        <v>2356</v>
      </c>
      <c r="CA4" s="68" t="s">
        <v>123</v>
      </c>
      <c r="CB4" s="68" t="s">
        <v>124</v>
      </c>
      <c r="CC4" s="68" t="s">
        <v>125</v>
      </c>
      <c r="CD4" s="58" t="s">
        <v>126</v>
      </c>
      <c r="CE4" s="68" t="s">
        <v>127</v>
      </c>
      <c r="CF4" s="68" t="s">
        <v>128</v>
      </c>
      <c r="CG4" s="68" t="s">
        <v>129</v>
      </c>
      <c r="CH4" s="68" t="s">
        <v>130</v>
      </c>
      <c r="CI4" s="69" t="s">
        <v>131</v>
      </c>
      <c r="CJ4" s="58" t="s">
        <v>132</v>
      </c>
      <c r="CK4" s="58" t="s">
        <v>65</v>
      </c>
      <c r="CL4" s="68" t="s">
        <v>133</v>
      </c>
      <c r="CM4" s="68" t="s">
        <v>134</v>
      </c>
      <c r="CN4" s="68" t="s">
        <v>135</v>
      </c>
      <c r="CO4" s="68" t="s">
        <v>136</v>
      </c>
      <c r="CP4" s="68" t="s">
        <v>137</v>
      </c>
      <c r="CQ4" s="68" t="s">
        <v>138</v>
      </c>
      <c r="CR4" s="68" t="s">
        <v>139</v>
      </c>
      <c r="CS4" s="58" t="s">
        <v>140</v>
      </c>
      <c r="CT4" s="68" t="s">
        <v>141</v>
      </c>
      <c r="CU4" s="68" t="s">
        <v>142</v>
      </c>
      <c r="CV4" s="68" t="s">
        <v>143</v>
      </c>
      <c r="CW4" s="68" t="s">
        <v>144</v>
      </c>
      <c r="CX4" s="70" t="s">
        <v>145</v>
      </c>
    </row>
    <row r="5" ht="72.75" customHeight="1">
      <c r="A5" s="21" t="s">
        <v>2357</v>
      </c>
      <c r="B5" s="21" t="s">
        <v>2358</v>
      </c>
      <c r="C5" s="21" t="s">
        <v>2359</v>
      </c>
      <c r="D5" s="21" t="s">
        <v>2360</v>
      </c>
      <c r="E5" s="21" t="s">
        <v>2361</v>
      </c>
      <c r="F5" s="21" t="s">
        <v>2362</v>
      </c>
      <c r="G5" s="21" t="s">
        <v>2363</v>
      </c>
      <c r="H5" s="21" t="s">
        <v>2364</v>
      </c>
      <c r="I5" s="21" t="s">
        <v>2365</v>
      </c>
      <c r="J5" s="21" t="s">
        <v>2366</v>
      </c>
      <c r="K5" s="21" t="s">
        <v>2367</v>
      </c>
      <c r="L5" s="21" t="s">
        <v>2368</v>
      </c>
      <c r="M5" s="21" t="s">
        <v>2369</v>
      </c>
      <c r="N5" s="21" t="s">
        <v>2370</v>
      </c>
      <c r="O5" s="21" t="s">
        <v>2371</v>
      </c>
      <c r="P5" s="21" t="s">
        <v>2372</v>
      </c>
      <c r="Q5" s="21" t="s">
        <v>2373</v>
      </c>
      <c r="R5" s="21" t="s">
        <v>2374</v>
      </c>
      <c r="S5" s="21" t="s">
        <v>2375</v>
      </c>
      <c r="T5" s="21" t="s">
        <v>2376</v>
      </c>
      <c r="U5" s="21" t="s">
        <v>2377</v>
      </c>
      <c r="V5" s="21" t="s">
        <v>2378</v>
      </c>
      <c r="W5" s="21" t="s">
        <v>2379</v>
      </c>
      <c r="X5" s="21" t="s">
        <v>2380</v>
      </c>
      <c r="Y5" s="21" t="s">
        <v>2381</v>
      </c>
      <c r="Z5" s="21" t="s">
        <v>2382</v>
      </c>
      <c r="AA5" s="21" t="s">
        <v>2383</v>
      </c>
      <c r="AB5" s="21" t="s">
        <v>2384</v>
      </c>
      <c r="AC5" s="21" t="s">
        <v>2385</v>
      </c>
      <c r="AD5" s="21" t="s">
        <v>2386</v>
      </c>
      <c r="AE5" s="21" t="s">
        <v>2387</v>
      </c>
      <c r="AF5" s="21" t="s">
        <v>2388</v>
      </c>
      <c r="AG5" s="21" t="s">
        <v>2389</v>
      </c>
      <c r="AH5" s="21" t="s">
        <v>2390</v>
      </c>
      <c r="AI5" s="21" t="s">
        <v>2391</v>
      </c>
      <c r="AJ5" s="21" t="s">
        <v>2392</v>
      </c>
      <c r="AK5" s="21" t="s">
        <v>2393</v>
      </c>
      <c r="AL5" s="21" t="s">
        <v>2394</v>
      </c>
      <c r="AM5" s="21" t="s">
        <v>2395</v>
      </c>
      <c r="AN5" s="21" t="s">
        <v>2396</v>
      </c>
      <c r="AO5" s="21" t="s">
        <v>2397</v>
      </c>
      <c r="AP5" s="21" t="s">
        <v>2398</v>
      </c>
      <c r="AQ5" s="21" t="s">
        <v>2399</v>
      </c>
      <c r="AR5" s="21" t="s">
        <v>2400</v>
      </c>
      <c r="AS5" s="21" t="s">
        <v>2401</v>
      </c>
      <c r="AT5" s="21" t="s">
        <v>2402</v>
      </c>
      <c r="AU5" s="21" t="s">
        <v>2403</v>
      </c>
      <c r="AV5" s="21" t="s">
        <v>2404</v>
      </c>
      <c r="AW5" s="21" t="s">
        <v>2405</v>
      </c>
      <c r="AX5" s="21" t="s">
        <v>2406</v>
      </c>
      <c r="AY5" s="21" t="s">
        <v>2407</v>
      </c>
      <c r="AZ5" s="21" t="s">
        <v>2408</v>
      </c>
      <c r="BA5" s="21" t="s">
        <v>2409</v>
      </c>
      <c r="BB5" s="21" t="s">
        <v>2410</v>
      </c>
      <c r="BC5" s="21" t="s">
        <v>2411</v>
      </c>
      <c r="BD5" s="21" t="s">
        <v>2412</v>
      </c>
      <c r="BE5" s="21" t="s">
        <v>2413</v>
      </c>
      <c r="BF5" s="21" t="s">
        <v>2414</v>
      </c>
      <c r="BG5" s="21" t="s">
        <v>2415</v>
      </c>
      <c r="BH5" s="21" t="s">
        <v>2416</v>
      </c>
      <c r="BI5" s="21" t="s">
        <v>2417</v>
      </c>
      <c r="BJ5" s="21" t="s">
        <v>2418</v>
      </c>
      <c r="BK5" s="21" t="s">
        <v>2419</v>
      </c>
      <c r="BL5" s="21" t="s">
        <v>2420</v>
      </c>
      <c r="BM5" s="21" t="s">
        <v>2421</v>
      </c>
      <c r="BN5" s="21" t="s">
        <v>2422</v>
      </c>
      <c r="BO5" s="21" t="s">
        <v>2423</v>
      </c>
      <c r="BP5" s="21" t="s">
        <v>2424</v>
      </c>
      <c r="BQ5" s="21" t="s">
        <v>2425</v>
      </c>
      <c r="BR5" s="21" t="s">
        <v>2426</v>
      </c>
      <c r="BS5" s="21" t="s">
        <v>2427</v>
      </c>
      <c r="BT5" s="21" t="s">
        <v>2428</v>
      </c>
      <c r="BU5" s="21" t="s">
        <v>2429</v>
      </c>
      <c r="BV5" s="21" t="s">
        <v>2430</v>
      </c>
      <c r="BW5" s="21" t="s">
        <v>2429</v>
      </c>
      <c r="BX5" s="21" t="s">
        <v>2430</v>
      </c>
      <c r="BY5" s="21" t="s">
        <v>2431</v>
      </c>
      <c r="BZ5" s="21" t="s">
        <v>2432</v>
      </c>
      <c r="CA5" s="21" t="s">
        <v>2433</v>
      </c>
      <c r="CB5" s="21" t="s">
        <v>2434</v>
      </c>
      <c r="CC5" s="21" t="s">
        <v>2435</v>
      </c>
      <c r="CD5" s="21" t="s">
        <v>2436</v>
      </c>
      <c r="CE5" s="21" t="s">
        <v>2437</v>
      </c>
      <c r="CF5" s="21" t="s">
        <v>2438</v>
      </c>
      <c r="CG5" s="21" t="s">
        <v>2439</v>
      </c>
      <c r="CH5" s="21" t="s">
        <v>2440</v>
      </c>
      <c r="CI5" s="21" t="s">
        <v>2441</v>
      </c>
      <c r="CJ5" s="21" t="s">
        <v>2442</v>
      </c>
      <c r="CK5" s="21" t="s">
        <v>2443</v>
      </c>
      <c r="CL5" s="21" t="s">
        <v>2444</v>
      </c>
      <c r="CM5" s="21" t="s">
        <v>2445</v>
      </c>
      <c r="CN5" s="21" t="s">
        <v>2444</v>
      </c>
      <c r="CO5" s="21" t="s">
        <v>2445</v>
      </c>
      <c r="CP5" s="21" t="s">
        <v>2446</v>
      </c>
      <c r="CQ5" s="21" t="s">
        <v>2447</v>
      </c>
      <c r="CR5" s="21" t="s">
        <v>2448</v>
      </c>
      <c r="CS5" s="21" t="s">
        <v>2449</v>
      </c>
      <c r="CT5" s="21" t="s">
        <v>2450</v>
      </c>
      <c r="CU5" s="21" t="s">
        <v>2451</v>
      </c>
      <c r="CV5" s="21" t="s">
        <v>2452</v>
      </c>
      <c r="CW5" s="21" t="s">
        <v>2453</v>
      </c>
      <c r="CX5" s="21" t="s">
        <v>2454</v>
      </c>
    </row>
    <row r="14">
      <c r="A14" s="215" t="s">
        <v>2455</v>
      </c>
      <c r="B14" s="3"/>
      <c r="C14" s="3"/>
      <c r="D14" s="3"/>
      <c r="E14" s="3"/>
      <c r="F14" s="3"/>
      <c r="G14" s="3"/>
      <c r="H14" s="3"/>
      <c r="I14" s="4"/>
    </row>
    <row r="15">
      <c r="A15" s="5"/>
      <c r="B15" s="6"/>
      <c r="C15" s="6"/>
      <c r="D15" s="6"/>
      <c r="E15" s="6"/>
      <c r="F15" s="6"/>
      <c r="G15" s="6"/>
      <c r="H15" s="6"/>
      <c r="I15" s="7"/>
    </row>
    <row r="16">
      <c r="A16" s="239" t="s">
        <v>2066</v>
      </c>
      <c r="B16" s="240" t="s">
        <v>2067</v>
      </c>
      <c r="C16" s="240" t="s">
        <v>2068</v>
      </c>
      <c r="D16" s="240" t="s">
        <v>2069</v>
      </c>
      <c r="E16" s="240" t="s">
        <v>2070</v>
      </c>
      <c r="F16" s="240" t="s">
        <v>2071</v>
      </c>
      <c r="G16" s="240" t="s">
        <v>2072</v>
      </c>
      <c r="H16" s="240" t="s">
        <v>2073</v>
      </c>
      <c r="I16" s="243" t="s">
        <v>2074</v>
      </c>
    </row>
    <row r="17" ht="87.0" customHeight="1"/>
  </sheetData>
  <mergeCells count="2">
    <mergeCell ref="A2:CX3"/>
    <mergeCell ref="A14:I15"/>
  </mergeCells>
  <drawing r:id="rId1"/>
</worksheet>
</file>