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465" windowWidth="19440" windowHeight="11760" tabRatio="500"/>
  </bookViews>
  <sheets>
    <sheet name="Hoja1" sheetId="1" r:id="rId1"/>
  </sheets>
  <calcPr calcId="1445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11" i="1" l="1"/>
  <c r="M9" i="1"/>
  <c r="E3" i="1"/>
  <c r="G3" i="1"/>
  <c r="I3" i="1"/>
  <c r="E4" i="1"/>
  <c r="G4" i="1"/>
  <c r="I4" i="1"/>
  <c r="E5" i="1"/>
  <c r="G5" i="1"/>
  <c r="I5" i="1"/>
  <c r="E6" i="1"/>
  <c r="G6" i="1"/>
  <c r="I6" i="1"/>
  <c r="E7" i="1"/>
  <c r="G7" i="1"/>
  <c r="I7" i="1"/>
  <c r="E8" i="1"/>
  <c r="G8" i="1"/>
  <c r="I8" i="1"/>
  <c r="E9" i="1"/>
  <c r="G9" i="1"/>
  <c r="I9" i="1"/>
  <c r="L2" i="1"/>
  <c r="F3" i="1"/>
  <c r="H3" i="1"/>
  <c r="J3" i="1"/>
  <c r="F4" i="1"/>
  <c r="H4" i="1"/>
  <c r="J4" i="1"/>
  <c r="F5" i="1"/>
  <c r="H5" i="1"/>
  <c r="J5" i="1"/>
  <c r="F6" i="1"/>
  <c r="H6" i="1"/>
  <c r="J6" i="1"/>
  <c r="F7" i="1"/>
  <c r="H7" i="1"/>
  <c r="J7" i="1"/>
  <c r="F8" i="1"/>
  <c r="H8" i="1"/>
  <c r="J8" i="1"/>
  <c r="F9" i="1"/>
  <c r="H9" i="1"/>
  <c r="J9" i="1"/>
  <c r="L3" i="1"/>
  <c r="M2" i="1"/>
  <c r="N2" i="1"/>
  <c r="O2" i="1"/>
  <c r="M3" i="1"/>
  <c r="N3" i="1"/>
  <c r="O3" i="1"/>
  <c r="F10" i="1"/>
  <c r="H10" i="1"/>
  <c r="J10" i="1"/>
  <c r="F11" i="1"/>
  <c r="H11" i="1"/>
  <c r="J11" i="1"/>
  <c r="F12" i="1"/>
  <c r="H12" i="1"/>
  <c r="J12" i="1"/>
  <c r="E10" i="1"/>
  <c r="G10" i="1"/>
  <c r="I10" i="1"/>
  <c r="E11" i="1"/>
  <c r="G11" i="1"/>
  <c r="I11" i="1"/>
  <c r="E12" i="1"/>
  <c r="G12" i="1"/>
  <c r="I12" i="1"/>
</calcChain>
</file>

<file path=xl/sharedStrings.xml><?xml version="1.0" encoding="utf-8"?>
<sst xmlns="http://schemas.openxmlformats.org/spreadsheetml/2006/main" count="16" uniqueCount="14">
  <si>
    <t>MOTOR A</t>
  </si>
  <si>
    <t>MOTOR B</t>
  </si>
  <si>
    <t>ENCODER A</t>
  </si>
  <si>
    <t>ENCODER B</t>
  </si>
  <si>
    <t>TABLA VELOCIDADES</t>
  </si>
  <si>
    <t>RADIANES A</t>
  </si>
  <si>
    <t>RADIANES B</t>
  </si>
  <si>
    <t>POT - RAD A</t>
  </si>
  <si>
    <t>POT - RAD B</t>
  </si>
  <si>
    <t>MEDIA A</t>
  </si>
  <si>
    <t xml:space="preserve">MEDIA B </t>
  </si>
  <si>
    <t>ENCODER A ES IZQ</t>
  </si>
  <si>
    <t>PENDIENTE A</t>
  </si>
  <si>
    <t>PENDIENTE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</si>
</sst>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0" fontId="0" fillId="3" borderId="4" xfId="0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MOTOR 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Hoja1!$A$3:$A$12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Hoja1!$G$3:$G$12</c:f>
              <c:numCache>
                <c:formatCode>General</c:formatCode>
                <c:ptCount val="10"/>
                <c:pt idx="0">
                  <c:v>1.640608111111111</c:v>
                </c:pt>
                <c:pt idx="1">
                  <c:v>3.3423026944444443</c:v>
                </c:pt>
                <c:pt idx="2">
                  <c:v>5.0876304722222221</c:v>
                </c:pt>
                <c:pt idx="3">
                  <c:v>6.8067783333333329</c:v>
                </c:pt>
                <c:pt idx="4">
                  <c:v>8.5346528333333325</c:v>
                </c:pt>
                <c:pt idx="5">
                  <c:v>10.253800694444445</c:v>
                </c:pt>
                <c:pt idx="6">
                  <c:v>11.972948555555556</c:v>
                </c:pt>
                <c:pt idx="7">
                  <c:v>12.182387888888888</c:v>
                </c:pt>
                <c:pt idx="8">
                  <c:v>12.199841166666667</c:v>
                </c:pt>
                <c:pt idx="9">
                  <c:v>12.173661249999999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257984"/>
        <c:axId val="103272448"/>
      </c:scatterChart>
      <c:valAx>
        <c:axId val="103257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3272448"/>
        <c:crosses val="autoZero"/>
        <c:crossBetween val="midCat"/>
      </c:valAx>
      <c:valAx>
        <c:axId val="10327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3257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MOTOR 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Hoja1!$B$3:$B$12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Hoja1!$H$3:$H$12</c:f>
              <c:numCache>
                <c:formatCode>General</c:formatCode>
                <c:ptCount val="10"/>
                <c:pt idx="0">
                  <c:v>1.64933475</c:v>
                </c:pt>
                <c:pt idx="1">
                  <c:v>3.3772092499999999</c:v>
                </c:pt>
                <c:pt idx="2">
                  <c:v>5.0876304722222221</c:v>
                </c:pt>
                <c:pt idx="3">
                  <c:v>6.8155049722222216</c:v>
                </c:pt>
                <c:pt idx="4">
                  <c:v>8.543379472222222</c:v>
                </c:pt>
                <c:pt idx="5">
                  <c:v>10.253800694444445</c:v>
                </c:pt>
                <c:pt idx="6">
                  <c:v>11.972948555555556</c:v>
                </c:pt>
                <c:pt idx="7">
                  <c:v>12.252200999999998</c:v>
                </c:pt>
                <c:pt idx="8">
                  <c:v>12.243474361111112</c:v>
                </c:pt>
                <c:pt idx="9">
                  <c:v>12.208567805555553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64064"/>
        <c:axId val="104690816"/>
      </c:scatterChart>
      <c:valAx>
        <c:axId val="104664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4690816"/>
        <c:crosses val="autoZero"/>
        <c:crossBetween val="midCat"/>
      </c:valAx>
      <c:valAx>
        <c:axId val="10469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4664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742950</xdr:colOff>
      <xdr:row>15</xdr:row>
      <xdr:rowOff>19050</xdr:rowOff>
    </xdr:from>
    <xdr:to>
      <xdr:col>12</xdr:col>
      <xdr:colOff>361950</xdr:colOff>
      <xdr:row>28</xdr:row>
      <xdr:rowOff>120650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19</xdr:row>
      <xdr:rowOff>98425</xdr:rowOff>
    </xdr:from>
    <xdr:to>
      <xdr:col>5</xdr:col>
      <xdr:colOff>444500</xdr:colOff>
      <xdr:row>32</xdr:row>
      <xdr:rowOff>196850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tabSelected="1" workbookViewId="0">
      <selection activeCell="L8" sqref="L8"/>
    </sheetView>
  </sheetViews>
  <sheetFormatPr baseColWidth="10" defaultRowHeight="15.75" x14ac:dyDescent="0.25"/>
  <cols>
    <col min="5" max="5" width="11.375" bestFit="1" customWidth="1"/>
  </cols>
  <sheetData>
    <row r="1" spans="1:15" ht="18.75" x14ac:dyDescent="0.3">
      <c r="A1" s="8" t="s">
        <v>4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</row>
    <row r="2" spans="1:15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5</v>
      </c>
      <c r="F2" s="2" t="s">
        <v>6</v>
      </c>
      <c r="G2" s="2" t="s">
        <v>5</v>
      </c>
      <c r="H2" s="2" t="s">
        <v>6</v>
      </c>
      <c r="I2" s="2" t="s">
        <v>7</v>
      </c>
      <c r="J2" s="2" t="s">
        <v>8</v>
      </c>
      <c r="K2" s="7" t="s">
        <v>9</v>
      </c>
      <c r="L2" s="5">
        <f>AVERAGE(I3:I9)</f>
        <v>0.16908070624338625</v>
      </c>
      <c r="M2">
        <f>L3/L2</f>
        <v>1.0025437475422727</v>
      </c>
      <c r="N2">
        <f>L2*M2</f>
        <v>0.16951080487433859</v>
      </c>
      <c r="O2">
        <f>N2^(-1)</f>
        <v>5.8993289586543938</v>
      </c>
    </row>
    <row r="3" spans="1:15" x14ac:dyDescent="0.25">
      <c r="A3" s="1">
        <v>10</v>
      </c>
      <c r="B3" s="1">
        <v>10</v>
      </c>
      <c r="C3" s="1">
        <v>188</v>
      </c>
      <c r="D3" s="1">
        <v>189</v>
      </c>
      <c r="E3" s="1">
        <f t="shared" ref="E3:E12" si="0">C3*3.14159/180</f>
        <v>3.2812162222222221</v>
      </c>
      <c r="F3" s="1">
        <f t="shared" ref="F3:F12" si="1">D3*3.14159/180</f>
        <v>3.2986694999999999</v>
      </c>
      <c r="G3" s="1">
        <f t="shared" ref="G3:G12" si="2" xml:space="preserve"> E3/2</f>
        <v>1.640608111111111</v>
      </c>
      <c r="H3" s="1">
        <f t="shared" ref="H3:H12" si="3">F3/2</f>
        <v>1.64933475</v>
      </c>
      <c r="I3" s="1">
        <f>G3/A3</f>
        <v>0.16406081111111109</v>
      </c>
      <c r="J3" s="1">
        <f xml:space="preserve"> H3/B3</f>
        <v>0.164933475</v>
      </c>
      <c r="K3" s="7" t="s">
        <v>10</v>
      </c>
      <c r="L3" s="6">
        <f>AVERAGE(J3:J9)</f>
        <v>0.16951080487433862</v>
      </c>
      <c r="M3">
        <f>L2/L3</f>
        <v>0.99746270669134507</v>
      </c>
      <c r="N3">
        <f>L3*M3</f>
        <v>0.16908070624338625</v>
      </c>
      <c r="O3">
        <f>N3^(-1)</f>
        <v>5.9143353621940289</v>
      </c>
    </row>
    <row r="4" spans="1:15" x14ac:dyDescent="0.25">
      <c r="A4" s="1">
        <v>20</v>
      </c>
      <c r="B4" s="1">
        <v>20</v>
      </c>
      <c r="C4" s="1">
        <v>383</v>
      </c>
      <c r="D4" s="1">
        <v>387</v>
      </c>
      <c r="E4" s="1">
        <f t="shared" si="0"/>
        <v>6.6846053888888886</v>
      </c>
      <c r="F4" s="1">
        <f t="shared" si="1"/>
        <v>6.7544184999999999</v>
      </c>
      <c r="G4" s="1">
        <f xml:space="preserve"> E4/2</f>
        <v>3.3423026944444443</v>
      </c>
      <c r="H4" s="1">
        <f t="shared" si="3"/>
        <v>3.3772092499999999</v>
      </c>
      <c r="I4" s="1">
        <f t="shared" ref="I4:I12" si="4">G4/A4</f>
        <v>0.16711513472222222</v>
      </c>
      <c r="J4" s="1">
        <f t="shared" ref="J4:J12" si="5" xml:space="preserve"> H4/B4</f>
        <v>0.1688604625</v>
      </c>
      <c r="K4" s="3"/>
      <c r="L4" s="4"/>
    </row>
    <row r="5" spans="1:15" x14ac:dyDescent="0.25">
      <c r="A5" s="1">
        <v>30</v>
      </c>
      <c r="B5" s="1">
        <v>30</v>
      </c>
      <c r="C5" s="1">
        <v>583</v>
      </c>
      <c r="D5" s="1">
        <v>583</v>
      </c>
      <c r="E5" s="1">
        <f t="shared" si="0"/>
        <v>10.175260944444444</v>
      </c>
      <c r="F5" s="1">
        <f t="shared" si="1"/>
        <v>10.175260944444444</v>
      </c>
      <c r="G5" s="1">
        <f t="shared" si="2"/>
        <v>5.0876304722222221</v>
      </c>
      <c r="H5" s="1">
        <f t="shared" si="3"/>
        <v>5.0876304722222221</v>
      </c>
      <c r="I5" s="1">
        <f t="shared" si="4"/>
        <v>0.1695876824074074</v>
      </c>
      <c r="J5" s="1">
        <f t="shared" si="5"/>
        <v>0.1695876824074074</v>
      </c>
      <c r="K5" s="3"/>
      <c r="L5" s="4"/>
    </row>
    <row r="6" spans="1:15" x14ac:dyDescent="0.25">
      <c r="A6" s="1">
        <v>40</v>
      </c>
      <c r="B6" s="1">
        <v>40</v>
      </c>
      <c r="C6" s="1">
        <v>780</v>
      </c>
      <c r="D6" s="1">
        <v>781</v>
      </c>
      <c r="E6" s="1">
        <f t="shared" si="0"/>
        <v>13.613556666666666</v>
      </c>
      <c r="F6" s="1">
        <f t="shared" si="1"/>
        <v>13.631009944444443</v>
      </c>
      <c r="G6" s="1">
        <f t="shared" si="2"/>
        <v>6.8067783333333329</v>
      </c>
      <c r="H6" s="1">
        <f t="shared" si="3"/>
        <v>6.8155049722222216</v>
      </c>
      <c r="I6" s="1">
        <f t="shared" si="4"/>
        <v>0.17016945833333333</v>
      </c>
      <c r="J6" s="1">
        <f t="shared" si="5"/>
        <v>0.17038762430555554</v>
      </c>
      <c r="K6" s="10" t="s">
        <v>11</v>
      </c>
      <c r="L6" s="11"/>
    </row>
    <row r="7" spans="1:15" x14ac:dyDescent="0.25">
      <c r="A7" s="1">
        <v>50</v>
      </c>
      <c r="B7" s="1">
        <v>50</v>
      </c>
      <c r="C7" s="1">
        <v>978</v>
      </c>
      <c r="D7" s="1">
        <v>979</v>
      </c>
      <c r="E7" s="1">
        <f t="shared" si="0"/>
        <v>17.069305666666665</v>
      </c>
      <c r="F7" s="1">
        <f t="shared" si="1"/>
        <v>17.086758944444444</v>
      </c>
      <c r="G7" s="1">
        <f t="shared" si="2"/>
        <v>8.5346528333333325</v>
      </c>
      <c r="H7" s="1">
        <f t="shared" si="3"/>
        <v>8.543379472222222</v>
      </c>
      <c r="I7" s="1">
        <f t="shared" si="4"/>
        <v>0.17069305666666665</v>
      </c>
      <c r="J7" s="1">
        <f t="shared" si="5"/>
        <v>0.17086758944444444</v>
      </c>
      <c r="K7" s="3"/>
      <c r="L7" s="4"/>
    </row>
    <row r="8" spans="1:15" x14ac:dyDescent="0.25">
      <c r="A8" s="1">
        <v>60</v>
      </c>
      <c r="B8" s="1">
        <v>60</v>
      </c>
      <c r="C8" s="1">
        <v>1175</v>
      </c>
      <c r="D8" s="1">
        <v>1175</v>
      </c>
      <c r="E8" s="1">
        <f t="shared" si="0"/>
        <v>20.50760138888889</v>
      </c>
      <c r="F8" s="1">
        <f t="shared" si="1"/>
        <v>20.50760138888889</v>
      </c>
      <c r="G8" s="1">
        <f t="shared" si="2"/>
        <v>10.253800694444445</v>
      </c>
      <c r="H8" s="1">
        <f t="shared" si="3"/>
        <v>10.253800694444445</v>
      </c>
      <c r="I8" s="1">
        <f t="shared" si="4"/>
        <v>0.17089667824074076</v>
      </c>
      <c r="J8" s="1">
        <f t="shared" si="5"/>
        <v>0.17089667824074076</v>
      </c>
      <c r="M8" s="12" t="s">
        <v>12</v>
      </c>
      <c r="N8" s="12"/>
    </row>
    <row r="9" spans="1:15" x14ac:dyDescent="0.25">
      <c r="A9" s="1">
        <v>70</v>
      </c>
      <c r="B9" s="1">
        <v>70</v>
      </c>
      <c r="C9" s="1">
        <v>1372</v>
      </c>
      <c r="D9" s="1">
        <v>1372</v>
      </c>
      <c r="E9" s="1">
        <f t="shared" si="0"/>
        <v>23.945897111111112</v>
      </c>
      <c r="F9" s="1">
        <f t="shared" si="1"/>
        <v>23.945897111111112</v>
      </c>
      <c r="G9" s="1">
        <f t="shared" si="2"/>
        <v>11.972948555555556</v>
      </c>
      <c r="H9" s="1">
        <f t="shared" si="3"/>
        <v>11.972948555555556</v>
      </c>
      <c r="I9" s="1">
        <f t="shared" si="4"/>
        <v>0.17104212222222223</v>
      </c>
      <c r="J9" s="1">
        <f t="shared" si="5"/>
        <v>0.17104212222222223</v>
      </c>
      <c r="M9" s="13">
        <f>SLOPE(A3:A9,G3:G9)</f>
        <v>5.8010345394965368</v>
      </c>
      <c r="N9" s="13"/>
    </row>
    <row r="10" spans="1:15" x14ac:dyDescent="0.25">
      <c r="A10" s="1">
        <v>80</v>
      </c>
      <c r="B10" s="1">
        <v>80</v>
      </c>
      <c r="C10" s="1">
        <v>1396</v>
      </c>
      <c r="D10" s="1">
        <v>1404</v>
      </c>
      <c r="E10" s="1">
        <f t="shared" si="0"/>
        <v>24.364775777777776</v>
      </c>
      <c r="F10" s="1">
        <f t="shared" si="1"/>
        <v>24.504401999999995</v>
      </c>
      <c r="G10" s="1">
        <f t="shared" si="2"/>
        <v>12.182387888888888</v>
      </c>
      <c r="H10" s="1">
        <f t="shared" si="3"/>
        <v>12.252200999999998</v>
      </c>
      <c r="I10" s="1">
        <f t="shared" si="4"/>
        <v>0.1522798486111111</v>
      </c>
      <c r="J10" s="1">
        <f t="shared" si="5"/>
        <v>0.15315251249999998</v>
      </c>
      <c r="M10" s="12" t="s">
        <v>13</v>
      </c>
      <c r="N10" s="12"/>
    </row>
    <row r="11" spans="1:15" x14ac:dyDescent="0.25">
      <c r="A11" s="1">
        <v>90</v>
      </c>
      <c r="B11" s="1">
        <v>90</v>
      </c>
      <c r="C11" s="1">
        <v>1398</v>
      </c>
      <c r="D11" s="1">
        <v>1403</v>
      </c>
      <c r="E11" s="1">
        <f t="shared" si="0"/>
        <v>24.399682333333335</v>
      </c>
      <c r="F11" s="1">
        <f t="shared" si="1"/>
        <v>24.486948722222223</v>
      </c>
      <c r="G11" s="1">
        <f t="shared" si="2"/>
        <v>12.199841166666667</v>
      </c>
      <c r="H11" s="1">
        <f t="shared" si="3"/>
        <v>12.243474361111112</v>
      </c>
      <c r="I11" s="1">
        <f t="shared" si="4"/>
        <v>0.13555379074074075</v>
      </c>
      <c r="J11" s="1">
        <f t="shared" si="5"/>
        <v>0.13603860401234569</v>
      </c>
      <c r="M11" s="13">
        <f>SLOPE(B3:B9,H3:H9)</f>
        <v>5.8115569162125311</v>
      </c>
      <c r="N11" s="13"/>
    </row>
    <row r="12" spans="1:15" x14ac:dyDescent="0.25">
      <c r="A12" s="1">
        <v>100</v>
      </c>
      <c r="B12" s="1">
        <v>100</v>
      </c>
      <c r="C12" s="1">
        <v>1395</v>
      </c>
      <c r="D12" s="1">
        <v>1399</v>
      </c>
      <c r="E12" s="1">
        <f t="shared" si="0"/>
        <v>24.347322499999997</v>
      </c>
      <c r="F12" s="1">
        <f t="shared" si="1"/>
        <v>24.417135611111107</v>
      </c>
      <c r="G12" s="1">
        <f t="shared" si="2"/>
        <v>12.173661249999999</v>
      </c>
      <c r="H12" s="1">
        <f t="shared" si="3"/>
        <v>12.208567805555553</v>
      </c>
      <c r="I12" s="1">
        <f t="shared" si="4"/>
        <v>0.12173661249999998</v>
      </c>
      <c r="J12" s="1">
        <f t="shared" si="5"/>
        <v>0.12208567805555554</v>
      </c>
      <c r="K12" s="3"/>
      <c r="L12" s="4"/>
    </row>
  </sheetData>
  <mergeCells count="6">
    <mergeCell ref="M10:N10"/>
    <mergeCell ref="M11:N11"/>
    <mergeCell ref="A1:L1"/>
    <mergeCell ref="K6:L6"/>
    <mergeCell ref="M8:N8"/>
    <mergeCell ref="M9:N9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Jorge Andres Galindo</cp:lastModifiedBy>
  <dcterms:created xsi:type="dcterms:W3CDTF">2017-03-07T16:40:27Z</dcterms:created>
  <dcterms:modified xsi:type="dcterms:W3CDTF">2017-03-10T17:40:41Z</dcterms:modified>
</cp:coreProperties>
</file>