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3cd9ae0ca9b6b3/Escritorio/"/>
    </mc:Choice>
  </mc:AlternateContent>
  <xr:revisionPtr revIDLastSave="3" documentId="8_{726FBE02-F7E6-485C-8F00-A99ED12B6E61}" xr6:coauthVersionLast="47" xr6:coauthVersionMax="47" xr10:uidLastSave="{45D12418-CFD6-4E14-BEF0-40CF12F9E4F9}"/>
  <bookViews>
    <workbookView minimized="1" xWindow="4830" yWindow="4080" windowWidth="15375" windowHeight="7875" xr2:uid="{1E84A962-138E-4B3D-84E9-272C2FF655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2" i="1" l="1"/>
  <c r="P13" i="1"/>
  <c r="P14" i="1"/>
  <c r="P15" i="1"/>
  <c r="P16" i="1"/>
  <c r="P17" i="1"/>
  <c r="P11" i="1"/>
  <c r="O12" i="1"/>
  <c r="O13" i="1"/>
  <c r="O14" i="1"/>
  <c r="O15" i="1"/>
  <c r="O16" i="1"/>
  <c r="O17" i="1"/>
  <c r="O11" i="1"/>
  <c r="N12" i="1"/>
  <c r="N13" i="1"/>
  <c r="N14" i="1"/>
  <c r="N15" i="1"/>
  <c r="N16" i="1"/>
  <c r="N17" i="1"/>
  <c r="N11" i="1"/>
  <c r="M12" i="1"/>
  <c r="M13" i="1"/>
  <c r="M14" i="1"/>
  <c r="M15" i="1"/>
  <c r="M16" i="1"/>
  <c r="M17" i="1"/>
  <c r="J18" i="1"/>
  <c r="M11" i="1" s="1"/>
  <c r="L12" i="1"/>
  <c r="L13" i="1"/>
  <c r="L14" i="1"/>
  <c r="L15" i="1"/>
  <c r="L16" i="1"/>
  <c r="L17" i="1"/>
  <c r="L11" i="1"/>
  <c r="K13" i="1"/>
  <c r="K14" i="1"/>
  <c r="K15" i="1"/>
  <c r="K16" i="1"/>
  <c r="K17" i="1" s="1"/>
  <c r="K12" i="1"/>
  <c r="K11" i="1"/>
  <c r="J11" i="1" a="1"/>
  <c r="J11" i="1" s="1"/>
  <c r="G17" i="1"/>
  <c r="I12" i="1"/>
  <c r="I13" i="1"/>
  <c r="I14" i="1"/>
  <c r="I15" i="1"/>
  <c r="I16" i="1"/>
  <c r="I17" i="1"/>
  <c r="H12" i="1"/>
  <c r="H13" i="1"/>
  <c r="H14" i="1"/>
  <c r="H15" i="1"/>
  <c r="H16" i="1"/>
  <c r="H17" i="1"/>
  <c r="I11" i="1"/>
  <c r="H11" i="1"/>
  <c r="G12" i="1"/>
  <c r="G13" i="1"/>
  <c r="G14" i="1"/>
  <c r="G15" i="1"/>
  <c r="G16" i="1"/>
  <c r="G11" i="1"/>
  <c r="F13" i="1"/>
  <c r="F14" i="1"/>
  <c r="F15" i="1" s="1"/>
  <c r="F16" i="1" s="1"/>
  <c r="F17" i="1" s="1"/>
  <c r="F12" i="1"/>
  <c r="F11" i="1"/>
  <c r="D16" i="1"/>
  <c r="D15" i="1"/>
  <c r="C14" i="1"/>
  <c r="C13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<sst xmlns="http://schemas.openxmlformats.org/spreadsheetml/2006/main" count="43" uniqueCount="40">
  <si>
    <t>Tabulación de datos</t>
  </si>
  <si>
    <t>Cálculo de intervalos</t>
  </si>
  <si>
    <t>Número de datos</t>
  </si>
  <si>
    <t>Valor máximo</t>
  </si>
  <si>
    <t>Valor mínimo</t>
  </si>
  <si>
    <t>Rango (R)</t>
  </si>
  <si>
    <t>Número de intervalos (k)</t>
  </si>
  <si>
    <t>5 o 6</t>
  </si>
  <si>
    <t>Amplitud (A)</t>
  </si>
  <si>
    <t>Regla de Sturges</t>
  </si>
  <si>
    <t>1+3.3log(n)</t>
  </si>
  <si>
    <t>Límite aparente inferior</t>
  </si>
  <si>
    <t>Límite aparente superior</t>
  </si>
  <si>
    <t>Límite real inferior</t>
  </si>
  <si>
    <t>Límite real superior</t>
  </si>
  <si>
    <t>f</t>
  </si>
  <si>
    <t>F</t>
  </si>
  <si>
    <t>xi</t>
  </si>
  <si>
    <t>fr</t>
  </si>
  <si>
    <t>Fr</t>
  </si>
  <si>
    <t>f%</t>
  </si>
  <si>
    <t>F%</t>
  </si>
  <si>
    <t>Gráficos</t>
  </si>
  <si>
    <t>HISTOGRAMA</t>
  </si>
  <si>
    <t>Límites reales</t>
  </si>
  <si>
    <t>0.15-1.55</t>
  </si>
  <si>
    <t>1.55-2.95</t>
  </si>
  <si>
    <t>2.95-4.35</t>
  </si>
  <si>
    <t>4.35-5.75</t>
  </si>
  <si>
    <t>5.75-7.15</t>
  </si>
  <si>
    <t>7.15-8.55</t>
  </si>
  <si>
    <t>8.55-9.95</t>
  </si>
  <si>
    <t>fi</t>
  </si>
  <si>
    <t>POLÍGONO DE FRECUENCIAS</t>
  </si>
  <si>
    <t>Marcas de clase</t>
  </si>
  <si>
    <t>OJIVA ASCENDENTE</t>
  </si>
  <si>
    <t>Límites reales superiores</t>
  </si>
  <si>
    <t>Fa</t>
  </si>
  <si>
    <t>OJIVA DESCENDENTE</t>
  </si>
  <si>
    <t>MEDIDAS DE TENDENCIA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</si>
</sst>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000000"/>
      <name val="Gill Sans MT"/>
      <family val="2"/>
    </font>
    <font>
      <sz val="15"/>
      <color rgb="FF000000"/>
      <name val="Gill Sans MT"/>
      <family val="2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9EA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465359"/>
      </top>
      <bottom style="medium">
        <color rgb="FF465359"/>
      </bottom>
      <diagonal/>
    </border>
    <border>
      <left/>
      <right/>
      <top style="medium">
        <color rgb="FF465359"/>
      </top>
      <bottom/>
      <diagonal/>
    </border>
    <border>
      <left/>
      <right/>
      <top/>
      <bottom style="medium">
        <color rgb="FF4653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2" borderId="0" xfId="0" applyFont="1" applyFill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3" fontId="4" fillId="0" borderId="4" xfId="0" applyNumberFormat="1" applyFont="1" applyBorder="1" applyAlignment="1">
      <alignment horizontal="left"/>
    </xf>
    <xf numFmtId="0" fontId="0" fillId="0" borderId="4" xfId="0" applyBorder="1" applyAlignment="1">
      <alignment horizontal="right"/>
    </xf>
    <xf numFmtId="3" fontId="0" fillId="0" borderId="4" xfId="0" applyNumberFormat="1" applyBorder="1" applyAlignment="1">
      <alignment horizontal="left"/>
    </xf>
    <xf numFmtId="3" fontId="0" fillId="0" borderId="4" xfId="0" applyNumberFormat="1" applyBorder="1"/>
    <xf numFmtId="164" fontId="0" fillId="0" borderId="4" xfId="0" applyNumberFormat="1" applyBorder="1" applyAlignment="1">
      <alignment horizontal="right"/>
    </xf>
    <xf numFmtId="164" fontId="5" fillId="3" borderId="4" xfId="0" applyNumberFormat="1" applyFont="1" applyFill="1" applyBorder="1" applyAlignment="1">
      <alignment horizontal="right"/>
    </xf>
    <xf numFmtId="0" fontId="6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3" borderId="0" xfId="0" applyFont="1" applyFill="1"/>
    <xf numFmtId="0" fontId="1" fillId="0" borderId="4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</a:t>
            </a:r>
            <a:r>
              <a:rPr lang="en-US" baseline="0"/>
              <a:t> de transacción bancaria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Hoja1!$C$25</c:f>
              <c:strCache>
                <c:ptCount val="1"/>
                <c:pt idx="0">
                  <c:v>fi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2">
                  <a:lumMod val="1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Hoja1!$B$26:$B$32</c:f>
              <c:strCache>
                <c:ptCount val="7"/>
                <c:pt idx="0">
                  <c:v>0.15-1.55</c:v>
                </c:pt>
                <c:pt idx="1">
                  <c:v>1.55-2.95</c:v>
                </c:pt>
                <c:pt idx="2">
                  <c:v>2.95-4.35</c:v>
                </c:pt>
                <c:pt idx="3">
                  <c:v>4.35-5.75</c:v>
                </c:pt>
                <c:pt idx="4">
                  <c:v>5.75-7.15</c:v>
                </c:pt>
                <c:pt idx="5">
                  <c:v>7.15-8.55</c:v>
                </c:pt>
                <c:pt idx="6">
                  <c:v>8.55-9.95</c:v>
                </c:pt>
              </c:strCache>
            </c:strRef>
          </c:cat>
          <c:val>
            <c:numRef>
              <c:f>Hoja1!$C$26:$C$32</c:f>
              <c:numCache>
                <c:formatCode>General</c:formatCode>
                <c:ptCount val="7"/>
                <c:pt idx="0">
                  <c:v>17</c:v>
                </c:pt>
                <c:pt idx="1">
                  <c:v>11</c:v>
                </c:pt>
                <c:pt idx="2">
                  <c:v>7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E-4F2F-9A74-CEC9D4F13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93732656"/>
        <c:axId val="1093736400"/>
      </c:barChart>
      <c:catAx>
        <c:axId val="1093732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de transacción (tiempo)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93736400"/>
        <c:crosses val="autoZero"/>
        <c:auto val="1"/>
        <c:lblAlgn val="ctr"/>
        <c:lblOffset val="100"/>
        <c:noMultiLvlLbl val="0"/>
      </c:catAx>
      <c:valAx>
        <c:axId val="109373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</a:t>
                </a:r>
                <a:r>
                  <a:rPr lang="es-GT" baseline="0"/>
                  <a:t> de clientes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9373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</a:t>
            </a:r>
            <a:r>
              <a:rPr lang="en-US" baseline="0"/>
              <a:t> promedio por transacción bancaria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Hoja1!$C$39</c:f>
              <c:strCache>
                <c:ptCount val="1"/>
                <c:pt idx="0">
                  <c:v>fi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Hoja1!$B$40:$B$48</c:f>
              <c:numCache>
                <c:formatCode>General</c:formatCode>
                <c:ptCount val="9"/>
                <c:pt idx="0">
                  <c:v>0.2</c:v>
                </c:pt>
                <c:pt idx="1">
                  <c:v>0.85</c:v>
                </c:pt>
                <c:pt idx="2">
                  <c:v>2.25</c:v>
                </c:pt>
                <c:pt idx="3">
                  <c:v>3.65</c:v>
                </c:pt>
                <c:pt idx="4">
                  <c:v>5.05</c:v>
                </c:pt>
                <c:pt idx="5">
                  <c:v>6.45</c:v>
                </c:pt>
                <c:pt idx="6">
                  <c:v>7.85</c:v>
                </c:pt>
                <c:pt idx="7">
                  <c:v>9.25</c:v>
                </c:pt>
                <c:pt idx="8">
                  <c:v>10</c:v>
                </c:pt>
              </c:numCache>
            </c:numRef>
          </c:xVal>
          <c:yVal>
            <c:numRef>
              <c:f>Hoja1!$C$40:$C$48</c:f>
              <c:numCache>
                <c:formatCode>General</c:formatCode>
                <c:ptCount val="9"/>
                <c:pt idx="0">
                  <c:v>0</c:v>
                </c:pt>
                <c:pt idx="1">
                  <c:v>17</c:v>
                </c:pt>
                <c:pt idx="2">
                  <c:v>11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55-4237-9659-F7CD0842C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737808"/>
        <c:axId val="1039740304"/>
      </c:scatterChart>
      <c:valAx>
        <c:axId val="103973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Tiempor</a:t>
                </a:r>
                <a:r>
                  <a:rPr lang="es-GT" baseline="0"/>
                  <a:t> promedio de transacción (min)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39740304"/>
        <c:crosses val="autoZero"/>
        <c:crossBetween val="midCat"/>
      </c:valAx>
      <c:valAx>
        <c:axId val="10397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</a:t>
                </a:r>
                <a:r>
                  <a:rPr lang="es-GT" baseline="0"/>
                  <a:t> de clientes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3973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Tiempo</a:t>
            </a:r>
            <a:r>
              <a:rPr lang="es-GT" baseline="0"/>
              <a:t> por transacción bancaria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Hoja1!$C$57</c:f>
              <c:strCache>
                <c:ptCount val="1"/>
                <c:pt idx="0">
                  <c:v>Fa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Hoja1!$B$58:$B$65</c:f>
              <c:numCache>
                <c:formatCode>General</c:formatCode>
                <c:ptCount val="8"/>
                <c:pt idx="0">
                  <c:v>0.15</c:v>
                </c:pt>
                <c:pt idx="1">
                  <c:v>1.55</c:v>
                </c:pt>
                <c:pt idx="2">
                  <c:v>2.95</c:v>
                </c:pt>
                <c:pt idx="3">
                  <c:v>4.3499999999999996</c:v>
                </c:pt>
                <c:pt idx="4">
                  <c:v>5.75</c:v>
                </c:pt>
                <c:pt idx="5">
                  <c:v>7.15</c:v>
                </c:pt>
                <c:pt idx="6">
                  <c:v>8.5500000000000007</c:v>
                </c:pt>
                <c:pt idx="7">
                  <c:v>9.9499999999999993</c:v>
                </c:pt>
              </c:numCache>
            </c:numRef>
          </c:xVal>
          <c:yVal>
            <c:numRef>
              <c:f>Hoja1!$C$58:$C$65</c:f>
              <c:numCache>
                <c:formatCode>General</c:formatCode>
                <c:ptCount val="8"/>
                <c:pt idx="0">
                  <c:v>0</c:v>
                </c:pt>
                <c:pt idx="1">
                  <c:v>17</c:v>
                </c:pt>
                <c:pt idx="2">
                  <c:v>28</c:v>
                </c:pt>
                <c:pt idx="3">
                  <c:v>35</c:v>
                </c:pt>
                <c:pt idx="4">
                  <c:v>41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AF-486C-8921-047F7F125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4048"/>
        <c:axId val="12746960"/>
      </c:scatterChart>
      <c:valAx>
        <c:axId val="12744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de transacción (min)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746960"/>
        <c:crosses val="autoZero"/>
        <c:crossBetween val="midCat"/>
      </c:valAx>
      <c:valAx>
        <c:axId val="1274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No.</a:t>
                </a:r>
                <a:r>
                  <a:rPr lang="es-GT" baseline="0"/>
                  <a:t> de clientes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74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</a:t>
            </a:r>
            <a:r>
              <a:rPr lang="en-US" baseline="0"/>
              <a:t> por transacción bancaria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Hoja1!$C$73</c:f>
              <c:strCache>
                <c:ptCount val="1"/>
                <c:pt idx="0">
                  <c:v>Fa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Hoja1!$B$74:$B$81</c:f>
              <c:numCache>
                <c:formatCode>General</c:formatCode>
                <c:ptCount val="8"/>
                <c:pt idx="0">
                  <c:v>0.15</c:v>
                </c:pt>
                <c:pt idx="1">
                  <c:v>1.55</c:v>
                </c:pt>
                <c:pt idx="2">
                  <c:v>2.95</c:v>
                </c:pt>
                <c:pt idx="3">
                  <c:v>4.3499999999999996</c:v>
                </c:pt>
                <c:pt idx="4">
                  <c:v>5.75</c:v>
                </c:pt>
                <c:pt idx="5">
                  <c:v>7.15</c:v>
                </c:pt>
                <c:pt idx="6">
                  <c:v>8.5500000000000007</c:v>
                </c:pt>
                <c:pt idx="7">
                  <c:v>9.9499999999999993</c:v>
                </c:pt>
              </c:numCache>
            </c:numRef>
          </c:xVal>
          <c:yVal>
            <c:numRef>
              <c:f>Hoja1!$C$74:$C$81</c:f>
              <c:numCache>
                <c:formatCode>General</c:formatCode>
                <c:ptCount val="8"/>
                <c:pt idx="0">
                  <c:v>50</c:v>
                </c:pt>
                <c:pt idx="1">
                  <c:v>33</c:v>
                </c:pt>
                <c:pt idx="2">
                  <c:v>22</c:v>
                </c:pt>
                <c:pt idx="3">
                  <c:v>15</c:v>
                </c:pt>
                <c:pt idx="4">
                  <c:v>9</c:v>
                </c:pt>
                <c:pt idx="5">
                  <c:v>5</c:v>
                </c:pt>
                <c:pt idx="6">
                  <c:v>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EC-418C-BD72-6FB44E3FB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111376"/>
        <c:axId val="884111792"/>
      </c:scatterChart>
      <c:valAx>
        <c:axId val="884111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por transacción (min)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884111792"/>
        <c:crosses val="autoZero"/>
        <c:crossBetween val="midCat"/>
      </c:valAx>
      <c:valAx>
        <c:axId val="88411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No.</a:t>
                </a:r>
                <a:r>
                  <a:rPr lang="es-GT" baseline="0"/>
                  <a:t> de clientes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884111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21</xdr:row>
      <xdr:rowOff>4762</xdr:rowOff>
    </xdr:from>
    <xdr:to>
      <xdr:col>10</xdr:col>
      <xdr:colOff>247650</xdr:colOff>
      <xdr:row>35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71137A-5034-4C72-8CF6-3D8BFB3DC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261937</xdr:colOff>
      <xdr:row>37</xdr:row>
      <xdr:rowOff>4762</xdr:rowOff>
    </xdr:from>
    <xdr:to>
      <xdr:col>10</xdr:col>
      <xdr:colOff>261937</xdr:colOff>
      <xdr:row>51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3CD467F-5A61-4B7F-9B4A-A59B55204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319087</xdr:colOff>
      <xdr:row>54</xdr:row>
      <xdr:rowOff>42862</xdr:rowOff>
    </xdr:from>
    <xdr:to>
      <xdr:col>10</xdr:col>
      <xdr:colOff>319087</xdr:colOff>
      <xdr:row>68</xdr:row>
      <xdr:rowOff>119062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7C79D3B-8B4E-4F8D-9B40-131C6B00C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357187</xdr:colOff>
      <xdr:row>69</xdr:row>
      <xdr:rowOff>162209</xdr:rowOff>
    </xdr:from>
    <xdr:to>
      <xdr:col>10</xdr:col>
      <xdr:colOff>357187</xdr:colOff>
      <xdr:row>84</xdr:row>
      <xdr:rowOff>51165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265B568-2A57-43D6-9FF7-E7E467F91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13</xdr:col>
      <xdr:colOff>1</xdr:colOff>
      <xdr:row>23</xdr:row>
      <xdr:rowOff>0</xdr:rowOff>
    </xdr:from>
    <xdr:to>
      <xdr:col>14</xdr:col>
      <xdr:colOff>219227</xdr:colOff>
      <xdr:row>24</xdr:row>
      <xdr:rowOff>83155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4AC75B6-B3A7-4D3E-A1B9-2156A0729999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7918" y="5337024"/>
          <a:ext cx="982738" cy="272143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733274</xdr:colOff>
      <xdr:row>24</xdr:row>
      <xdr:rowOff>113393</xdr:rowOff>
    </xdr:from>
    <xdr:to>
      <xdr:col>15</xdr:col>
      <xdr:colOff>263919</xdr:colOff>
      <xdr:row>26</xdr:row>
      <xdr:rowOff>164042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7B61562-F853-4650-A504-1D142A954C3D}"/>
            </a:ext>
          </a:extLst>
        </xdr:cNvPr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7679" y="5639405"/>
          <a:ext cx="1821180" cy="4286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718155</xdr:colOff>
      <xdr:row>27</xdr:row>
      <xdr:rowOff>98275</xdr:rowOff>
    </xdr:from>
    <xdr:to>
      <xdr:col>15</xdr:col>
      <xdr:colOff>512960</xdr:colOff>
      <xdr:row>29</xdr:row>
      <xdr:rowOff>43514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8D19A592-9839-49FD-B2F6-E73C044E27DB}"/>
            </a:ext>
          </a:extLst>
        </xdr:cNvPr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2560" y="6191251"/>
          <a:ext cx="2085340" cy="32321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54CE-C0D3-4268-8350-F43F6AB4E24D}">
  <dimension ref="B1:Q81"/>
  <sheetViews>
    <sheetView tabSelected="1" zoomScale="85" zoomScaleNormal="126" workbookViewId="0">
      <selection activeCell="Q2" sqref="Q2"/>
    </sheetView>
  </sheetViews>
  <sheetFormatPr baseColWidth="10" defaultRowHeight="15" x14ac:dyDescent="0.25"/>
  <cols>
    <col min="2" max="2" width="25.28515625" customWidth="1"/>
  </cols>
  <sheetData>
    <row r="1" spans="2:16" x14ac:dyDescent="0.25">
      <c r="D1" t="s">
        <v>0</v>
      </c>
    </row>
    <row r="2" spans="2:16" ht="15.75" thickBot="1" x14ac:dyDescent="0.3"/>
    <row r="3" spans="2:16" ht="24.75" thickBot="1" x14ac:dyDescent="0.3">
      <c r="D3" s="1">
        <v>0.2</v>
      </c>
      <c r="E3" s="1">
        <v>0.5</v>
      </c>
      <c r="F3" s="1">
        <v>1.2</v>
      </c>
      <c r="G3" s="1">
        <v>1.4</v>
      </c>
      <c r="H3" s="1">
        <v>2.2999999999999998</v>
      </c>
      <c r="I3" s="1">
        <v>2.8</v>
      </c>
      <c r="J3" s="1">
        <v>3.3</v>
      </c>
      <c r="K3" s="1">
        <v>4.4000000000000004</v>
      </c>
      <c r="L3" s="1">
        <v>5.6</v>
      </c>
      <c r="M3" s="1">
        <v>7.2</v>
      </c>
    </row>
    <row r="4" spans="2:16" ht="24" x14ac:dyDescent="0.25">
      <c r="D4" s="2">
        <v>0.4</v>
      </c>
      <c r="E4" s="2">
        <v>0.7</v>
      </c>
      <c r="F4" s="2">
        <v>1.2</v>
      </c>
      <c r="G4" s="2">
        <v>1.5</v>
      </c>
      <c r="H4" s="2">
        <v>2.4</v>
      </c>
      <c r="I4" s="2">
        <v>2.8</v>
      </c>
      <c r="J4" s="2">
        <v>3.4</v>
      </c>
      <c r="K4" s="2">
        <v>4.5999999999999996</v>
      </c>
      <c r="L4" s="2">
        <v>5.8</v>
      </c>
      <c r="M4" s="2">
        <v>7.6</v>
      </c>
    </row>
    <row r="5" spans="2:16" ht="24" x14ac:dyDescent="0.25">
      <c r="D5" s="3">
        <v>0.4</v>
      </c>
      <c r="E5" s="3">
        <v>0.8</v>
      </c>
      <c r="F5" s="3">
        <v>1.3</v>
      </c>
      <c r="G5" s="3">
        <v>1.6</v>
      </c>
      <c r="H5" s="3">
        <v>2.4</v>
      </c>
      <c r="I5" s="3">
        <v>2.9</v>
      </c>
      <c r="J5" s="3">
        <v>3.7</v>
      </c>
      <c r="K5" s="3">
        <v>4.7</v>
      </c>
      <c r="L5" s="3">
        <v>6.2</v>
      </c>
      <c r="M5" s="3">
        <v>7.8</v>
      </c>
    </row>
    <row r="6" spans="2:16" ht="24" x14ac:dyDescent="0.25">
      <c r="D6" s="4">
        <v>0.4</v>
      </c>
      <c r="E6" s="4">
        <v>0.9</v>
      </c>
      <c r="F6" s="4">
        <v>1.3</v>
      </c>
      <c r="G6" s="4">
        <v>1.8</v>
      </c>
      <c r="H6" s="4">
        <v>2.5</v>
      </c>
      <c r="I6" s="4">
        <v>3.1</v>
      </c>
      <c r="J6" s="4">
        <v>3.8</v>
      </c>
      <c r="K6" s="4">
        <v>5.2</v>
      </c>
      <c r="L6" s="4">
        <v>6.3</v>
      </c>
      <c r="M6" s="4">
        <v>9.5</v>
      </c>
    </row>
    <row r="7" spans="2:16" ht="24.75" thickBot="1" x14ac:dyDescent="0.3">
      <c r="D7" s="5">
        <v>0.5</v>
      </c>
      <c r="E7" s="5">
        <v>1.1000000000000001</v>
      </c>
      <c r="F7" s="5">
        <v>1.4</v>
      </c>
      <c r="G7" s="5">
        <v>1.9</v>
      </c>
      <c r="H7" s="5">
        <v>2.7</v>
      </c>
      <c r="I7" s="5">
        <v>3.3</v>
      </c>
      <c r="J7" s="5">
        <v>4.2</v>
      </c>
      <c r="K7" s="5">
        <v>5.5</v>
      </c>
      <c r="L7" s="5">
        <v>6.8</v>
      </c>
      <c r="M7" s="5">
        <v>9.6999999999999993</v>
      </c>
    </row>
    <row r="10" spans="2:16" ht="45" x14ac:dyDescent="0.25">
      <c r="B10" s="6" t="s">
        <v>1</v>
      </c>
      <c r="C10" s="7"/>
      <c r="F10" s="12" t="s">
        <v>11</v>
      </c>
      <c r="G10" s="12" t="s">
        <v>12</v>
      </c>
      <c r="H10" s="12" t="s">
        <v>13</v>
      </c>
      <c r="I10" s="12" t="s">
        <v>14</v>
      </c>
      <c r="J10" s="12" t="s">
        <v>15</v>
      </c>
      <c r="K10" s="12" t="s">
        <v>16</v>
      </c>
      <c r="L10" s="12" t="s">
        <v>17</v>
      </c>
      <c r="M10" s="12" t="s">
        <v>18</v>
      </c>
      <c r="N10" s="12" t="s">
        <v>19</v>
      </c>
      <c r="O10" s="12" t="s">
        <v>20</v>
      </c>
      <c r="P10" s="12" t="s">
        <v>21</v>
      </c>
    </row>
    <row r="11" spans="2:16" x14ac:dyDescent="0.25">
      <c r="B11" s="8" t="s">
        <v>2</v>
      </c>
      <c r="C11" s="7">
        <f>COUNT(D3:M7)</f>
        <v>50</v>
      </c>
      <c r="F11" s="16">
        <f>C13</f>
        <v>0.2</v>
      </c>
      <c r="G11" s="16">
        <f>F12-0.1</f>
        <v>1.4999999999999998</v>
      </c>
      <c r="H11" s="17">
        <f>F11-0.05</f>
        <v>0.15000000000000002</v>
      </c>
      <c r="I11" s="17">
        <f>G11+0.05</f>
        <v>1.5499999999999998</v>
      </c>
      <c r="J11" s="13" cm="1">
        <f t="array" ref="J11:J17">FREQUENCY($D$3:$M$7,I11:I16)</f>
        <v>17</v>
      </c>
      <c r="K11" s="13">
        <f>J11</f>
        <v>17</v>
      </c>
      <c r="L11" s="14">
        <f>AVERAGE(H11:I11)</f>
        <v>0.84999999999999987</v>
      </c>
      <c r="M11" s="15">
        <f>J11/$J$18</f>
        <v>0.34</v>
      </c>
      <c r="N11" s="15">
        <f>K11/$J$18</f>
        <v>0.34</v>
      </c>
      <c r="O11" s="15">
        <f>M11*100</f>
        <v>34</v>
      </c>
      <c r="P11" s="15">
        <f>N11*100</f>
        <v>34</v>
      </c>
    </row>
    <row r="12" spans="2:16" x14ac:dyDescent="0.25">
      <c r="B12" s="8" t="s">
        <v>3</v>
      </c>
      <c r="C12" s="10">
        <f>MAX(D3:M7)</f>
        <v>9.6999999999999993</v>
      </c>
      <c r="F12" s="16">
        <f>F11+$C$16</f>
        <v>1.5999999999999999</v>
      </c>
      <c r="G12" s="16">
        <f t="shared" ref="G12:G16" si="0">F13-0.1</f>
        <v>2.9</v>
      </c>
      <c r="H12" s="17">
        <f t="shared" ref="H12:H17" si="1">F12-0.05</f>
        <v>1.5499999999999998</v>
      </c>
      <c r="I12" s="17">
        <f t="shared" ref="I12:I17" si="2">G12+0.05</f>
        <v>2.9499999999999997</v>
      </c>
      <c r="J12" s="13">
        <v>11</v>
      </c>
      <c r="K12" s="13">
        <f>K11+J12</f>
        <v>28</v>
      </c>
      <c r="L12" s="14">
        <f t="shared" ref="L12:L17" si="3">AVERAGE(H12:I12)</f>
        <v>2.25</v>
      </c>
      <c r="M12" s="15">
        <f t="shared" ref="M12:M17" si="4">J12/$J$18</f>
        <v>0.22</v>
      </c>
      <c r="N12" s="15">
        <f t="shared" ref="N12:N17" si="5">K12/$J$18</f>
        <v>0.56000000000000005</v>
      </c>
      <c r="O12" s="15">
        <f t="shared" ref="O12:O17" si="6">M12*100</f>
        <v>22</v>
      </c>
      <c r="P12" s="15">
        <f t="shared" ref="P12:P17" si="7">N12*100</f>
        <v>56.000000000000007</v>
      </c>
    </row>
    <row r="13" spans="2:16" x14ac:dyDescent="0.25">
      <c r="B13" s="8" t="s">
        <v>4</v>
      </c>
      <c r="C13" s="10">
        <f>MIN(D3:M7)</f>
        <v>0.2</v>
      </c>
      <c r="F13" s="16">
        <f t="shared" ref="F13:F17" si="8">F12+$C$16</f>
        <v>3</v>
      </c>
      <c r="G13" s="16">
        <f t="shared" si="0"/>
        <v>4.3000000000000007</v>
      </c>
      <c r="H13" s="17">
        <f t="shared" si="1"/>
        <v>2.95</v>
      </c>
      <c r="I13" s="17">
        <f t="shared" si="2"/>
        <v>4.3500000000000005</v>
      </c>
      <c r="J13" s="13">
        <v>7</v>
      </c>
      <c r="K13" s="13">
        <f t="shared" ref="K13:K17" si="9">K12+J13</f>
        <v>35</v>
      </c>
      <c r="L13" s="14">
        <f t="shared" si="3"/>
        <v>3.6500000000000004</v>
      </c>
      <c r="M13" s="15">
        <f t="shared" si="4"/>
        <v>0.14000000000000001</v>
      </c>
      <c r="N13" s="15">
        <f t="shared" si="5"/>
        <v>0.7</v>
      </c>
      <c r="O13" s="15">
        <f t="shared" si="6"/>
        <v>14.000000000000002</v>
      </c>
      <c r="P13" s="15">
        <f t="shared" si="7"/>
        <v>70</v>
      </c>
    </row>
    <row r="14" spans="2:16" x14ac:dyDescent="0.25">
      <c r="B14" s="8" t="s">
        <v>5</v>
      </c>
      <c r="C14" s="10">
        <f>C12-C13</f>
        <v>9.5</v>
      </c>
      <c r="F14" s="16">
        <f t="shared" si="8"/>
        <v>4.4000000000000004</v>
      </c>
      <c r="G14" s="16">
        <f t="shared" si="0"/>
        <v>5.7000000000000011</v>
      </c>
      <c r="H14" s="17">
        <f t="shared" si="1"/>
        <v>4.3500000000000005</v>
      </c>
      <c r="I14" s="17">
        <f t="shared" si="2"/>
        <v>5.7500000000000009</v>
      </c>
      <c r="J14" s="13">
        <v>6</v>
      </c>
      <c r="K14" s="13">
        <f t="shared" si="9"/>
        <v>41</v>
      </c>
      <c r="L14" s="14">
        <f t="shared" si="3"/>
        <v>5.0500000000000007</v>
      </c>
      <c r="M14" s="15">
        <f t="shared" si="4"/>
        <v>0.12</v>
      </c>
      <c r="N14" s="15">
        <f t="shared" si="5"/>
        <v>0.82</v>
      </c>
      <c r="O14" s="15">
        <f t="shared" si="6"/>
        <v>12</v>
      </c>
      <c r="P14" s="15">
        <f t="shared" si="7"/>
        <v>82</v>
      </c>
    </row>
    <row r="15" spans="2:16" x14ac:dyDescent="0.25">
      <c r="B15" s="8" t="s">
        <v>6</v>
      </c>
      <c r="C15" s="7" t="s">
        <v>7</v>
      </c>
      <c r="D15">
        <f>1+3.3*LOG10(C11)</f>
        <v>6.6066010143088612</v>
      </c>
      <c r="F15" s="16">
        <f t="shared" si="8"/>
        <v>5.8000000000000007</v>
      </c>
      <c r="G15" s="16">
        <f t="shared" si="0"/>
        <v>7.1000000000000014</v>
      </c>
      <c r="H15" s="17">
        <f t="shared" si="1"/>
        <v>5.7500000000000009</v>
      </c>
      <c r="I15" s="17">
        <f t="shared" si="2"/>
        <v>7.1500000000000012</v>
      </c>
      <c r="J15" s="13">
        <v>4</v>
      </c>
      <c r="K15" s="13">
        <f t="shared" si="9"/>
        <v>45</v>
      </c>
      <c r="L15" s="14">
        <f t="shared" si="3"/>
        <v>6.4500000000000011</v>
      </c>
      <c r="M15" s="15">
        <f t="shared" si="4"/>
        <v>0.08</v>
      </c>
      <c r="N15" s="15">
        <f t="shared" si="5"/>
        <v>0.9</v>
      </c>
      <c r="O15" s="15">
        <f t="shared" si="6"/>
        <v>8</v>
      </c>
      <c r="P15" s="15">
        <f t="shared" si="7"/>
        <v>90</v>
      </c>
    </row>
    <row r="16" spans="2:16" x14ac:dyDescent="0.25">
      <c r="B16" s="8" t="s">
        <v>8</v>
      </c>
      <c r="C16" s="11">
        <v>1.4</v>
      </c>
      <c r="D16">
        <f>C14/D15</f>
        <v>1.437955762641711</v>
      </c>
      <c r="F16" s="16">
        <f t="shared" si="8"/>
        <v>7.2000000000000011</v>
      </c>
      <c r="G16" s="16">
        <f t="shared" si="0"/>
        <v>8.5000000000000018</v>
      </c>
      <c r="H16" s="17">
        <f t="shared" si="1"/>
        <v>7.1500000000000012</v>
      </c>
      <c r="I16" s="17">
        <f t="shared" si="2"/>
        <v>8.5500000000000025</v>
      </c>
      <c r="J16" s="13">
        <v>3</v>
      </c>
      <c r="K16" s="13">
        <f t="shared" si="9"/>
        <v>48</v>
      </c>
      <c r="L16" s="14">
        <f t="shared" si="3"/>
        <v>7.8500000000000014</v>
      </c>
      <c r="M16" s="15">
        <f t="shared" si="4"/>
        <v>0.06</v>
      </c>
      <c r="N16" s="15">
        <f t="shared" si="5"/>
        <v>0.96</v>
      </c>
      <c r="O16" s="15">
        <f t="shared" si="6"/>
        <v>6</v>
      </c>
      <c r="P16" s="15">
        <f t="shared" si="7"/>
        <v>96</v>
      </c>
    </row>
    <row r="17" spans="2:17" x14ac:dyDescent="0.25">
      <c r="F17" s="16">
        <f t="shared" si="8"/>
        <v>8.6000000000000014</v>
      </c>
      <c r="G17" s="16">
        <f>G16+C16</f>
        <v>9.9000000000000021</v>
      </c>
      <c r="H17" s="17">
        <f t="shared" si="1"/>
        <v>8.5500000000000007</v>
      </c>
      <c r="I17" s="17">
        <f t="shared" si="2"/>
        <v>9.9500000000000028</v>
      </c>
      <c r="J17" s="13">
        <v>2</v>
      </c>
      <c r="K17" s="13">
        <f t="shared" si="9"/>
        <v>50</v>
      </c>
      <c r="L17" s="14">
        <f t="shared" si="3"/>
        <v>9.2500000000000018</v>
      </c>
      <c r="M17" s="15">
        <f t="shared" si="4"/>
        <v>0.04</v>
      </c>
      <c r="N17" s="15">
        <f t="shared" si="5"/>
        <v>1</v>
      </c>
      <c r="O17" s="15">
        <f t="shared" si="6"/>
        <v>4</v>
      </c>
      <c r="P17" s="15">
        <f t="shared" si="7"/>
        <v>100</v>
      </c>
    </row>
    <row r="18" spans="2:17" x14ac:dyDescent="0.25">
      <c r="B18" s="9" t="s">
        <v>9</v>
      </c>
      <c r="J18" s="18">
        <f>SUM(J11:J17)</f>
        <v>50</v>
      </c>
    </row>
    <row r="19" spans="2:17" x14ac:dyDescent="0.25">
      <c r="B19" s="9" t="s">
        <v>10</v>
      </c>
    </row>
    <row r="22" spans="2:17" x14ac:dyDescent="0.25">
      <c r="B22" t="s">
        <v>22</v>
      </c>
      <c r="N22" t="s">
        <v>39</v>
      </c>
    </row>
    <row r="23" spans="2:17" x14ac:dyDescent="0.25">
      <c r="B23" s="20" t="s">
        <v>23</v>
      </c>
    </row>
    <row r="24" spans="2:17" x14ac:dyDescent="0.25">
      <c r="P24" s="23"/>
      <c r="Q24" s="23"/>
    </row>
    <row r="25" spans="2:17" x14ac:dyDescent="0.25">
      <c r="B25" s="21" t="s">
        <v>24</v>
      </c>
      <c r="C25" s="21" t="s">
        <v>32</v>
      </c>
      <c r="P25" s="24"/>
      <c r="Q25" s="23"/>
    </row>
    <row r="26" spans="2:17" x14ac:dyDescent="0.25">
      <c r="B26" s="19" t="s">
        <v>25</v>
      </c>
      <c r="C26" s="19">
        <v>17</v>
      </c>
      <c r="P26" s="24"/>
      <c r="Q26" s="23"/>
    </row>
    <row r="27" spans="2:17" x14ac:dyDescent="0.25">
      <c r="B27" s="19" t="s">
        <v>26</v>
      </c>
      <c r="C27" s="19">
        <v>11</v>
      </c>
      <c r="P27" s="24"/>
      <c r="Q27" s="23"/>
    </row>
    <row r="28" spans="2:17" x14ac:dyDescent="0.25">
      <c r="B28" s="19" t="s">
        <v>27</v>
      </c>
      <c r="C28" s="19">
        <v>7</v>
      </c>
      <c r="P28" s="24"/>
      <c r="Q28" s="23"/>
    </row>
    <row r="29" spans="2:17" x14ac:dyDescent="0.25">
      <c r="B29" s="19" t="s">
        <v>28</v>
      </c>
      <c r="C29" s="19">
        <v>6</v>
      </c>
      <c r="P29" s="24"/>
      <c r="Q29" s="23"/>
    </row>
    <row r="30" spans="2:17" x14ac:dyDescent="0.25">
      <c r="B30" s="19" t="s">
        <v>29</v>
      </c>
      <c r="C30" s="19">
        <v>4</v>
      </c>
      <c r="P30" s="24"/>
      <c r="Q30" s="23"/>
    </row>
    <row r="31" spans="2:17" x14ac:dyDescent="0.25">
      <c r="B31" s="19" t="s">
        <v>30</v>
      </c>
      <c r="C31" s="19">
        <v>3</v>
      </c>
      <c r="P31" s="24"/>
      <c r="Q31" s="23"/>
    </row>
    <row r="32" spans="2:17" x14ac:dyDescent="0.25">
      <c r="B32" s="19" t="s">
        <v>31</v>
      </c>
      <c r="C32" s="19">
        <v>2</v>
      </c>
      <c r="P32" s="25"/>
      <c r="Q32" s="23"/>
    </row>
    <row r="37" spans="2:3" x14ac:dyDescent="0.25">
      <c r="B37" s="20" t="s">
        <v>33</v>
      </c>
    </row>
    <row r="39" spans="2:3" x14ac:dyDescent="0.25">
      <c r="B39" s="21" t="s">
        <v>34</v>
      </c>
      <c r="C39" s="21" t="s">
        <v>32</v>
      </c>
    </row>
    <row r="40" spans="2:3" x14ac:dyDescent="0.25">
      <c r="B40" s="19">
        <v>0.2</v>
      </c>
      <c r="C40" s="19">
        <v>0</v>
      </c>
    </row>
    <row r="41" spans="2:3" x14ac:dyDescent="0.25">
      <c r="B41" s="19">
        <v>0.85</v>
      </c>
      <c r="C41" s="19">
        <v>17</v>
      </c>
    </row>
    <row r="42" spans="2:3" x14ac:dyDescent="0.25">
      <c r="B42" s="19">
        <v>2.25</v>
      </c>
      <c r="C42" s="19">
        <v>11</v>
      </c>
    </row>
    <row r="43" spans="2:3" x14ac:dyDescent="0.25">
      <c r="B43" s="19">
        <v>3.65</v>
      </c>
      <c r="C43" s="19">
        <v>7</v>
      </c>
    </row>
    <row r="44" spans="2:3" x14ac:dyDescent="0.25">
      <c r="B44" s="19">
        <v>5.05</v>
      </c>
      <c r="C44" s="19">
        <v>6</v>
      </c>
    </row>
    <row r="45" spans="2:3" x14ac:dyDescent="0.25">
      <c r="B45" s="19">
        <v>6.45</v>
      </c>
      <c r="C45" s="19">
        <v>4</v>
      </c>
    </row>
    <row r="46" spans="2:3" x14ac:dyDescent="0.25">
      <c r="B46" s="19">
        <v>7.85</v>
      </c>
      <c r="C46" s="19">
        <v>3</v>
      </c>
    </row>
    <row r="47" spans="2:3" x14ac:dyDescent="0.25">
      <c r="B47" s="19">
        <v>9.25</v>
      </c>
      <c r="C47" s="19">
        <v>2</v>
      </c>
    </row>
    <row r="48" spans="2:3" x14ac:dyDescent="0.25">
      <c r="B48" s="19">
        <v>10</v>
      </c>
      <c r="C48" s="22">
        <v>0</v>
      </c>
    </row>
    <row r="55" spans="2:3" x14ac:dyDescent="0.25">
      <c r="B55" s="20" t="s">
        <v>35</v>
      </c>
    </row>
    <row r="57" spans="2:3" x14ac:dyDescent="0.25">
      <c r="B57" s="21" t="s">
        <v>36</v>
      </c>
      <c r="C57" s="21" t="s">
        <v>37</v>
      </c>
    </row>
    <row r="58" spans="2:3" x14ac:dyDescent="0.25">
      <c r="B58" s="19">
        <v>0.15</v>
      </c>
      <c r="C58" s="19">
        <v>0</v>
      </c>
    </row>
    <row r="59" spans="2:3" x14ac:dyDescent="0.25">
      <c r="B59" s="19">
        <v>1.55</v>
      </c>
      <c r="C59" s="19">
        <v>17</v>
      </c>
    </row>
    <row r="60" spans="2:3" x14ac:dyDescent="0.25">
      <c r="B60" s="19">
        <v>2.95</v>
      </c>
      <c r="C60" s="19">
        <v>28</v>
      </c>
    </row>
    <row r="61" spans="2:3" x14ac:dyDescent="0.25">
      <c r="B61" s="19">
        <v>4.3499999999999996</v>
      </c>
      <c r="C61" s="19">
        <v>35</v>
      </c>
    </row>
    <row r="62" spans="2:3" x14ac:dyDescent="0.25">
      <c r="B62" s="19">
        <v>5.75</v>
      </c>
      <c r="C62" s="19">
        <v>41</v>
      </c>
    </row>
    <row r="63" spans="2:3" x14ac:dyDescent="0.25">
      <c r="B63" s="19">
        <v>7.15</v>
      </c>
      <c r="C63" s="19">
        <v>45</v>
      </c>
    </row>
    <row r="64" spans="2:3" x14ac:dyDescent="0.25">
      <c r="B64" s="19">
        <v>8.5500000000000007</v>
      </c>
      <c r="C64" s="19">
        <v>48</v>
      </c>
    </row>
    <row r="65" spans="2:3" x14ac:dyDescent="0.25">
      <c r="B65" s="19">
        <v>9.9499999999999993</v>
      </c>
      <c r="C65" s="19">
        <v>50</v>
      </c>
    </row>
    <row r="71" spans="2:3" x14ac:dyDescent="0.25">
      <c r="B71" s="20" t="s">
        <v>38</v>
      </c>
    </row>
    <row r="73" spans="2:3" x14ac:dyDescent="0.25">
      <c r="B73" s="21" t="s">
        <v>36</v>
      </c>
      <c r="C73" s="21" t="s">
        <v>37</v>
      </c>
    </row>
    <row r="74" spans="2:3" x14ac:dyDescent="0.25">
      <c r="B74" s="19">
        <v>0.15</v>
      </c>
      <c r="C74" s="19">
        <v>50</v>
      </c>
    </row>
    <row r="75" spans="2:3" x14ac:dyDescent="0.25">
      <c r="B75" s="19">
        <v>1.55</v>
      </c>
      <c r="C75" s="19">
        <v>33</v>
      </c>
    </row>
    <row r="76" spans="2:3" x14ac:dyDescent="0.25">
      <c r="B76" s="19">
        <v>2.95</v>
      </c>
      <c r="C76" s="19">
        <v>22</v>
      </c>
    </row>
    <row r="77" spans="2:3" x14ac:dyDescent="0.25">
      <c r="B77" s="19">
        <v>4.3499999999999996</v>
      </c>
      <c r="C77" s="19">
        <v>15</v>
      </c>
    </row>
    <row r="78" spans="2:3" x14ac:dyDescent="0.25">
      <c r="B78" s="19">
        <v>5.75</v>
      </c>
      <c r="C78" s="19">
        <v>9</v>
      </c>
    </row>
    <row r="79" spans="2:3" x14ac:dyDescent="0.25">
      <c r="B79" s="19">
        <v>7.15</v>
      </c>
      <c r="C79" s="19">
        <v>5</v>
      </c>
    </row>
    <row r="80" spans="2:3" x14ac:dyDescent="0.25">
      <c r="B80" s="19">
        <v>8.5500000000000007</v>
      </c>
      <c r="C80" s="19">
        <v>3</v>
      </c>
    </row>
    <row r="81" spans="2:3" x14ac:dyDescent="0.25">
      <c r="B81" s="19">
        <v>9.9499999999999993</v>
      </c>
      <c r="C81" s="1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Mariebelia Elías Estrada</dc:creator>
  <cp:lastModifiedBy>Lady Mariebelia Elías Estrada</cp:lastModifiedBy>
  <dcterms:created xsi:type="dcterms:W3CDTF">2021-08-01T00:58:33Z</dcterms:created>
  <dcterms:modified xsi:type="dcterms:W3CDTF">2021-08-03T00:13:47Z</dcterms:modified>
</cp:coreProperties>
</file>