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it\OneDrive\Escritorio\USAC\2024\VacasDiciembre\IO2\practica\"/>
    </mc:Choice>
  </mc:AlternateContent>
  <xr:revisionPtr revIDLastSave="0" documentId="13_ncr:1_{52265369-3E74-411B-8CDD-F1C435AE655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jercicio 1" sheetId="1" r:id="rId1"/>
    <sheet name="Ejercicio2" sheetId="2" r:id="rId2"/>
    <sheet name="Ejercicio 3" sheetId="3" r:id="rId3"/>
    <sheet name="Ejercicio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4" l="1" a="1"/>
  <c r="J32" i="4" s="1"/>
  <c r="C22" i="4" a="1"/>
  <c r="C24" i="4" s="1"/>
  <c r="K20" i="4"/>
  <c r="J20" i="4"/>
  <c r="I20" i="4"/>
  <c r="F19" i="4"/>
  <c r="F18" i="4"/>
  <c r="F17" i="4"/>
  <c r="I65" i="3"/>
  <c r="G65" i="3"/>
  <c r="F65" i="3"/>
  <c r="E65" i="3"/>
  <c r="I64" i="3"/>
  <c r="G64" i="3"/>
  <c r="F64" i="3"/>
  <c r="E64" i="3"/>
  <c r="I63" i="3"/>
  <c r="G63" i="3"/>
  <c r="F63" i="3"/>
  <c r="E63" i="3"/>
  <c r="F30" i="3"/>
  <c r="D30" i="3"/>
  <c r="C30" i="3"/>
  <c r="B30" i="3"/>
  <c r="E30" i="3" s="1"/>
  <c r="F29" i="3"/>
  <c r="D29" i="3"/>
  <c r="C29" i="3"/>
  <c r="B29" i="3"/>
  <c r="E29" i="3" s="1"/>
  <c r="F28" i="3"/>
  <c r="F31" i="3" s="1"/>
  <c r="D28" i="3"/>
  <c r="C28" i="3"/>
  <c r="B28" i="3"/>
  <c r="B38" i="3" s="1" a="1"/>
  <c r="J27" i="3"/>
  <c r="I27" i="3"/>
  <c r="H27" i="3"/>
  <c r="L12" i="3"/>
  <c r="K12" i="3"/>
  <c r="J12" i="3"/>
  <c r="L11" i="3"/>
  <c r="K11" i="3"/>
  <c r="J11" i="3"/>
  <c r="L10" i="3"/>
  <c r="K10" i="3"/>
  <c r="J15" i="3" s="1" a="1"/>
  <c r="J10" i="3"/>
  <c r="D53" i="2"/>
  <c r="C53" i="2"/>
  <c r="B53" i="2"/>
  <c r="D52" i="2"/>
  <c r="C52" i="2"/>
  <c r="B52" i="2"/>
  <c r="D51" i="2"/>
  <c r="C51" i="2"/>
  <c r="B51" i="2"/>
  <c r="B59" i="2" s="1" a="1"/>
  <c r="D39" i="2"/>
  <c r="C39" i="2"/>
  <c r="B39" i="2"/>
  <c r="B22" i="2" a="1"/>
  <c r="C22" i="2" s="1"/>
  <c r="B26" i="2" s="1"/>
  <c r="L10" i="2"/>
  <c r="L6" i="2"/>
  <c r="L5" i="2"/>
  <c r="L4" i="2"/>
  <c r="D37" i="1"/>
  <c r="C35" i="1" a="1"/>
  <c r="C35" i="1" s="1"/>
  <c r="D40" i="3" l="1"/>
  <c r="D48" i="3" s="1"/>
  <c r="B40" i="3"/>
  <c r="B48" i="3" s="1"/>
  <c r="C39" i="3"/>
  <c r="C47" i="3" s="1"/>
  <c r="B39" i="3"/>
  <c r="B47" i="3" s="1"/>
  <c r="C40" i="3"/>
  <c r="C48" i="3" s="1"/>
  <c r="D38" i="3"/>
  <c r="D46" i="3" s="1"/>
  <c r="C38" i="3"/>
  <c r="C46" i="3" s="1"/>
  <c r="B38" i="3"/>
  <c r="B46" i="3" s="1"/>
  <c r="D39" i="3"/>
  <c r="D47" i="3" s="1"/>
  <c r="K17" i="3"/>
  <c r="J17" i="3"/>
  <c r="K16" i="3"/>
  <c r="J16" i="3"/>
  <c r="L15" i="3"/>
  <c r="K15" i="3"/>
  <c r="L16" i="3"/>
  <c r="J15" i="3"/>
  <c r="L17" i="3"/>
  <c r="C60" i="2"/>
  <c r="B60" i="2"/>
  <c r="C59" i="2"/>
  <c r="D62" i="2"/>
  <c r="D59" i="2"/>
  <c r="C62" i="2"/>
  <c r="B62" i="2"/>
  <c r="E61" i="2"/>
  <c r="B59" i="2"/>
  <c r="B61" i="2"/>
  <c r="E59" i="2"/>
  <c r="D61" i="2"/>
  <c r="C61" i="2"/>
  <c r="E62" i="2"/>
  <c r="E60" i="2"/>
  <c r="D60" i="2"/>
  <c r="F24" i="4"/>
  <c r="D22" i="2"/>
  <c r="B27" i="2" s="1"/>
  <c r="E28" i="3"/>
  <c r="D24" i="4"/>
  <c r="K32" i="4"/>
  <c r="B22" i="2"/>
  <c r="D23" i="4"/>
  <c r="D35" i="1"/>
  <c r="E24" i="4"/>
  <c r="I33" i="4"/>
  <c r="K31" i="4"/>
  <c r="C36" i="1"/>
  <c r="K33" i="4"/>
  <c r="D36" i="1"/>
  <c r="C22" i="4"/>
  <c r="E35" i="1"/>
  <c r="C47" i="1" s="1" a="1"/>
  <c r="J33" i="4"/>
  <c r="E36" i="1"/>
  <c r="C37" i="1"/>
  <c r="D22" i="4"/>
  <c r="I31" i="4"/>
  <c r="E22" i="4"/>
  <c r="E37" i="1"/>
  <c r="C23" i="4"/>
  <c r="F23" i="4" s="1"/>
  <c r="J31" i="4"/>
  <c r="E23" i="4"/>
  <c r="I32" i="4"/>
  <c r="D47" i="1" l="1"/>
  <c r="E49" i="1"/>
  <c r="D49" i="1"/>
  <c r="D48" i="1"/>
  <c r="C49" i="1"/>
  <c r="E48" i="1"/>
  <c r="C47" i="1"/>
  <c r="C61" i="1" s="1" a="1"/>
  <c r="C48" i="1"/>
  <c r="E47" i="1"/>
  <c r="G45" i="3" a="1"/>
  <c r="B25" i="2"/>
  <c r="E22" i="2"/>
  <c r="I71" i="3" a="1"/>
  <c r="L27" i="3" a="1"/>
  <c r="H37" i="4" a="1"/>
  <c r="B69" i="2" a="1"/>
  <c r="C27" i="4" a="1"/>
  <c r="F22" i="4"/>
  <c r="J47" i="3" l="1"/>
  <c r="G45" i="3"/>
  <c r="I47" i="3"/>
  <c r="G47" i="3"/>
  <c r="I46" i="3"/>
  <c r="H46" i="3"/>
  <c r="H47" i="3"/>
  <c r="J46" i="3"/>
  <c r="G46" i="3"/>
  <c r="J48" i="3"/>
  <c r="J45" i="3"/>
  <c r="I48" i="3"/>
  <c r="I45" i="3"/>
  <c r="H48" i="3"/>
  <c r="H45" i="3"/>
  <c r="G48" i="3"/>
  <c r="C62" i="1"/>
  <c r="C61" i="1"/>
  <c r="C63" i="1"/>
  <c r="D61" i="1"/>
  <c r="E63" i="1"/>
  <c r="D63" i="1"/>
  <c r="E62" i="1"/>
  <c r="E61" i="1"/>
  <c r="D62" i="1"/>
  <c r="E28" i="4"/>
  <c r="D28" i="4"/>
  <c r="E27" i="4"/>
  <c r="D27" i="4"/>
  <c r="C28" i="4"/>
  <c r="F28" i="4" s="1"/>
  <c r="C27" i="4"/>
  <c r="E29" i="4"/>
  <c r="D29" i="4"/>
  <c r="C29" i="4"/>
  <c r="F29" i="4" s="1"/>
  <c r="J38" i="4"/>
  <c r="I38" i="4"/>
  <c r="K40" i="4"/>
  <c r="K37" i="4"/>
  <c r="J40" i="4"/>
  <c r="J37" i="4"/>
  <c r="I40" i="4"/>
  <c r="I37" i="4"/>
  <c r="H38" i="4"/>
  <c r="H40" i="4"/>
  <c r="K39" i="4"/>
  <c r="H37" i="4"/>
  <c r="J39" i="4"/>
  <c r="I39" i="4"/>
  <c r="H39" i="4"/>
  <c r="K38" i="4"/>
  <c r="B69" i="2"/>
  <c r="B77" i="2" s="1"/>
  <c r="B72" i="2"/>
  <c r="B71" i="2"/>
  <c r="B79" i="2" s="1"/>
  <c r="B70" i="2"/>
  <c r="B78" i="2" s="1"/>
  <c r="N27" i="3"/>
  <c r="M27" i="3"/>
  <c r="L27" i="3"/>
  <c r="J71" i="3"/>
  <c r="I71" i="3"/>
  <c r="K71" i="3"/>
  <c r="H43" i="4" l="1" a="1"/>
  <c r="C32" i="4" a="1"/>
  <c r="F27" i="4"/>
  <c r="O27" i="3"/>
  <c r="B54" i="3" a="1"/>
  <c r="B57" i="3" l="1"/>
  <c r="B56" i="3"/>
  <c r="B55" i="3"/>
  <c r="B54" i="3"/>
  <c r="C34" i="4"/>
  <c r="E33" i="4"/>
  <c r="C33" i="4"/>
  <c r="E32" i="4"/>
  <c r="D32" i="4"/>
  <c r="C32" i="4"/>
  <c r="E34" i="4"/>
  <c r="D33" i="4"/>
  <c r="D34" i="4"/>
  <c r="H43" i="4"/>
  <c r="J43" i="4" s="1"/>
  <c r="H46" i="4"/>
  <c r="H45" i="4"/>
  <c r="J45" i="4" s="1"/>
  <c r="H44" i="4"/>
  <c r="J44" i="4" s="1"/>
  <c r="F34" i="4" l="1"/>
  <c r="C37" i="4" a="1"/>
  <c r="F32" i="4"/>
  <c r="F33" i="4"/>
  <c r="J46" i="4"/>
  <c r="E38" i="4" l="1"/>
  <c r="D38" i="4"/>
  <c r="E37" i="4"/>
  <c r="D37" i="4"/>
  <c r="C37" i="4"/>
  <c r="C38" i="4"/>
  <c r="F38" i="4" s="1"/>
  <c r="E39" i="4"/>
  <c r="D39" i="4"/>
  <c r="C39" i="4"/>
  <c r="F39" i="4" s="1"/>
  <c r="B46" i="4" l="1" a="1"/>
  <c r="F37" i="4"/>
  <c r="D46" i="4" l="1"/>
  <c r="C46" i="4"/>
  <c r="B46" i="4"/>
</calcChain>
</file>

<file path=xl/sharedStrings.xml><?xml version="1.0" encoding="utf-8"?>
<sst xmlns="http://schemas.openxmlformats.org/spreadsheetml/2006/main" count="269" uniqueCount="85">
  <si>
    <t>Estados</t>
  </si>
  <si>
    <t>E0</t>
  </si>
  <si>
    <t>Literaria</t>
  </si>
  <si>
    <t>E1</t>
  </si>
  <si>
    <t>Cientifica</t>
  </si>
  <si>
    <t>E2</t>
  </si>
  <si>
    <t xml:space="preserve">Politecnica </t>
  </si>
  <si>
    <t>Matriz de transicion</t>
  </si>
  <si>
    <t>Politecnica</t>
  </si>
  <si>
    <t>a) ¿Cuál es la probabilidad de que el nieto de un "politécnico" sea especialista en literatura?</t>
  </si>
  <si>
    <t>Nieto = P^2</t>
  </si>
  <si>
    <t>R\\ La probabilidad de que un nieto de un politecnico sea especialista en literatura es de un 21,5%</t>
  </si>
  <si>
    <t>b) ¿Cuál es la probabilidad de que un biznieto de un politécnico sea científico?</t>
  </si>
  <si>
    <t>Biznieto = P^3</t>
  </si>
  <si>
    <t>R\\ La probabilidad de que un biznieto de un politecnico sea cientifico es de 34,85%</t>
  </si>
  <si>
    <r>
      <rPr>
        <b/>
        <sz val="11"/>
        <color theme="1"/>
        <rFont val="Arial"/>
      </rPr>
      <t>c) ¿Cuál es la probabilidad de que un tataranieto de un científico siga siendo científico?</t>
    </r>
    <r>
      <rPr>
        <sz val="10"/>
        <color theme="1"/>
        <rFont val="Arial"/>
      </rPr>
      <t xml:space="preserve">
</t>
    </r>
  </si>
  <si>
    <t>Tataranieto = P^4</t>
  </si>
  <si>
    <t>R\\  La probabilidad que el tataranieto siga siendo un cientifico es de 32,79%</t>
  </si>
  <si>
    <t>A1</t>
  </si>
  <si>
    <t>A2</t>
  </si>
  <si>
    <t>A3</t>
  </si>
  <si>
    <t>a^0</t>
  </si>
  <si>
    <t>1. Encontrar la distribución de los estados para el mes de septiembre</t>
  </si>
  <si>
    <t>A^n = A^0 * P^n</t>
  </si>
  <si>
    <t>R:</t>
  </si>
  <si>
    <t>Probabilidad de que los clientes prefieran USP-s</t>
  </si>
  <si>
    <t>Probabilidad de que los clientes prefieran Jericoh 9mm</t>
  </si>
  <si>
    <t>Probabilidad de que los clientes prefieran Glok-18</t>
  </si>
  <si>
    <t>2. Encontrar la distribución para largo plazo de la preferencia de las armas.</t>
  </si>
  <si>
    <t>1. Matriz Transpuesta</t>
  </si>
  <si>
    <t>2. Matriz Identidad</t>
  </si>
  <si>
    <t>3. I-P</t>
  </si>
  <si>
    <t>4. Mattriz inversa</t>
  </si>
  <si>
    <t>R</t>
  </si>
  <si>
    <t>5. Estabilizar la matriz</t>
  </si>
  <si>
    <t>Estabilizada</t>
  </si>
  <si>
    <t>Probabilidades para cada caso</t>
  </si>
  <si>
    <t>Determinar la distribución hacia el mes de septiembre</t>
  </si>
  <si>
    <t>AGOSTO</t>
  </si>
  <si>
    <t>M</t>
  </si>
  <si>
    <t>Toyota</t>
  </si>
  <si>
    <t>Mazda</t>
  </si>
  <si>
    <t>Honda</t>
  </si>
  <si>
    <t>JULIO</t>
  </si>
  <si>
    <t>SEPTIEMBRE</t>
  </si>
  <si>
    <t>Plantear la matriz de transicion</t>
  </si>
  <si>
    <t>A^0</t>
  </si>
  <si>
    <t>Proporcion</t>
  </si>
  <si>
    <t>Determinar los porcentajes de utilización a largo plazo</t>
  </si>
  <si>
    <t>Paso 1: Matriz transpuesta</t>
  </si>
  <si>
    <t>Paso 2: Matriz identidad</t>
  </si>
  <si>
    <t>P</t>
  </si>
  <si>
    <t>I</t>
  </si>
  <si>
    <t>Paso 3: I - P</t>
  </si>
  <si>
    <t>Paso 4: inversa (I-P) con fila y col img</t>
  </si>
  <si>
    <t>vector resultante</t>
  </si>
  <si>
    <t>I-P</t>
  </si>
  <si>
    <t>col img</t>
  </si>
  <si>
    <t>fila img</t>
  </si>
  <si>
    <t>Paso 5: Estabilizar</t>
  </si>
  <si>
    <t>a</t>
  </si>
  <si>
    <t>Matriz de transición y su proporción</t>
  </si>
  <si>
    <t>b</t>
  </si>
  <si>
    <t>Distribución de septiembre</t>
  </si>
  <si>
    <t>A^0 * P(1)</t>
  </si>
  <si>
    <t>P(1)</t>
  </si>
  <si>
    <t>c</t>
  </si>
  <si>
    <t>Determinar los porcentajes a largo plazo</t>
  </si>
  <si>
    <t>Matriz Transpuesta</t>
  </si>
  <si>
    <t>P0</t>
  </si>
  <si>
    <t>A</t>
  </si>
  <si>
    <t>B</t>
  </si>
  <si>
    <t>C</t>
  </si>
  <si>
    <t>Total</t>
  </si>
  <si>
    <t>TOTAL</t>
  </si>
  <si>
    <t>Matriz Identidad</t>
  </si>
  <si>
    <t>Matriz Inversa (I-P)</t>
  </si>
  <si>
    <t>Estabilizar</t>
  </si>
  <si>
    <t>Procentajes</t>
  </si>
  <si>
    <t>A^0*P^n</t>
  </si>
  <si>
    <t>• Si hoy el viajante está en C, ¿Cuál es la probabilidad de que también tenga que trabajar en C al cabo de cuatro días? • ¿Cuáles son las probabilidades estacionarias?</t>
  </si>
  <si>
    <t>a) La probabilidad del viajante al cabo de 4 dias iniciar en c y trabajar al cabo de 4 dias en c es del 0,4285 (42,85%)</t>
  </si>
  <si>
    <t>b) Las posibilidades estacionarias son para quedarse en A 0,2597 (25,97%)</t>
  </si>
  <si>
    <t>b) Las posibilidades estacionarias son para quedarse en B 0,3117 (31,17%)</t>
  </si>
  <si>
    <t>b) Las posibilidades estacionarias son para quedarse en C 0,4285 (42,85%)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</si>
</sst>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6"/>
      <color rgb="FF000000"/>
      <name val="&quot;Aptos Narrow&quot;"/>
    </font>
    <font>
      <sz val="12"/>
      <color theme="1"/>
      <name val="Arial"/>
      <scheme val="minor"/>
    </font>
    <font>
      <sz val="10"/>
      <name val="Arial"/>
    </font>
    <font>
      <sz val="12"/>
      <color rgb="FF000000"/>
      <name val="Arial"/>
    </font>
    <font>
      <sz val="10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2" fillId="5" borderId="1" xfId="0" applyFont="1" applyFill="1" applyBorder="1"/>
    <xf numFmtId="0" fontId="4" fillId="6" borderId="0" xfId="0" applyFont="1" applyFill="1"/>
    <xf numFmtId="0" fontId="2" fillId="7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9" fontId="4" fillId="6" borderId="0" xfId="0" applyNumberFormat="1" applyFont="1" applyFill="1"/>
    <xf numFmtId="0" fontId="3" fillId="6" borderId="0" xfId="0" applyFont="1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8" borderId="0" xfId="0" applyFont="1" applyFill="1"/>
    <xf numFmtId="0" fontId="4" fillId="8" borderId="1" xfId="0" applyFont="1" applyFill="1" applyBorder="1" applyAlignment="1">
      <alignment horizontal="center"/>
    </xf>
    <xf numFmtId="164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10" fontId="4" fillId="6" borderId="0" xfId="0" applyNumberFormat="1" applyFont="1" applyFill="1"/>
    <xf numFmtId="0" fontId="3" fillId="0" borderId="1" xfId="0" applyFont="1" applyBorder="1"/>
    <xf numFmtId="0" fontId="3" fillId="9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10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6" borderId="1" xfId="0" applyFont="1" applyFill="1" applyBorder="1"/>
    <xf numFmtId="10" fontId="3" fillId="6" borderId="1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1" fillId="4" borderId="0" xfId="0" applyFont="1" applyFill="1"/>
    <xf numFmtId="0" fontId="4" fillId="6" borderId="0" xfId="0" applyFont="1" applyFill="1"/>
    <xf numFmtId="0" fontId="5" fillId="6" borderId="0" xfId="0" applyFont="1" applyFill="1"/>
    <xf numFmtId="0" fontId="3" fillId="4" borderId="0" xfId="0" applyFont="1" applyFill="1"/>
    <xf numFmtId="0" fontId="3" fillId="0" borderId="0" xfId="0" applyFont="1"/>
    <xf numFmtId="0" fontId="7" fillId="0" borderId="0" xfId="0" applyFont="1"/>
    <xf numFmtId="0" fontId="3" fillId="0" borderId="4" xfId="0" applyFont="1" applyBorder="1"/>
    <xf numFmtId="0" fontId="8" fillId="0" borderId="14" xfId="0" applyFont="1" applyBorder="1"/>
    <xf numFmtId="0" fontId="8" fillId="0" borderId="15" xfId="0" applyFont="1" applyBorder="1"/>
    <xf numFmtId="0" fontId="9" fillId="10" borderId="0" xfId="0" applyFont="1" applyFill="1" applyAlignment="1">
      <alignment horizontal="left"/>
    </xf>
    <xf numFmtId="0" fontId="0" fillId="11" borderId="0" xfId="0" applyFill="1"/>
    <xf numFmtId="0" fontId="3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238750" cy="26574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95925" cy="3076575"/>
    <xdr:pic>
      <xdr:nvPicPr>
        <xdr:cNvPr id="2" name="image3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867400" cy="420052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867400" cy="42005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138147</xdr:colOff>
      <xdr:row>14</xdr:row>
      <xdr:rowOff>33130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946DA15-4C1C-7731-F04E-9DC6EE9FF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6830494" cy="2816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6:G66"/>
  <sheetViews>
    <sheetView topLeftCell="A43" workbookViewId="0"/>
  </sheetViews>
  <sheetFormatPr baseColWidth="10" defaultColWidth="12.5703125" defaultRowHeight="15.75" customHeight="1"/>
  <cols>
    <col min="1" max="1" width="12.42578125" customWidth="1"/>
    <col min="2" max="2" width="14.28515625" customWidth="1"/>
    <col min="3" max="3" width="13.42578125" customWidth="1"/>
    <col min="4" max="4" width="17.42578125" customWidth="1"/>
    <col min="5" max="5" width="19.5703125" customWidth="1"/>
  </cols>
  <sheetData>
    <row r="16" spans="1:7" ht="15.75" customHeight="1">
      <c r="A16" s="1" t="s">
        <v>0</v>
      </c>
      <c r="B16" s="2"/>
      <c r="C16" s="2"/>
      <c r="D16" s="2"/>
      <c r="E16" s="2"/>
      <c r="F16" s="2"/>
      <c r="G16" s="2"/>
    </row>
    <row r="17" spans="1:7">
      <c r="A17" s="3" t="s">
        <v>1</v>
      </c>
      <c r="B17" s="3" t="s">
        <v>2</v>
      </c>
      <c r="C17" s="2"/>
      <c r="D17" s="2"/>
      <c r="E17" s="2"/>
      <c r="F17" s="2"/>
      <c r="G17" s="2"/>
    </row>
    <row r="18" spans="1:7">
      <c r="A18" s="3" t="s">
        <v>3</v>
      </c>
      <c r="B18" s="3" t="s">
        <v>4</v>
      </c>
      <c r="C18" s="2"/>
      <c r="D18" s="2"/>
      <c r="E18" s="2"/>
      <c r="F18" s="2"/>
      <c r="G18" s="2"/>
    </row>
    <row r="19" spans="1:7">
      <c r="A19" s="3" t="s">
        <v>5</v>
      </c>
      <c r="B19" s="3" t="s">
        <v>6</v>
      </c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40" t="s">
        <v>7</v>
      </c>
      <c r="E22" s="41"/>
      <c r="F22" s="2"/>
      <c r="G22" s="2"/>
    </row>
    <row r="23" spans="1:7">
      <c r="A23" s="2"/>
      <c r="B23" s="2"/>
      <c r="C23" s="2"/>
      <c r="D23" s="2"/>
      <c r="E23" s="2"/>
      <c r="F23" s="2"/>
    </row>
    <row r="24" spans="1:7" ht="15.75" customHeight="1">
      <c r="A24" s="2"/>
      <c r="B24" s="2"/>
      <c r="C24" s="4" t="s">
        <v>2</v>
      </c>
      <c r="D24" s="4" t="s">
        <v>4</v>
      </c>
      <c r="E24" s="4" t="s">
        <v>8</v>
      </c>
      <c r="F24" s="3"/>
    </row>
    <row r="25" spans="1:7" ht="15.75" customHeight="1">
      <c r="A25" s="2"/>
      <c r="B25" s="5" t="s">
        <v>2</v>
      </c>
      <c r="C25" s="3">
        <v>0.8</v>
      </c>
      <c r="D25" s="3">
        <v>0.2</v>
      </c>
      <c r="E25" s="3">
        <v>0</v>
      </c>
      <c r="F25" s="3">
        <v>1</v>
      </c>
    </row>
    <row r="26" spans="1:7" ht="15.75" customHeight="1">
      <c r="A26" s="2"/>
      <c r="B26" s="5" t="s">
        <v>4</v>
      </c>
      <c r="C26" s="3">
        <v>0.25</v>
      </c>
      <c r="D26" s="3">
        <v>0.5</v>
      </c>
      <c r="E26" s="3">
        <v>0.25</v>
      </c>
      <c r="F26" s="3">
        <v>1</v>
      </c>
    </row>
    <row r="27" spans="1:7" ht="15.75" customHeight="1">
      <c r="A27" s="2"/>
      <c r="B27" s="5" t="s">
        <v>8</v>
      </c>
      <c r="C27" s="3">
        <v>0.1</v>
      </c>
      <c r="D27" s="3">
        <v>0.3</v>
      </c>
      <c r="E27" s="3">
        <v>0.6</v>
      </c>
      <c r="F27" s="3">
        <v>1</v>
      </c>
    </row>
    <row r="30" spans="1:7" ht="15.75" customHeight="1">
      <c r="A30" s="42" t="s">
        <v>9</v>
      </c>
      <c r="B30" s="41"/>
      <c r="C30" s="41"/>
      <c r="D30" s="41"/>
      <c r="E30" s="41"/>
      <c r="F30" s="41"/>
    </row>
    <row r="33" spans="1:6">
      <c r="A33" s="6" t="s">
        <v>10</v>
      </c>
    </row>
    <row r="34" spans="1:6" ht="15.75" customHeight="1">
      <c r="B34" s="2"/>
      <c r="C34" s="4" t="s">
        <v>2</v>
      </c>
      <c r="D34" s="4" t="s">
        <v>4</v>
      </c>
      <c r="E34" s="4" t="s">
        <v>8</v>
      </c>
    </row>
    <row r="35" spans="1:6" ht="15.75" customHeight="1">
      <c r="B35" s="5" t="s">
        <v>2</v>
      </c>
      <c r="C35" s="7">
        <f t="array" ref="C35:E37">(MMULT(C25:E27,C25:E27))</f>
        <v>0.69000000000000017</v>
      </c>
      <c r="D35" s="3">
        <v>0.26</v>
      </c>
      <c r="E35" s="3">
        <v>0.05</v>
      </c>
    </row>
    <row r="36" spans="1:6" ht="15.75" customHeight="1">
      <c r="B36" s="5" t="s">
        <v>4</v>
      </c>
      <c r="C36" s="7">
        <v>0.35000000000000003</v>
      </c>
      <c r="D36" s="3">
        <v>0.375</v>
      </c>
      <c r="E36" s="3">
        <v>0.27500000000000002</v>
      </c>
    </row>
    <row r="37" spans="1:6" ht="15">
      <c r="B37" s="5" t="s">
        <v>8</v>
      </c>
      <c r="C37" s="7">
        <v>0.21500000000000002</v>
      </c>
      <c r="D37" s="3">
        <v>0.35</v>
      </c>
      <c r="E37" s="3">
        <v>0.435</v>
      </c>
    </row>
    <row r="40" spans="1:6" ht="12.75">
      <c r="A40" s="43" t="s">
        <v>11</v>
      </c>
      <c r="B40" s="41"/>
      <c r="C40" s="41"/>
      <c r="D40" s="41"/>
      <c r="E40" s="41"/>
      <c r="F40" s="41"/>
    </row>
    <row r="43" spans="1:6" ht="15">
      <c r="A43" s="42" t="s">
        <v>12</v>
      </c>
      <c r="B43" s="41"/>
      <c r="C43" s="41"/>
      <c r="D43" s="41"/>
      <c r="E43" s="41"/>
      <c r="F43" s="41"/>
    </row>
    <row r="45" spans="1:6" ht="12.75">
      <c r="A45" s="6" t="s">
        <v>13</v>
      </c>
    </row>
    <row r="46" spans="1:6" ht="15">
      <c r="B46" s="2"/>
      <c r="C46" s="4" t="s">
        <v>2</v>
      </c>
      <c r="D46" s="4" t="s">
        <v>4</v>
      </c>
      <c r="E46" s="4" t="s">
        <v>8</v>
      </c>
    </row>
    <row r="47" spans="1:6" ht="15">
      <c r="B47" s="5" t="s">
        <v>2</v>
      </c>
      <c r="C47" s="9">
        <f t="array" ref="C47:E49">(MMULT(C25:E27,C35:E37))</f>
        <v>0.62200000000000011</v>
      </c>
      <c r="D47" s="7">
        <v>0.28300000000000003</v>
      </c>
      <c r="E47" s="3">
        <v>9.5000000000000015E-2</v>
      </c>
    </row>
    <row r="48" spans="1:6" ht="15">
      <c r="B48" s="5" t="s">
        <v>4</v>
      </c>
      <c r="C48" s="9">
        <v>0.40125000000000005</v>
      </c>
      <c r="D48" s="7">
        <v>0.33999999999999997</v>
      </c>
      <c r="E48" s="3">
        <v>0.25875000000000004</v>
      </c>
    </row>
    <row r="49" spans="1:6" ht="15">
      <c r="B49" s="5" t="s">
        <v>8</v>
      </c>
      <c r="C49" s="7">
        <v>0.30300000000000005</v>
      </c>
      <c r="D49" s="7">
        <v>0.34849999999999998</v>
      </c>
      <c r="E49" s="3">
        <v>0.34850000000000003</v>
      </c>
    </row>
    <row r="52" spans="1:6" ht="15">
      <c r="A52" s="44" t="s">
        <v>14</v>
      </c>
      <c r="B52" s="41"/>
      <c r="C52" s="41"/>
      <c r="D52" s="41"/>
      <c r="E52" s="41"/>
      <c r="F52" s="41"/>
    </row>
    <row r="55" spans="1:6" ht="15">
      <c r="A55" s="45" t="s">
        <v>15</v>
      </c>
      <c r="B55" s="41"/>
      <c r="C55" s="41"/>
      <c r="D55" s="41"/>
      <c r="E55" s="41"/>
      <c r="F55" s="41"/>
    </row>
    <row r="58" spans="1:6" ht="12.75">
      <c r="A58" s="46" t="s">
        <v>16</v>
      </c>
      <c r="B58" s="41"/>
    </row>
    <row r="60" spans="1:6" ht="15">
      <c r="B60" s="2"/>
      <c r="C60" s="4" t="s">
        <v>2</v>
      </c>
      <c r="D60" s="4" t="s">
        <v>4</v>
      </c>
      <c r="E60" s="4" t="s">
        <v>8</v>
      </c>
    </row>
    <row r="61" spans="1:6" ht="15">
      <c r="B61" s="5" t="s">
        <v>2</v>
      </c>
      <c r="C61" s="9">
        <f t="array" ref="C61:E63">(MMULT(C25:E27,C47:E49))</f>
        <v>0.57785000000000009</v>
      </c>
      <c r="D61" s="7">
        <v>0.29440000000000005</v>
      </c>
      <c r="E61" s="3">
        <v>0.12775000000000003</v>
      </c>
    </row>
    <row r="62" spans="1:6" ht="15">
      <c r="B62" s="5" t="s">
        <v>4</v>
      </c>
      <c r="C62" s="7">
        <v>0.43187500000000001</v>
      </c>
      <c r="D62" s="7">
        <v>0.32787499999999997</v>
      </c>
      <c r="E62" s="3">
        <v>0.24025000000000002</v>
      </c>
    </row>
    <row r="63" spans="1:6" ht="15">
      <c r="B63" s="5" t="s">
        <v>8</v>
      </c>
      <c r="C63" s="9">
        <v>0.364375</v>
      </c>
      <c r="D63" s="9">
        <v>0.33939999999999998</v>
      </c>
      <c r="E63" s="3">
        <v>0.29622500000000002</v>
      </c>
    </row>
    <row r="66" spans="1:6" ht="15">
      <c r="A66" s="44" t="s">
        <v>17</v>
      </c>
      <c r="B66" s="41"/>
      <c r="C66" s="41"/>
      <c r="D66" s="41"/>
      <c r="E66" s="41"/>
      <c r="F66" s="41"/>
    </row>
  </sheetData>
  <mergeCells count="8">
    <mergeCell ref="A55:F55"/>
    <mergeCell ref="A58:B58"/>
    <mergeCell ref="A66:F66"/>
    <mergeCell ref="D22:E22"/>
    <mergeCell ref="A30:F30"/>
    <mergeCell ref="A40:F40"/>
    <mergeCell ref="A43:F43"/>
    <mergeCell ref="A52:F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L79"/>
  <sheetViews>
    <sheetView topLeftCell="A4" workbookViewId="0"/>
  </sheetViews>
  <sheetFormatPr baseColWidth="10" defaultColWidth="12.5703125" defaultRowHeight="15.75" customHeight="1"/>
  <sheetData>
    <row r="3" spans="8:12">
      <c r="I3" s="10" t="s">
        <v>18</v>
      </c>
      <c r="J3" s="10" t="s">
        <v>19</v>
      </c>
      <c r="K3" s="10" t="s">
        <v>20</v>
      </c>
    </row>
    <row r="4" spans="8:12">
      <c r="H4" s="10" t="s">
        <v>18</v>
      </c>
      <c r="I4" s="11">
        <v>0.7</v>
      </c>
      <c r="J4" s="11">
        <v>0.1</v>
      </c>
      <c r="K4" s="11">
        <v>0.2</v>
      </c>
      <c r="L4" s="11">
        <f t="shared" ref="L4:L6" si="0">I4+J4+K4</f>
        <v>1</v>
      </c>
    </row>
    <row r="5" spans="8:12">
      <c r="H5" s="10" t="s">
        <v>19</v>
      </c>
      <c r="I5" s="11">
        <v>0.3</v>
      </c>
      <c r="J5" s="11">
        <v>0.4</v>
      </c>
      <c r="K5" s="11">
        <v>0.3</v>
      </c>
      <c r="L5" s="11">
        <f t="shared" si="0"/>
        <v>1</v>
      </c>
    </row>
    <row r="6" spans="8:12">
      <c r="H6" s="10" t="s">
        <v>20</v>
      </c>
      <c r="I6" s="11">
        <v>0.5</v>
      </c>
      <c r="J6" s="11">
        <v>0.3</v>
      </c>
      <c r="K6" s="11">
        <v>0.2</v>
      </c>
      <c r="L6" s="11">
        <f t="shared" si="0"/>
        <v>1</v>
      </c>
    </row>
    <row r="9" spans="8:12">
      <c r="H9" s="12" t="s">
        <v>21</v>
      </c>
      <c r="I9" s="10" t="s">
        <v>18</v>
      </c>
      <c r="J9" s="10" t="s">
        <v>19</v>
      </c>
      <c r="K9" s="10" t="s">
        <v>20</v>
      </c>
    </row>
    <row r="10" spans="8:12">
      <c r="I10" s="11">
        <v>0.3</v>
      </c>
      <c r="J10" s="11">
        <v>0.5</v>
      </c>
      <c r="K10" s="11">
        <v>0.2</v>
      </c>
      <c r="L10" s="6">
        <f>I10+J10+K10</f>
        <v>1</v>
      </c>
    </row>
    <row r="19" spans="1:6" ht="15.75" customHeight="1">
      <c r="A19" s="13" t="s">
        <v>22</v>
      </c>
      <c r="F19" s="14" t="s">
        <v>23</v>
      </c>
    </row>
    <row r="21" spans="1:6">
      <c r="B21" s="10" t="s">
        <v>18</v>
      </c>
      <c r="C21" s="10" t="s">
        <v>19</v>
      </c>
      <c r="D21" s="10" t="s">
        <v>20</v>
      </c>
    </row>
    <row r="22" spans="1:6">
      <c r="B22" s="11">
        <f t="array" ref="B22:D22">MMULT(I10:K10,I4:K6)</f>
        <v>0.45999999999999996</v>
      </c>
      <c r="C22" s="11">
        <v>0.29000000000000004</v>
      </c>
      <c r="D22" s="11">
        <v>0.25</v>
      </c>
      <c r="E22" s="6">
        <f>B22+C22+D22</f>
        <v>1</v>
      </c>
    </row>
    <row r="25" spans="1:6">
      <c r="A25" s="8" t="s">
        <v>24</v>
      </c>
      <c r="B25" s="15">
        <f>B22</f>
        <v>0.45999999999999996</v>
      </c>
      <c r="C25" s="8" t="s">
        <v>25</v>
      </c>
      <c r="D25" s="16"/>
      <c r="E25" s="16"/>
      <c r="F25" s="16"/>
    </row>
    <row r="26" spans="1:6">
      <c r="B26" s="15">
        <f>C22</f>
        <v>0.29000000000000004</v>
      </c>
      <c r="C26" s="8" t="s">
        <v>26</v>
      </c>
      <c r="D26" s="16"/>
      <c r="E26" s="16"/>
      <c r="F26" s="16"/>
    </row>
    <row r="27" spans="1:6">
      <c r="B27" s="15">
        <f>D22</f>
        <v>0.25</v>
      </c>
      <c r="C27" s="8" t="s">
        <v>27</v>
      </c>
      <c r="D27" s="16"/>
      <c r="E27" s="16"/>
      <c r="F27" s="16"/>
    </row>
    <row r="30" spans="1:6">
      <c r="A30" s="13" t="s">
        <v>28</v>
      </c>
    </row>
    <row r="32" spans="1:6">
      <c r="A32" s="6" t="s">
        <v>29</v>
      </c>
    </row>
    <row r="35" spans="1:5">
      <c r="B35" s="10" t="s">
        <v>18</v>
      </c>
      <c r="C35" s="10" t="s">
        <v>19</v>
      </c>
      <c r="D35" s="10" t="s">
        <v>20</v>
      </c>
    </row>
    <row r="36" spans="1:5">
      <c r="A36" s="10" t="s">
        <v>18</v>
      </c>
      <c r="B36" s="11">
        <v>0.7</v>
      </c>
      <c r="C36" s="11">
        <v>0.3</v>
      </c>
      <c r="D36" s="17">
        <v>0.5</v>
      </c>
      <c r="E36" s="18"/>
    </row>
    <row r="37" spans="1:5" ht="12.75">
      <c r="A37" s="10" t="s">
        <v>19</v>
      </c>
      <c r="B37" s="11">
        <v>0.1</v>
      </c>
      <c r="C37" s="11">
        <v>0.4</v>
      </c>
      <c r="D37" s="17">
        <v>0.3</v>
      </c>
      <c r="E37" s="18"/>
    </row>
    <row r="38" spans="1:5" ht="12.75">
      <c r="A38" s="10" t="s">
        <v>20</v>
      </c>
      <c r="B38" s="11">
        <v>0.2</v>
      </c>
      <c r="C38" s="11">
        <v>0.3</v>
      </c>
      <c r="D38" s="17">
        <v>0.2</v>
      </c>
      <c r="E38" s="18"/>
    </row>
    <row r="39" spans="1:5" ht="12.75">
      <c r="B39" s="19">
        <f t="shared" ref="B39:D39" si="1">SUM(B36:B38)</f>
        <v>1</v>
      </c>
      <c r="C39" s="19">
        <f t="shared" si="1"/>
        <v>1</v>
      </c>
      <c r="D39" s="19">
        <f t="shared" si="1"/>
        <v>1</v>
      </c>
    </row>
    <row r="41" spans="1:5" ht="12.75">
      <c r="A41" s="6" t="s">
        <v>30</v>
      </c>
    </row>
    <row r="43" spans="1:5" ht="12.75">
      <c r="B43" s="10" t="s">
        <v>18</v>
      </c>
      <c r="C43" s="10" t="s">
        <v>19</v>
      </c>
      <c r="D43" s="10" t="s">
        <v>20</v>
      </c>
    </row>
    <row r="44" spans="1:5" ht="12.75">
      <c r="A44" s="10" t="s">
        <v>18</v>
      </c>
      <c r="B44" s="11">
        <v>1</v>
      </c>
      <c r="C44" s="11">
        <v>0</v>
      </c>
      <c r="D44" s="11">
        <v>0</v>
      </c>
    </row>
    <row r="45" spans="1:5" ht="12.75">
      <c r="A45" s="10" t="s">
        <v>19</v>
      </c>
      <c r="B45" s="11">
        <v>0</v>
      </c>
      <c r="C45" s="11">
        <v>1</v>
      </c>
      <c r="D45" s="11">
        <v>0</v>
      </c>
    </row>
    <row r="46" spans="1:5" ht="12.75">
      <c r="A46" s="10" t="s">
        <v>20</v>
      </c>
      <c r="B46" s="11">
        <v>0</v>
      </c>
      <c r="C46" s="11">
        <v>0</v>
      </c>
      <c r="D46" s="11">
        <v>1</v>
      </c>
    </row>
    <row r="48" spans="1:5" ht="12.75">
      <c r="A48" s="6" t="s">
        <v>31</v>
      </c>
    </row>
    <row r="50" spans="1:7" ht="12.75">
      <c r="B50" s="10" t="s">
        <v>18</v>
      </c>
      <c r="C50" s="10" t="s">
        <v>19</v>
      </c>
      <c r="D50" s="10" t="s">
        <v>20</v>
      </c>
    </row>
    <row r="51" spans="1:7" ht="12.75">
      <c r="A51" s="10" t="s">
        <v>18</v>
      </c>
      <c r="B51" s="11">
        <f t="shared" ref="B51:D51" si="2">B44-B36</f>
        <v>0.30000000000000004</v>
      </c>
      <c r="C51" s="11">
        <f t="shared" si="2"/>
        <v>-0.3</v>
      </c>
      <c r="D51" s="11">
        <f t="shared" si="2"/>
        <v>-0.5</v>
      </c>
      <c r="E51" s="20">
        <v>1</v>
      </c>
    </row>
    <row r="52" spans="1:7" ht="12.75">
      <c r="A52" s="10" t="s">
        <v>19</v>
      </c>
      <c r="B52" s="11">
        <f t="shared" ref="B52:D52" si="3">B45-B37</f>
        <v>-0.1</v>
      </c>
      <c r="C52" s="11">
        <f t="shared" si="3"/>
        <v>0.6</v>
      </c>
      <c r="D52" s="11">
        <f t="shared" si="3"/>
        <v>-0.3</v>
      </c>
      <c r="E52" s="20">
        <v>1</v>
      </c>
    </row>
    <row r="53" spans="1:7" ht="12.75">
      <c r="A53" s="10" t="s">
        <v>20</v>
      </c>
      <c r="B53" s="11">
        <f t="shared" ref="B53:D53" si="4">B46-B38</f>
        <v>-0.2</v>
      </c>
      <c r="C53" s="11">
        <f t="shared" si="4"/>
        <v>-0.3</v>
      </c>
      <c r="D53" s="11">
        <f t="shared" si="4"/>
        <v>0.8</v>
      </c>
      <c r="E53" s="20">
        <v>1</v>
      </c>
    </row>
    <row r="54" spans="1:7" ht="12.75">
      <c r="B54" s="20">
        <v>1</v>
      </c>
      <c r="C54" s="20">
        <v>1</v>
      </c>
      <c r="D54" s="20">
        <v>1</v>
      </c>
      <c r="E54" s="20">
        <v>0</v>
      </c>
    </row>
    <row r="57" spans="1:7" ht="12.75">
      <c r="A57" s="6" t="s">
        <v>32</v>
      </c>
    </row>
    <row r="58" spans="1:7" ht="12.75">
      <c r="G58" s="21" t="s">
        <v>33</v>
      </c>
    </row>
    <row r="59" spans="1:7" ht="12.75">
      <c r="B59" s="22">
        <f t="array" ref="B59:E62">MINVERSE(B51:E54)</f>
        <v>0.98039215686274506</v>
      </c>
      <c r="C59" s="22">
        <v>-0.63725490196078427</v>
      </c>
      <c r="D59" s="22">
        <v>-0.34313725490196073</v>
      </c>
      <c r="E59" s="22">
        <v>0.57352941176470584</v>
      </c>
      <c r="G59" s="11">
        <v>0</v>
      </c>
    </row>
    <row r="60" spans="1:7" ht="12.75">
      <c r="B60" s="22">
        <v>-0.58823529411764708</v>
      </c>
      <c r="C60" s="22">
        <v>0.88235294117647067</v>
      </c>
      <c r="D60" s="22">
        <v>-0.29411764705882354</v>
      </c>
      <c r="E60" s="22">
        <v>0.20588235294117652</v>
      </c>
      <c r="G60" s="11">
        <v>0</v>
      </c>
    </row>
    <row r="61" spans="1:7" ht="12.75">
      <c r="B61" s="22">
        <v>-0.39215686274509798</v>
      </c>
      <c r="C61" s="22">
        <v>-0.2450980392156864</v>
      </c>
      <c r="D61" s="22">
        <v>0.63725490196078427</v>
      </c>
      <c r="E61" s="22">
        <v>0.22058823529411767</v>
      </c>
      <c r="G61" s="11">
        <v>0</v>
      </c>
    </row>
    <row r="62" spans="1:7" ht="12.75">
      <c r="B62" s="22">
        <v>0.33333333333333331</v>
      </c>
      <c r="C62" s="22">
        <v>0.33333333333333331</v>
      </c>
      <c r="D62" s="22">
        <v>0.33333333333333331</v>
      </c>
      <c r="E62" s="22">
        <v>9.2518585385429707E-18</v>
      </c>
      <c r="G62" s="11">
        <v>1</v>
      </c>
    </row>
    <row r="66" spans="1:6" ht="12.75">
      <c r="A66" s="6" t="s">
        <v>34</v>
      </c>
    </row>
    <row r="68" spans="1:6" ht="12.75">
      <c r="B68" s="10" t="s">
        <v>35</v>
      </c>
    </row>
    <row r="69" spans="1:6" ht="12.75">
      <c r="B69" s="23">
        <f t="array" ref="B69:B72">MMULT(B59:E62,G59:G62)</f>
        <v>0.57352941176470584</v>
      </c>
    </row>
    <row r="70" spans="1:6" ht="12.75">
      <c r="B70" s="23">
        <v>0.20588235294117652</v>
      </c>
    </row>
    <row r="71" spans="1:6" ht="12.75">
      <c r="B71" s="23">
        <v>0.22058823529411767</v>
      </c>
    </row>
    <row r="72" spans="1:6" ht="12.75">
      <c r="B72" s="11">
        <v>9.2518585385429707E-18</v>
      </c>
    </row>
    <row r="75" spans="1:6" ht="12.75">
      <c r="A75" s="8" t="s">
        <v>24</v>
      </c>
      <c r="B75" s="8" t="s">
        <v>36</v>
      </c>
      <c r="C75" s="16"/>
    </row>
    <row r="77" spans="1:6" ht="12.75">
      <c r="B77" s="24">
        <f t="shared" ref="B77:B79" si="5">B69</f>
        <v>0.57352941176470584</v>
      </c>
      <c r="C77" s="8" t="s">
        <v>25</v>
      </c>
      <c r="D77" s="16"/>
      <c r="E77" s="16"/>
      <c r="F77" s="16"/>
    </row>
    <row r="78" spans="1:6" ht="12.75">
      <c r="B78" s="24">
        <f t="shared" si="5"/>
        <v>0.20588235294117652</v>
      </c>
      <c r="C78" s="8" t="s">
        <v>26</v>
      </c>
      <c r="D78" s="16"/>
      <c r="E78" s="16"/>
      <c r="F78" s="16"/>
    </row>
    <row r="79" spans="1:6" ht="12.75">
      <c r="B79" s="24">
        <f t="shared" si="5"/>
        <v>0.22058823529411767</v>
      </c>
      <c r="C79" s="8" t="s">
        <v>27</v>
      </c>
      <c r="D79" s="16"/>
      <c r="E79" s="16"/>
      <c r="F79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5:O81"/>
  <sheetViews>
    <sheetView topLeftCell="A7" workbookViewId="0">
      <selection activeCell="I21" sqref="I21"/>
    </sheetView>
  </sheetViews>
  <sheetFormatPr baseColWidth="10" defaultColWidth="12.5703125" defaultRowHeight="15.75" customHeight="1"/>
  <sheetData>
    <row r="5" spans="8:12">
      <c r="I5" s="6" t="s">
        <v>37</v>
      </c>
    </row>
    <row r="8" spans="8:12">
      <c r="J8" s="46" t="s">
        <v>38</v>
      </c>
      <c r="K8" s="41"/>
      <c r="L8" s="41"/>
    </row>
    <row r="9" spans="8:12">
      <c r="I9" s="25" t="s">
        <v>39</v>
      </c>
      <c r="J9" s="26" t="s">
        <v>40</v>
      </c>
      <c r="K9" s="26" t="s">
        <v>41</v>
      </c>
      <c r="L9" s="26" t="s">
        <v>42</v>
      </c>
    </row>
    <row r="10" spans="8:12">
      <c r="H10" s="46" t="s">
        <v>43</v>
      </c>
      <c r="I10" s="26" t="s">
        <v>40</v>
      </c>
      <c r="J10" s="25">
        <f>900/2634</f>
        <v>0.34168564920273348</v>
      </c>
      <c r="K10" s="25">
        <f>503/2634</f>
        <v>0.19096431283219439</v>
      </c>
      <c r="L10" s="25">
        <f>1231/2634</f>
        <v>0.46735003796507213</v>
      </c>
    </row>
    <row r="11" spans="8:12">
      <c r="H11" s="41"/>
      <c r="I11" s="26" t="s">
        <v>41</v>
      </c>
      <c r="J11" s="25">
        <f>687/3393</f>
        <v>0.20247568523430592</v>
      </c>
      <c r="K11" s="25">
        <f>752/3393</f>
        <v>0.22163277335691128</v>
      </c>
      <c r="L11" s="25">
        <f>1954/3393</f>
        <v>0.57589154140878274</v>
      </c>
    </row>
    <row r="12" spans="8:12">
      <c r="H12" s="41"/>
      <c r="I12" s="26" t="s">
        <v>42</v>
      </c>
      <c r="J12" s="25">
        <f>195/1973</f>
        <v>9.8834262544348711E-2</v>
      </c>
      <c r="K12" s="25">
        <f>209/1973</f>
        <v>0.10593005575266093</v>
      </c>
      <c r="L12" s="25">
        <f>1569/1973</f>
        <v>0.79523568170299042</v>
      </c>
    </row>
    <row r="13" spans="8:12">
      <c r="J13" s="46" t="s">
        <v>44</v>
      </c>
      <c r="K13" s="41"/>
      <c r="L13" s="41"/>
    </row>
    <row r="14" spans="8:12">
      <c r="I14" s="25" t="s">
        <v>39</v>
      </c>
      <c r="J14" s="26" t="s">
        <v>40</v>
      </c>
      <c r="K14" s="26" t="s">
        <v>41</v>
      </c>
      <c r="L14" s="26" t="s">
        <v>42</v>
      </c>
    </row>
    <row r="15" spans="8:12">
      <c r="H15" s="46" t="s">
        <v>38</v>
      </c>
      <c r="I15" s="26" t="s">
        <v>40</v>
      </c>
      <c r="J15" s="25">
        <f t="array" ref="J15:L17">MMULT(J10:L12,J10:L12)</f>
        <v>0.20160490931944164</v>
      </c>
      <c r="K15" s="25">
        <v>0.15708013104746657</v>
      </c>
      <c r="L15" s="25">
        <v>0.64131495963309182</v>
      </c>
    </row>
    <row r="16" spans="8:12">
      <c r="H16" s="41"/>
      <c r="I16" s="26" t="s">
        <v>41</v>
      </c>
      <c r="J16" s="25">
        <v>0.17097609941353767</v>
      </c>
      <c r="K16" s="25">
        <v>0.14879093941079113</v>
      </c>
      <c r="L16" s="25">
        <v>0.68023296117567122</v>
      </c>
    </row>
    <row r="17" spans="1:15">
      <c r="H17" s="41"/>
      <c r="I17" s="26" t="s">
        <v>42</v>
      </c>
      <c r="J17" s="25">
        <v>0.13381504193643493</v>
      </c>
      <c r="K17" s="25">
        <v>0.1265907491686758</v>
      </c>
      <c r="L17" s="25">
        <v>0.73959420889488936</v>
      </c>
    </row>
    <row r="19" spans="1:15">
      <c r="I19" s="6"/>
      <c r="J19" s="6"/>
      <c r="K19" s="6"/>
      <c r="L19" s="6"/>
    </row>
    <row r="20" spans="1:15">
      <c r="I20" s="6"/>
    </row>
    <row r="21" spans="1:15">
      <c r="I21" s="6"/>
    </row>
    <row r="22" spans="1:15">
      <c r="I22" s="6"/>
    </row>
    <row r="23" spans="1:15">
      <c r="A23" s="6"/>
    </row>
    <row r="24" spans="1:15">
      <c r="A24" s="6" t="s">
        <v>45</v>
      </c>
    </row>
    <row r="25" spans="1:15">
      <c r="A25" s="6"/>
    </row>
    <row r="26" spans="1:15">
      <c r="A26" s="6" t="s">
        <v>43</v>
      </c>
      <c r="H26" s="6" t="s">
        <v>46</v>
      </c>
    </row>
    <row r="27" spans="1:15">
      <c r="A27" s="25" t="s">
        <v>39</v>
      </c>
      <c r="B27" s="26" t="s">
        <v>40</v>
      </c>
      <c r="C27" s="26" t="s">
        <v>41</v>
      </c>
      <c r="D27" s="26" t="s">
        <v>42</v>
      </c>
      <c r="F27" s="26" t="s">
        <v>47</v>
      </c>
      <c r="H27" s="25">
        <f>F28</f>
        <v>0.32924999999999999</v>
      </c>
      <c r="I27" s="25">
        <f>F29</f>
        <v>0.42412499999999997</v>
      </c>
      <c r="J27" s="25">
        <f>F30</f>
        <v>0.24662500000000001</v>
      </c>
      <c r="L27" s="6">
        <f t="array" ref="L27:N27">MMULT(H27:J27,J15:L17)</f>
        <v>0.17189578927476609</v>
      </c>
      <c r="M27" s="6">
        <v>0.14604503383870482</v>
      </c>
      <c r="N27" s="6">
        <v>0.68205917688652906</v>
      </c>
      <c r="O27" s="6">
        <f>SUM(L27:N27)</f>
        <v>1</v>
      </c>
    </row>
    <row r="28" spans="1:15">
      <c r="A28" s="26" t="s">
        <v>40</v>
      </c>
      <c r="B28" s="25">
        <f>900/2634</f>
        <v>0.34168564920273348</v>
      </c>
      <c r="C28" s="25">
        <f>503/2634</f>
        <v>0.19096431283219439</v>
      </c>
      <c r="D28" s="25">
        <f>1231/2634</f>
        <v>0.46735003796507213</v>
      </c>
      <c r="E28" s="6">
        <f t="shared" ref="E28:E30" si="0">SUM(B28,C28,D28)</f>
        <v>1</v>
      </c>
      <c r="F28" s="25">
        <f>2634/8000</f>
        <v>0.32924999999999999</v>
      </c>
    </row>
    <row r="29" spans="1:15">
      <c r="A29" s="26" t="s">
        <v>41</v>
      </c>
      <c r="B29" s="25">
        <f>687/3393</f>
        <v>0.20247568523430592</v>
      </c>
      <c r="C29" s="25">
        <f>752/3393</f>
        <v>0.22163277335691128</v>
      </c>
      <c r="D29" s="25">
        <f>1954/3393</f>
        <v>0.57589154140878274</v>
      </c>
      <c r="E29" s="6">
        <f t="shared" si="0"/>
        <v>1</v>
      </c>
      <c r="F29" s="25">
        <f>3393/8000</f>
        <v>0.42412499999999997</v>
      </c>
    </row>
    <row r="30" spans="1:15">
      <c r="A30" s="26" t="s">
        <v>42</v>
      </c>
      <c r="B30" s="25">
        <f>195/1973</f>
        <v>9.8834262544348711E-2</v>
      </c>
      <c r="C30" s="25">
        <f>209/1973</f>
        <v>0.10593005575266093</v>
      </c>
      <c r="D30" s="25">
        <f>1569/1973</f>
        <v>0.79523568170299042</v>
      </c>
      <c r="E30" s="6">
        <f t="shared" si="0"/>
        <v>1</v>
      </c>
      <c r="F30" s="27">
        <f>1973/8000</f>
        <v>0.24662500000000001</v>
      </c>
    </row>
    <row r="31" spans="1:15">
      <c r="F31" s="28">
        <f>SUM(F28:F30)</f>
        <v>0.99999999999999989</v>
      </c>
    </row>
    <row r="33" spans="1:13">
      <c r="A33" s="6" t="s">
        <v>48</v>
      </c>
    </row>
    <row r="35" spans="1:13">
      <c r="A35" s="6" t="s">
        <v>49</v>
      </c>
      <c r="F35" s="6" t="s">
        <v>50</v>
      </c>
    </row>
    <row r="37" spans="1:13">
      <c r="A37" s="25" t="s">
        <v>51</v>
      </c>
      <c r="B37" s="26" t="s">
        <v>40</v>
      </c>
      <c r="C37" s="26" t="s">
        <v>41</v>
      </c>
      <c r="D37" s="26" t="s">
        <v>42</v>
      </c>
      <c r="G37" s="25" t="s">
        <v>52</v>
      </c>
      <c r="H37" s="26" t="s">
        <v>40</v>
      </c>
      <c r="I37" s="26" t="s">
        <v>41</v>
      </c>
      <c r="J37" s="26" t="s">
        <v>42</v>
      </c>
    </row>
    <row r="38" spans="1:13">
      <c r="A38" s="26" t="s">
        <v>40</v>
      </c>
      <c r="B38" s="25">
        <f t="array" ref="B38:D40">TRANSPOSE(B28:D30)</f>
        <v>0.34168564920273348</v>
      </c>
      <c r="C38" s="25">
        <v>0.20247568523430592</v>
      </c>
      <c r="D38" s="25">
        <v>9.8834262544348711E-2</v>
      </c>
      <c r="G38" s="26" t="s">
        <v>40</v>
      </c>
      <c r="H38" s="25">
        <v>1</v>
      </c>
      <c r="I38" s="25">
        <v>0</v>
      </c>
      <c r="J38" s="25">
        <v>0</v>
      </c>
    </row>
    <row r="39" spans="1:13">
      <c r="A39" s="26" t="s">
        <v>41</v>
      </c>
      <c r="B39" s="25">
        <v>0.19096431283219439</v>
      </c>
      <c r="C39" s="25">
        <v>0.22163277335691128</v>
      </c>
      <c r="D39" s="25">
        <v>0.10593005575266093</v>
      </c>
      <c r="G39" s="26" t="s">
        <v>41</v>
      </c>
      <c r="H39" s="25">
        <v>0</v>
      </c>
      <c r="I39" s="25">
        <v>1</v>
      </c>
      <c r="J39" s="25">
        <v>0</v>
      </c>
    </row>
    <row r="40" spans="1:13">
      <c r="A40" s="26" t="s">
        <v>42</v>
      </c>
      <c r="B40" s="25">
        <v>0.46735003796507213</v>
      </c>
      <c r="C40" s="25">
        <v>0.57589154140878274</v>
      </c>
      <c r="D40" s="25">
        <v>0.79523568170299042</v>
      </c>
      <c r="G40" s="26" t="s">
        <v>42</v>
      </c>
      <c r="H40" s="25">
        <v>0</v>
      </c>
      <c r="I40" s="25">
        <v>0</v>
      </c>
      <c r="J40" s="25">
        <v>1</v>
      </c>
    </row>
    <row r="43" spans="1:13">
      <c r="A43" s="6" t="s">
        <v>53</v>
      </c>
      <c r="F43" s="6" t="s">
        <v>54</v>
      </c>
      <c r="L43" s="6" t="s">
        <v>33</v>
      </c>
      <c r="M43" s="6" t="s">
        <v>55</v>
      </c>
    </row>
    <row r="45" spans="1:13">
      <c r="A45" s="25" t="s">
        <v>56</v>
      </c>
      <c r="B45" s="26" t="s">
        <v>40</v>
      </c>
      <c r="C45" s="26" t="s">
        <v>41</v>
      </c>
      <c r="D45" s="26" t="s">
        <v>42</v>
      </c>
      <c r="E45" s="6" t="s">
        <v>57</v>
      </c>
      <c r="G45" s="6">
        <f t="array" ref="G45:J48">MINVERSE(B46:E49)</f>
        <v>0.83995461589400855</v>
      </c>
      <c r="H45" s="6">
        <v>-0.34154799136302227</v>
      </c>
      <c r="I45" s="6">
        <v>-0.49840662453098622</v>
      </c>
      <c r="J45" s="6">
        <v>0.14889198997211273</v>
      </c>
      <c r="L45" s="6">
        <v>0</v>
      </c>
    </row>
    <row r="46" spans="1:13">
      <c r="A46" s="26" t="s">
        <v>40</v>
      </c>
      <c r="B46" s="25">
        <f t="shared" ref="B46:D46" si="1">H38-B38</f>
        <v>0.65831435079726652</v>
      </c>
      <c r="C46" s="25">
        <f t="shared" si="1"/>
        <v>-0.20247568523430592</v>
      </c>
      <c r="D46" s="25">
        <f t="shared" si="1"/>
        <v>-9.8834262544348711E-2</v>
      </c>
      <c r="E46" s="6">
        <v>1</v>
      </c>
      <c r="G46" s="6">
        <v>-0.29617688734799197</v>
      </c>
      <c r="H46" s="6">
        <v>0.7210509402863341</v>
      </c>
      <c r="I46" s="6">
        <v>-0.42487405293834196</v>
      </c>
      <c r="J46" s="6">
        <v>0.13410758787332769</v>
      </c>
      <c r="L46" s="6">
        <v>0</v>
      </c>
    </row>
    <row r="47" spans="1:13">
      <c r="A47" s="26" t="s">
        <v>41</v>
      </c>
      <c r="B47" s="25">
        <f t="shared" ref="B47:D47" si="2">H39-B39</f>
        <v>-0.19096431283219439</v>
      </c>
      <c r="C47" s="25">
        <f t="shared" si="2"/>
        <v>0.77836722664308877</v>
      </c>
      <c r="D47" s="25">
        <f t="shared" si="2"/>
        <v>-0.10593005575266093</v>
      </c>
      <c r="E47" s="6">
        <v>1</v>
      </c>
      <c r="G47" s="6">
        <v>-0.54377772854601658</v>
      </c>
      <c r="H47" s="6">
        <v>-0.37950294892331182</v>
      </c>
      <c r="I47" s="6">
        <v>0.92328067746932818</v>
      </c>
      <c r="J47" s="6">
        <v>0.71700042215455961</v>
      </c>
      <c r="L47" s="6">
        <v>0</v>
      </c>
    </row>
    <row r="48" spans="1:13">
      <c r="A48" s="26" t="s">
        <v>42</v>
      </c>
      <c r="B48" s="25">
        <f t="shared" ref="B48:D48" si="3">H40-B40</f>
        <v>-0.46735003796507213</v>
      </c>
      <c r="C48" s="25">
        <f t="shared" si="3"/>
        <v>-0.57589154140878274</v>
      </c>
      <c r="D48" s="25">
        <f t="shared" si="3"/>
        <v>0.20476431829700958</v>
      </c>
      <c r="E48" s="6">
        <v>1</v>
      </c>
      <c r="G48" s="6">
        <v>0.33333333333333331</v>
      </c>
      <c r="H48" s="6">
        <v>0.33333333333333326</v>
      </c>
      <c r="I48" s="6">
        <v>0.33333333333333331</v>
      </c>
      <c r="J48" s="6">
        <v>0</v>
      </c>
      <c r="L48" s="6">
        <v>1</v>
      </c>
    </row>
    <row r="49" spans="1:12">
      <c r="A49" s="6" t="s">
        <v>58</v>
      </c>
      <c r="B49" s="6">
        <v>1</v>
      </c>
      <c r="C49" s="6">
        <v>1</v>
      </c>
      <c r="D49" s="6">
        <v>1</v>
      </c>
      <c r="E49" s="6">
        <v>0</v>
      </c>
    </row>
    <row r="52" spans="1:12">
      <c r="A52" s="6" t="s">
        <v>59</v>
      </c>
    </row>
    <row r="54" spans="1:12">
      <c r="B54" s="6">
        <f t="array" ref="B54:B57">MMULT(G45:J48,L45:L48)</f>
        <v>0.14889198997211273</v>
      </c>
      <c r="C54" s="26" t="s">
        <v>40</v>
      </c>
    </row>
    <row r="55" spans="1:12">
      <c r="B55" s="6">
        <v>0.13410758787332769</v>
      </c>
      <c r="C55" s="26" t="s">
        <v>41</v>
      </c>
    </row>
    <row r="56" spans="1:12">
      <c r="B56" s="6">
        <v>0.71700042215455961</v>
      </c>
      <c r="C56" s="26" t="s">
        <v>42</v>
      </c>
    </row>
    <row r="57" spans="1:12">
      <c r="B57" s="6">
        <v>0</v>
      </c>
    </row>
    <row r="59" spans="1:12"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1"/>
    </row>
    <row r="60" spans="1:12">
      <c r="B60" s="32"/>
      <c r="C60" s="13" t="s">
        <v>60</v>
      </c>
      <c r="D60" s="13" t="s">
        <v>61</v>
      </c>
      <c r="L60" s="33"/>
    </row>
    <row r="61" spans="1:12">
      <c r="B61" s="32"/>
      <c r="L61" s="33"/>
    </row>
    <row r="62" spans="1:12">
      <c r="B62" s="32"/>
      <c r="D62" s="25" t="s">
        <v>39</v>
      </c>
      <c r="E62" s="26" t="s">
        <v>40</v>
      </c>
      <c r="F62" s="26" t="s">
        <v>41</v>
      </c>
      <c r="G62" s="26" t="s">
        <v>42</v>
      </c>
      <c r="I62" s="26" t="s">
        <v>47</v>
      </c>
      <c r="L62" s="33"/>
    </row>
    <row r="63" spans="1:12">
      <c r="B63" s="32"/>
      <c r="D63" s="26" t="s">
        <v>40</v>
      </c>
      <c r="E63" s="25">
        <f>900/2634</f>
        <v>0.34168564920273348</v>
      </c>
      <c r="F63" s="25">
        <f>503/2634</f>
        <v>0.19096431283219439</v>
      </c>
      <c r="G63" s="25">
        <f>1231/2634</f>
        <v>0.46735003796507213</v>
      </c>
      <c r="I63" s="25">
        <f>2634/8000</f>
        <v>0.32924999999999999</v>
      </c>
      <c r="L63" s="33"/>
    </row>
    <row r="64" spans="1:12">
      <c r="B64" s="32"/>
      <c r="D64" s="26" t="s">
        <v>41</v>
      </c>
      <c r="E64" s="25">
        <f>687/3393</f>
        <v>0.20247568523430592</v>
      </c>
      <c r="F64" s="25">
        <f>752/3393</f>
        <v>0.22163277335691128</v>
      </c>
      <c r="G64" s="25">
        <f>1954/3393</f>
        <v>0.57589154140878274</v>
      </c>
      <c r="I64" s="25">
        <f>3393/8000</f>
        <v>0.42412499999999997</v>
      </c>
      <c r="L64" s="33"/>
    </row>
    <row r="65" spans="2:12">
      <c r="B65" s="32"/>
      <c r="D65" s="26" t="s">
        <v>42</v>
      </c>
      <c r="E65" s="25">
        <f>195/1973</f>
        <v>9.8834262544348711E-2</v>
      </c>
      <c r="F65" s="25">
        <f>209/1973</f>
        <v>0.10593005575266093</v>
      </c>
      <c r="G65" s="25">
        <f>1569/1973</f>
        <v>0.79523568170299042</v>
      </c>
      <c r="I65" s="25">
        <f>1973/8000</f>
        <v>0.24662500000000001</v>
      </c>
      <c r="L65" s="33"/>
    </row>
    <row r="66" spans="2:12">
      <c r="B66" s="32"/>
      <c r="L66" s="33"/>
    </row>
    <row r="67" spans="2:12">
      <c r="B67" s="32"/>
      <c r="L67" s="33"/>
    </row>
    <row r="68" spans="2:12">
      <c r="B68" s="32"/>
      <c r="C68" s="13" t="s">
        <v>62</v>
      </c>
      <c r="D68" s="13" t="s">
        <v>63</v>
      </c>
      <c r="I68" s="6" t="s">
        <v>64</v>
      </c>
      <c r="L68" s="33"/>
    </row>
    <row r="69" spans="2:12">
      <c r="B69" s="32"/>
      <c r="L69" s="33"/>
    </row>
    <row r="70" spans="2:12">
      <c r="B70" s="32"/>
      <c r="D70" s="25" t="s">
        <v>65</v>
      </c>
      <c r="E70" s="26" t="s">
        <v>40</v>
      </c>
      <c r="F70" s="26" t="s">
        <v>41</v>
      </c>
      <c r="G70" s="26" t="s">
        <v>42</v>
      </c>
      <c r="I70" s="26" t="s">
        <v>40</v>
      </c>
      <c r="J70" s="26" t="s">
        <v>41</v>
      </c>
      <c r="K70" s="26" t="s">
        <v>42</v>
      </c>
      <c r="L70" s="33"/>
    </row>
    <row r="71" spans="2:12">
      <c r="B71" s="32"/>
      <c r="D71" s="26" t="s">
        <v>40</v>
      </c>
      <c r="E71" s="25">
        <v>0.20160490931944164</v>
      </c>
      <c r="F71" s="25">
        <v>0.15708013104746657</v>
      </c>
      <c r="G71" s="25">
        <v>0.64131495963309182</v>
      </c>
      <c r="I71" s="25">
        <f t="array" ref="I71:K71">MMULT(H27:J27,J15:L17)</f>
        <v>0.17189578927476609</v>
      </c>
      <c r="J71" s="25">
        <v>0.14604503383870482</v>
      </c>
      <c r="K71" s="25">
        <v>0.68205917688652906</v>
      </c>
      <c r="L71" s="33"/>
    </row>
    <row r="72" spans="2:12">
      <c r="B72" s="32"/>
      <c r="D72" s="26" t="s">
        <v>41</v>
      </c>
      <c r="E72" s="25">
        <v>0.17097609941353767</v>
      </c>
      <c r="F72" s="25">
        <v>0.14879093941079113</v>
      </c>
      <c r="G72" s="25">
        <v>0.68023296117567122</v>
      </c>
      <c r="L72" s="33"/>
    </row>
    <row r="73" spans="2:12">
      <c r="B73" s="32"/>
      <c r="D73" s="26" t="s">
        <v>42</v>
      </c>
      <c r="E73" s="25">
        <v>0.13381504193643493</v>
      </c>
      <c r="F73" s="25">
        <v>0.1265907491686758</v>
      </c>
      <c r="G73" s="25">
        <v>0.73959420889488936</v>
      </c>
      <c r="L73" s="33"/>
    </row>
    <row r="74" spans="2:12">
      <c r="B74" s="32"/>
      <c r="L74" s="33"/>
    </row>
    <row r="75" spans="2:12">
      <c r="B75" s="32"/>
      <c r="L75" s="33"/>
    </row>
    <row r="76" spans="2:12">
      <c r="B76" s="32"/>
      <c r="C76" s="13" t="s">
        <v>66</v>
      </c>
      <c r="D76" s="13" t="s">
        <v>67</v>
      </c>
      <c r="L76" s="33"/>
    </row>
    <row r="77" spans="2:12">
      <c r="B77" s="32"/>
      <c r="L77" s="33"/>
    </row>
    <row r="78" spans="2:12">
      <c r="B78" s="32"/>
      <c r="D78" s="26" t="s">
        <v>40</v>
      </c>
      <c r="E78" s="34">
        <v>0.1488919899721127</v>
      </c>
      <c r="L78" s="33"/>
    </row>
    <row r="79" spans="2:12">
      <c r="B79" s="32"/>
      <c r="D79" s="26" t="s">
        <v>41</v>
      </c>
      <c r="E79" s="34">
        <v>0.13410758787332769</v>
      </c>
      <c r="L79" s="33"/>
    </row>
    <row r="80" spans="2:12">
      <c r="B80" s="32"/>
      <c r="D80" s="26" t="s">
        <v>42</v>
      </c>
      <c r="E80" s="34">
        <v>0.71700042215455961</v>
      </c>
      <c r="L80" s="33"/>
    </row>
    <row r="81" spans="2:12">
      <c r="B81" s="35"/>
      <c r="C81" s="36"/>
      <c r="D81" s="36"/>
      <c r="E81" s="36"/>
      <c r="F81" s="36"/>
      <c r="G81" s="36"/>
      <c r="H81" s="36"/>
      <c r="I81" s="36"/>
      <c r="J81" s="36"/>
      <c r="K81" s="36"/>
      <c r="L81" s="37"/>
    </row>
  </sheetData>
  <mergeCells count="4">
    <mergeCell ref="H10:H12"/>
    <mergeCell ref="J8:L8"/>
    <mergeCell ref="H15:H17"/>
    <mergeCell ref="J13:L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54"/>
  <sheetViews>
    <sheetView tabSelected="1" topLeftCell="A13" zoomScale="115" zoomScaleNormal="115" workbookViewId="0">
      <selection activeCell="I50" sqref="I50"/>
    </sheetView>
  </sheetViews>
  <sheetFormatPr baseColWidth="10" defaultColWidth="12.5703125" defaultRowHeight="15.75" customHeight="1"/>
  <sheetData>
    <row r="1" spans="1:11">
      <c r="A1" s="47"/>
      <c r="B1" s="41"/>
      <c r="C1" s="41"/>
      <c r="D1" s="41"/>
      <c r="E1" s="41"/>
      <c r="F1" s="41"/>
      <c r="G1" s="41"/>
      <c r="H1" s="41"/>
    </row>
    <row r="2" spans="1:11" ht="15.75" customHeight="1">
      <c r="A2" s="41"/>
      <c r="B2" s="41"/>
      <c r="C2" s="41"/>
      <c r="D2" s="41"/>
      <c r="E2" s="41"/>
      <c r="F2" s="41"/>
      <c r="G2" s="41"/>
      <c r="H2" s="41"/>
    </row>
    <row r="3" spans="1:11" ht="15.75" customHeight="1">
      <c r="A3" s="41"/>
      <c r="B3" s="41"/>
      <c r="C3" s="41"/>
      <c r="D3" s="41"/>
      <c r="E3" s="41"/>
      <c r="F3" s="41"/>
      <c r="G3" s="41"/>
      <c r="H3" s="41"/>
    </row>
    <row r="4" spans="1:11" ht="15.75" customHeight="1">
      <c r="A4" s="41"/>
      <c r="B4" s="41"/>
      <c r="C4" s="41"/>
      <c r="D4" s="41"/>
      <c r="E4" s="41"/>
      <c r="F4" s="41"/>
      <c r="G4" s="41"/>
      <c r="H4" s="41"/>
    </row>
    <row r="5" spans="1:11" ht="15.75" customHeight="1">
      <c r="A5" s="41"/>
      <c r="B5" s="41"/>
      <c r="C5" s="41"/>
      <c r="D5" s="41"/>
      <c r="E5" s="41"/>
      <c r="F5" s="41"/>
      <c r="G5" s="41"/>
      <c r="H5" s="41"/>
    </row>
    <row r="6" spans="1:11" ht="15.75" customHeight="1">
      <c r="A6" s="41"/>
      <c r="B6" s="41"/>
      <c r="C6" s="41"/>
      <c r="D6" s="41"/>
      <c r="E6" s="41"/>
      <c r="F6" s="41"/>
      <c r="G6" s="41"/>
      <c r="H6" s="41"/>
    </row>
    <row r="7" spans="1:11" ht="15.75" customHeight="1">
      <c r="A7" s="41"/>
      <c r="B7" s="41"/>
      <c r="C7" s="41"/>
      <c r="D7" s="41"/>
      <c r="E7" s="41"/>
      <c r="F7" s="41"/>
      <c r="G7" s="41"/>
      <c r="H7" s="41"/>
    </row>
    <row r="8" spans="1:11" ht="15.75" customHeight="1">
      <c r="A8" s="41"/>
      <c r="B8" s="41"/>
      <c r="C8" s="41"/>
      <c r="D8" s="41"/>
      <c r="E8" s="41"/>
      <c r="F8" s="41"/>
      <c r="G8" s="41"/>
      <c r="H8" s="41"/>
    </row>
    <row r="9" spans="1:11" ht="15.75" customHeight="1">
      <c r="A9" s="41"/>
      <c r="B9" s="41"/>
      <c r="C9" s="41"/>
      <c r="D9" s="41"/>
      <c r="E9" s="41"/>
      <c r="F9" s="41"/>
      <c r="G9" s="41"/>
      <c r="H9" s="41"/>
    </row>
    <row r="10" spans="1:11" ht="15.75" customHeight="1">
      <c r="A10" s="41"/>
      <c r="B10" s="41"/>
      <c r="C10" s="41"/>
      <c r="D10" s="41"/>
      <c r="E10" s="41"/>
      <c r="F10" s="41"/>
      <c r="G10" s="41"/>
      <c r="H10" s="41"/>
    </row>
    <row r="11" spans="1:11" ht="15.75" customHeight="1">
      <c r="A11" s="41"/>
      <c r="B11" s="41"/>
      <c r="C11" s="41"/>
      <c r="D11" s="41"/>
      <c r="E11" s="41"/>
      <c r="F11" s="41"/>
      <c r="G11" s="41"/>
      <c r="H11" s="41"/>
    </row>
    <row r="12" spans="1:11" ht="15.75" customHeight="1">
      <c r="A12" s="41"/>
      <c r="B12" s="41"/>
      <c r="C12" s="41"/>
      <c r="D12" s="41"/>
      <c r="E12" s="41"/>
      <c r="F12" s="41"/>
      <c r="G12" s="41"/>
      <c r="H12" s="41"/>
    </row>
    <row r="13" spans="1:11" ht="15.75" customHeight="1">
      <c r="A13" s="41"/>
      <c r="B13" s="41"/>
      <c r="C13" s="41"/>
      <c r="D13" s="41"/>
      <c r="E13" s="41"/>
      <c r="F13" s="41"/>
      <c r="G13" s="41"/>
      <c r="H13" s="41"/>
    </row>
    <row r="14" spans="1:11" ht="15.75" customHeight="1">
      <c r="A14" s="41"/>
      <c r="B14" s="41"/>
      <c r="C14" s="41"/>
      <c r="D14" s="41"/>
      <c r="E14" s="41"/>
      <c r="F14" s="41"/>
      <c r="G14" s="41"/>
      <c r="H14" s="41"/>
    </row>
    <row r="15" spans="1:11">
      <c r="H15" s="6" t="s">
        <v>68</v>
      </c>
    </row>
    <row r="16" spans="1:11">
      <c r="A16" s="48" t="s">
        <v>69</v>
      </c>
      <c r="B16" s="25"/>
      <c r="C16" s="25" t="s">
        <v>70</v>
      </c>
      <c r="D16" s="25" t="s">
        <v>71</v>
      </c>
      <c r="E16" s="25" t="s">
        <v>72</v>
      </c>
      <c r="F16" s="25" t="s">
        <v>73</v>
      </c>
      <c r="H16" s="25"/>
      <c r="I16" s="25" t="s">
        <v>70</v>
      </c>
      <c r="J16" s="25" t="s">
        <v>71</v>
      </c>
      <c r="K16" s="25" t="s">
        <v>72</v>
      </c>
    </row>
    <row r="17" spans="1:12">
      <c r="A17" s="49"/>
      <c r="B17" s="25" t="s">
        <v>70</v>
      </c>
      <c r="C17" s="25">
        <v>0.1</v>
      </c>
      <c r="D17" s="25">
        <v>0.3</v>
      </c>
      <c r="E17" s="25">
        <v>0.6</v>
      </c>
      <c r="F17" s="25">
        <f t="shared" ref="F17:F19" si="0">SUM(C17:E17)</f>
        <v>1</v>
      </c>
      <c r="H17" s="25" t="s">
        <v>70</v>
      </c>
      <c r="I17" s="25">
        <v>0.1</v>
      </c>
      <c r="J17" s="25">
        <v>0.2</v>
      </c>
      <c r="K17" s="25">
        <v>0.4</v>
      </c>
    </row>
    <row r="18" spans="1:12">
      <c r="A18" s="49"/>
      <c r="B18" s="25" t="s">
        <v>71</v>
      </c>
      <c r="C18" s="25">
        <v>0.2</v>
      </c>
      <c r="D18" s="25">
        <v>0.2</v>
      </c>
      <c r="E18" s="25">
        <v>0.6</v>
      </c>
      <c r="F18" s="25">
        <f t="shared" si="0"/>
        <v>1</v>
      </c>
      <c r="H18" s="25" t="s">
        <v>71</v>
      </c>
      <c r="I18" s="25">
        <v>0.3</v>
      </c>
      <c r="J18" s="25">
        <v>0.2</v>
      </c>
      <c r="K18" s="25">
        <v>0.4</v>
      </c>
    </row>
    <row r="19" spans="1:12">
      <c r="A19" s="50"/>
      <c r="B19" s="25" t="s">
        <v>72</v>
      </c>
      <c r="C19" s="25">
        <v>0.4</v>
      </c>
      <c r="D19" s="25">
        <v>0.4</v>
      </c>
      <c r="E19" s="25">
        <v>0.2</v>
      </c>
      <c r="F19" s="25">
        <f t="shared" si="0"/>
        <v>1</v>
      </c>
      <c r="H19" s="25" t="s">
        <v>72</v>
      </c>
      <c r="I19" s="25">
        <v>0.6</v>
      </c>
      <c r="J19" s="25">
        <v>0.6</v>
      </c>
      <c r="K19" s="25">
        <v>0.2</v>
      </c>
    </row>
    <row r="20" spans="1:12">
      <c r="H20" s="25" t="s">
        <v>74</v>
      </c>
      <c r="I20" s="25">
        <f t="shared" ref="I20:K20" si="1">SUM(I17:I19)</f>
        <v>1</v>
      </c>
      <c r="J20" s="25">
        <f t="shared" si="1"/>
        <v>1</v>
      </c>
      <c r="K20" s="25">
        <f t="shared" si="1"/>
        <v>1</v>
      </c>
    </row>
    <row r="21" spans="1:12">
      <c r="A21" s="48" t="s">
        <v>69</v>
      </c>
      <c r="B21" s="25"/>
      <c r="C21" s="25" t="s">
        <v>70</v>
      </c>
      <c r="D21" s="25" t="s">
        <v>71</v>
      </c>
      <c r="E21" s="25" t="s">
        <v>72</v>
      </c>
      <c r="F21" s="25" t="s">
        <v>73</v>
      </c>
    </row>
    <row r="22" spans="1:12">
      <c r="A22" s="49"/>
      <c r="B22" s="25" t="s">
        <v>70</v>
      </c>
      <c r="C22" s="25">
        <f t="array" ref="C22:E24">MMULT(C17:E19,C17:E19)</f>
        <v>0.31</v>
      </c>
      <c r="D22" s="25">
        <v>0.32999999999999996</v>
      </c>
      <c r="E22" s="25">
        <v>0.36</v>
      </c>
      <c r="F22" s="25">
        <f t="shared" ref="F22:F24" si="2">SUM(C22:E22)</f>
        <v>0.99999999999999989</v>
      </c>
      <c r="H22" s="6" t="s">
        <v>75</v>
      </c>
    </row>
    <row r="23" spans="1:12">
      <c r="A23" s="49"/>
      <c r="B23" s="25" t="s">
        <v>71</v>
      </c>
      <c r="C23" s="25">
        <v>0.3</v>
      </c>
      <c r="D23" s="25">
        <v>0.33999999999999997</v>
      </c>
      <c r="E23" s="25">
        <v>0.36</v>
      </c>
      <c r="F23" s="25">
        <f t="shared" si="2"/>
        <v>0.99999999999999989</v>
      </c>
      <c r="H23" s="25"/>
      <c r="I23" s="25" t="s">
        <v>70</v>
      </c>
      <c r="J23" s="25" t="s">
        <v>71</v>
      </c>
      <c r="K23" s="25" t="s">
        <v>72</v>
      </c>
    </row>
    <row r="24" spans="1:12">
      <c r="A24" s="50"/>
      <c r="B24" s="25" t="s">
        <v>72</v>
      </c>
      <c r="C24" s="25">
        <v>0.20000000000000004</v>
      </c>
      <c r="D24" s="25">
        <v>0.28000000000000003</v>
      </c>
      <c r="E24" s="25">
        <v>0.52</v>
      </c>
      <c r="F24" s="25">
        <f t="shared" si="2"/>
        <v>1</v>
      </c>
      <c r="H24" s="25" t="s">
        <v>70</v>
      </c>
      <c r="I24" s="25">
        <v>1</v>
      </c>
      <c r="J24" s="25">
        <v>0</v>
      </c>
      <c r="K24" s="25">
        <v>0</v>
      </c>
    </row>
    <row r="25" spans="1:12">
      <c r="H25" s="25" t="s">
        <v>71</v>
      </c>
      <c r="I25" s="25">
        <v>0</v>
      </c>
      <c r="J25" s="25">
        <v>1</v>
      </c>
      <c r="K25" s="25">
        <v>0</v>
      </c>
    </row>
    <row r="26" spans="1:12">
      <c r="A26" s="48" t="s">
        <v>69</v>
      </c>
      <c r="B26" s="25"/>
      <c r="C26" s="25" t="s">
        <v>70</v>
      </c>
      <c r="D26" s="25" t="s">
        <v>71</v>
      </c>
      <c r="E26" s="25" t="s">
        <v>72</v>
      </c>
      <c r="F26" s="25" t="s">
        <v>73</v>
      </c>
      <c r="H26" s="25" t="s">
        <v>72</v>
      </c>
      <c r="I26" s="25">
        <v>0</v>
      </c>
      <c r="J26" s="25">
        <v>0</v>
      </c>
      <c r="K26" s="25">
        <v>1</v>
      </c>
    </row>
    <row r="27" spans="1:12">
      <c r="A27" s="49"/>
      <c r="B27" s="25" t="s">
        <v>70</v>
      </c>
      <c r="C27" s="25">
        <f t="array" ref="C27:E29">MMULT(C22:E24,C22:E24)</f>
        <v>0.2671</v>
      </c>
      <c r="D27" s="25">
        <v>0.31529999999999997</v>
      </c>
      <c r="E27" s="25">
        <v>0.41759999999999997</v>
      </c>
      <c r="F27" s="25">
        <f t="shared" ref="F27:F29" si="3">SUM(C27:E27)</f>
        <v>1</v>
      </c>
    </row>
    <row r="28" spans="1:12">
      <c r="A28" s="49"/>
      <c r="B28" s="25" t="s">
        <v>71</v>
      </c>
      <c r="C28" s="25">
        <v>0.26700000000000002</v>
      </c>
      <c r="D28" s="25">
        <v>0.31539999999999996</v>
      </c>
      <c r="E28" s="25">
        <v>0.41759999999999997</v>
      </c>
      <c r="F28" s="25">
        <f t="shared" si="3"/>
        <v>1</v>
      </c>
      <c r="H28" s="6" t="s">
        <v>56</v>
      </c>
    </row>
    <row r="29" spans="1:12">
      <c r="A29" s="50"/>
      <c r="B29" s="25" t="s">
        <v>72</v>
      </c>
      <c r="C29" s="25">
        <v>0.25000000000000006</v>
      </c>
      <c r="D29" s="25">
        <v>0.30680000000000002</v>
      </c>
      <c r="E29" s="25">
        <v>0.44320000000000004</v>
      </c>
      <c r="F29" s="25">
        <f t="shared" si="3"/>
        <v>1</v>
      </c>
      <c r="H29" s="6" t="s">
        <v>75</v>
      </c>
    </row>
    <row r="30" spans="1:12">
      <c r="H30" s="25"/>
      <c r="I30" s="25" t="s">
        <v>70</v>
      </c>
      <c r="J30" s="25" t="s">
        <v>71</v>
      </c>
      <c r="K30" s="25" t="s">
        <v>72</v>
      </c>
    </row>
    <row r="31" spans="1:12">
      <c r="A31" s="48" t="s">
        <v>69</v>
      </c>
      <c r="B31" s="25"/>
      <c r="C31" s="25" t="s">
        <v>70</v>
      </c>
      <c r="D31" s="25" t="s">
        <v>71</v>
      </c>
      <c r="E31" s="25" t="s">
        <v>72</v>
      </c>
      <c r="F31" s="25" t="s">
        <v>73</v>
      </c>
      <c r="H31" s="25" t="s">
        <v>70</v>
      </c>
      <c r="I31" s="25">
        <f t="array" ref="I31:K33">I24:K26-I17:K19</f>
        <v>0.9</v>
      </c>
      <c r="J31" s="25">
        <v>-0.2</v>
      </c>
      <c r="K31" s="25">
        <v>-0.4</v>
      </c>
      <c r="L31" s="25">
        <v>1</v>
      </c>
    </row>
    <row r="32" spans="1:12">
      <c r="A32" s="49"/>
      <c r="B32" s="25" t="s">
        <v>70</v>
      </c>
      <c r="C32" s="25">
        <f t="array" ref="C32:E34">MMULT(C27:E29,C27:E29)</f>
        <v>0.25992751000000003</v>
      </c>
      <c r="D32" s="25">
        <v>0.31178192999999998</v>
      </c>
      <c r="E32" s="25">
        <v>0.42829055999999999</v>
      </c>
      <c r="F32" s="25">
        <f t="shared" ref="F32:F34" si="4">SUM(C32:E32)</f>
        <v>1</v>
      </c>
      <c r="H32" s="25" t="s">
        <v>71</v>
      </c>
      <c r="I32" s="25">
        <v>-0.3</v>
      </c>
      <c r="J32" s="25">
        <v>0.8</v>
      </c>
      <c r="K32" s="25">
        <v>-0.4</v>
      </c>
      <c r="L32" s="25">
        <v>1</v>
      </c>
    </row>
    <row r="33" spans="1:13">
      <c r="A33" s="49"/>
      <c r="B33" s="25" t="s">
        <v>71</v>
      </c>
      <c r="C33" s="25">
        <v>0.25992749999999998</v>
      </c>
      <c r="D33" s="25">
        <v>0.31178193999999992</v>
      </c>
      <c r="E33" s="25">
        <v>0.42829055999999999</v>
      </c>
      <c r="F33" s="25">
        <f t="shared" si="4"/>
        <v>0.99999999999999989</v>
      </c>
      <c r="H33" s="25" t="s">
        <v>72</v>
      </c>
      <c r="I33" s="25">
        <v>-0.6</v>
      </c>
      <c r="J33" s="25">
        <v>-0.6</v>
      </c>
      <c r="K33" s="25">
        <v>0.8</v>
      </c>
      <c r="L33" s="25">
        <v>1</v>
      </c>
    </row>
    <row r="34" spans="1:13">
      <c r="A34" s="50"/>
      <c r="B34" s="25" t="s">
        <v>72</v>
      </c>
      <c r="C34" s="25">
        <v>0.25949060000000002</v>
      </c>
      <c r="D34" s="25">
        <v>0.31156348</v>
      </c>
      <c r="E34" s="25">
        <v>0.42894592000000004</v>
      </c>
      <c r="F34" s="25">
        <f t="shared" si="4"/>
        <v>1</v>
      </c>
      <c r="H34" s="25" t="s">
        <v>74</v>
      </c>
      <c r="I34" s="25">
        <v>1</v>
      </c>
      <c r="J34" s="25">
        <v>1</v>
      </c>
      <c r="K34" s="25">
        <v>1</v>
      </c>
      <c r="L34" s="25">
        <v>0</v>
      </c>
    </row>
    <row r="36" spans="1:13">
      <c r="A36" s="48" t="s">
        <v>69</v>
      </c>
      <c r="B36" s="25"/>
      <c r="C36" s="25" t="s">
        <v>70</v>
      </c>
      <c r="D36" s="25" t="s">
        <v>71</v>
      </c>
      <c r="E36" s="25" t="s">
        <v>72</v>
      </c>
      <c r="F36" s="25" t="s">
        <v>73</v>
      </c>
      <c r="H36" s="6" t="s">
        <v>76</v>
      </c>
    </row>
    <row r="37" spans="1:13">
      <c r="A37" s="49"/>
      <c r="B37" s="25" t="s">
        <v>70</v>
      </c>
      <c r="C37" s="25">
        <f t="array" ref="C37:E39">MMULT(C32:E34,C32:E34)</f>
        <v>0.25974038245361109</v>
      </c>
      <c r="D37" s="25">
        <v>0.31168837304498731</v>
      </c>
      <c r="E37" s="25">
        <v>0.4285712445014016</v>
      </c>
      <c r="F37" s="25">
        <f t="shared" ref="F37:F39" si="5">SUM(C37:E37)</f>
        <v>1</v>
      </c>
      <c r="H37" s="6">
        <f t="array" ref="H37:K40">MINVERSE(I31:L34)</f>
        <v>0.56277056277056281</v>
      </c>
      <c r="I37" s="6">
        <v>-0.34632034632034614</v>
      </c>
      <c r="J37" s="6">
        <v>-0.21645021645021639</v>
      </c>
      <c r="K37" s="6">
        <v>0.25974025974025972</v>
      </c>
      <c r="M37" s="6">
        <v>0</v>
      </c>
    </row>
    <row r="38" spans="1:13">
      <c r="A38" s="49"/>
      <c r="B38" s="25" t="s">
        <v>71</v>
      </c>
      <c r="C38" s="25">
        <v>0.25974038245361097</v>
      </c>
      <c r="D38" s="25">
        <v>0.31168837304498737</v>
      </c>
      <c r="E38" s="25">
        <v>0.4285712445014016</v>
      </c>
      <c r="F38" s="25">
        <f t="shared" si="5"/>
        <v>1</v>
      </c>
      <c r="H38" s="6">
        <v>-0.32467532467532467</v>
      </c>
      <c r="I38" s="6">
        <v>0.58441558441558428</v>
      </c>
      <c r="J38" s="6">
        <v>-0.25974025974025972</v>
      </c>
      <c r="K38" s="6">
        <v>0.31168831168831168</v>
      </c>
      <c r="M38" s="6">
        <v>0</v>
      </c>
    </row>
    <row r="39" spans="1:13">
      <c r="A39" s="50"/>
      <c r="B39" s="25" t="s">
        <v>72</v>
      </c>
      <c r="C39" s="25">
        <v>0.25974009612245802</v>
      </c>
      <c r="D39" s="25">
        <v>0.31168822987941081</v>
      </c>
      <c r="E39" s="25">
        <v>0.42857167399813123</v>
      </c>
      <c r="F39" s="25">
        <f t="shared" si="5"/>
        <v>1</v>
      </c>
      <c r="H39" s="6">
        <v>-0.23809523809523811</v>
      </c>
      <c r="I39" s="6">
        <v>-0.23809523809523811</v>
      </c>
      <c r="J39" s="6">
        <v>0.47619047619047611</v>
      </c>
      <c r="K39" s="6">
        <v>0.4285714285714286</v>
      </c>
      <c r="M39" s="6">
        <v>0</v>
      </c>
    </row>
    <row r="40" spans="1:13">
      <c r="H40" s="6">
        <v>0.33333333333333331</v>
      </c>
      <c r="I40" s="6">
        <v>0.33333333333333331</v>
      </c>
      <c r="J40" s="6">
        <v>0.33333333333333331</v>
      </c>
      <c r="K40" s="6">
        <v>0</v>
      </c>
      <c r="M40" s="6">
        <v>1</v>
      </c>
    </row>
    <row r="42" spans="1:13">
      <c r="A42" s="25" t="s">
        <v>46</v>
      </c>
      <c r="B42" s="25" t="s">
        <v>70</v>
      </c>
      <c r="C42" s="25" t="s">
        <v>71</v>
      </c>
      <c r="D42" s="25" t="s">
        <v>72</v>
      </c>
      <c r="H42" s="25" t="s">
        <v>77</v>
      </c>
      <c r="I42" s="25"/>
      <c r="J42" s="38" t="s">
        <v>78</v>
      </c>
      <c r="K42" s="38"/>
    </row>
    <row r="43" spans="1:13">
      <c r="A43" s="25"/>
      <c r="B43" s="25">
        <v>0</v>
      </c>
      <c r="C43" s="25">
        <v>0</v>
      </c>
      <c r="D43" s="25">
        <v>1</v>
      </c>
      <c r="H43" s="25">
        <f t="array" ref="H43:H46">MMULT(H37:K40,M37:M40)</f>
        <v>0.25974025974025972</v>
      </c>
      <c r="I43" s="25" t="s">
        <v>70</v>
      </c>
      <c r="J43" s="39">
        <f t="shared" ref="J43:J45" si="6">H43</f>
        <v>0.25974025974025972</v>
      </c>
      <c r="K43" s="38" t="s">
        <v>70</v>
      </c>
    </row>
    <row r="44" spans="1:13">
      <c r="H44" s="25">
        <v>0.31168831168831168</v>
      </c>
      <c r="I44" s="25" t="s">
        <v>71</v>
      </c>
      <c r="J44" s="39">
        <f t="shared" si="6"/>
        <v>0.31168831168831168</v>
      </c>
      <c r="K44" s="38" t="s">
        <v>71</v>
      </c>
    </row>
    <row r="45" spans="1:13">
      <c r="A45" s="25" t="s">
        <v>79</v>
      </c>
      <c r="B45" s="25" t="s">
        <v>70</v>
      </c>
      <c r="C45" s="25" t="s">
        <v>71</v>
      </c>
      <c r="D45" s="25" t="s">
        <v>72</v>
      </c>
      <c r="H45" s="25">
        <v>0.4285714285714286</v>
      </c>
      <c r="I45" s="25" t="s">
        <v>72</v>
      </c>
      <c r="J45" s="39">
        <f t="shared" si="6"/>
        <v>0.4285714285714286</v>
      </c>
      <c r="K45" s="38" t="s">
        <v>72</v>
      </c>
    </row>
    <row r="46" spans="1:13">
      <c r="A46" s="25"/>
      <c r="B46" s="25">
        <f t="array" ref="B46:D46">MMULT(B43:D43,C37:E39)</f>
        <v>0.25974009612245802</v>
      </c>
      <c r="C46" s="25">
        <v>0.31168822987941081</v>
      </c>
      <c r="D46" s="38">
        <v>0.42857167399813123</v>
      </c>
      <c r="H46" s="25">
        <v>0</v>
      </c>
      <c r="I46" s="25"/>
      <c r="J46" s="34">
        <f>SUM(J43:J45)</f>
        <v>1</v>
      </c>
      <c r="K46" s="25"/>
    </row>
    <row r="49" spans="1:14">
      <c r="A49" s="51" t="s">
        <v>80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</row>
    <row r="51" spans="1:14">
      <c r="A51" s="53" t="s">
        <v>81</v>
      </c>
      <c r="B51" s="54"/>
      <c r="C51" s="54"/>
      <c r="D51" s="54"/>
      <c r="E51" s="54"/>
      <c r="F51" s="54"/>
      <c r="G51" s="54"/>
      <c r="H51" s="54"/>
    </row>
    <row r="52" spans="1:14">
      <c r="A52" s="53" t="s">
        <v>82</v>
      </c>
      <c r="B52" s="54"/>
      <c r="C52" s="54"/>
      <c r="D52" s="54"/>
      <c r="E52" s="54"/>
      <c r="F52" s="54"/>
      <c r="G52" s="54"/>
      <c r="H52" s="54"/>
    </row>
    <row r="53" spans="1:14">
      <c r="A53" s="53" t="s">
        <v>83</v>
      </c>
      <c r="B53" s="54"/>
      <c r="C53" s="54"/>
      <c r="D53" s="54"/>
      <c r="E53" s="54"/>
      <c r="F53" s="54"/>
      <c r="G53" s="54"/>
      <c r="H53" s="54"/>
    </row>
    <row r="54" spans="1:14">
      <c r="A54" s="53" t="s">
        <v>84</v>
      </c>
      <c r="B54" s="54"/>
      <c r="C54" s="54"/>
      <c r="D54" s="54"/>
      <c r="E54" s="54"/>
      <c r="F54" s="54"/>
      <c r="G54" s="54"/>
      <c r="H54" s="54"/>
    </row>
  </sheetData>
  <mergeCells count="6">
    <mergeCell ref="A36:A39"/>
    <mergeCell ref="A1:H14"/>
    <mergeCell ref="A16:A19"/>
    <mergeCell ref="A21:A24"/>
    <mergeCell ref="A26:A29"/>
    <mergeCell ref="A31:A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1</vt:lpstr>
      <vt:lpstr>Ejercicio2</vt:lpstr>
      <vt:lpstr>Ejercicio 3</vt:lpstr>
      <vt:lpstr>Ejercicio4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Marroquín</cp:lastModifiedBy>
  <dcterms:modified xsi:type="dcterms:W3CDTF">2024-12-16T15:23:41Z</dcterms:modified>
</cp:coreProperties>
</file>