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javierpg_um_es/Documents/Investigación/Producción científica/Artículos/Curso 2021-2022/PASTOR/onions-discovery/data/"/>
    </mc:Choice>
  </mc:AlternateContent>
  <xr:revisionPtr revIDLastSave="1015" documentId="8_{A770F2B1-7C1A-46D0-9846-D172C128B353}" xr6:coauthVersionLast="47" xr6:coauthVersionMax="47" xr10:uidLastSave="{67B50D15-8953-4C8F-9158-C1168C09AC26}"/>
  <bookViews>
    <workbookView xWindow="-23148" yWindow="-108" windowWidth="22320" windowHeight="13176" activeTab="1" xr2:uid="{00000000-000D-0000-FFFF-FFFF00000000}"/>
  </bookViews>
  <sheets>
    <sheet name="scholar" sheetId="1" r:id="rId1"/>
    <sheet name="metho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  <c r="F39" i="1"/>
  <c r="F38" i="1"/>
  <c r="C12" i="3"/>
  <c r="F37" i="1"/>
  <c r="F5" i="1"/>
  <c r="F13" i="1"/>
  <c r="F7" i="1"/>
  <c r="F3" i="1"/>
  <c r="F8" i="1"/>
  <c r="F9" i="1"/>
  <c r="F4" i="1"/>
  <c r="F22" i="1"/>
  <c r="F24" i="1"/>
  <c r="F14" i="1"/>
  <c r="F35" i="1"/>
  <c r="F10" i="1"/>
  <c r="F31" i="1"/>
  <c r="F15" i="1"/>
  <c r="F11" i="1"/>
  <c r="F40" i="1"/>
  <c r="F25" i="1"/>
  <c r="F32" i="1"/>
  <c r="F33" i="1"/>
  <c r="F26" i="1"/>
  <c r="F27" i="1"/>
  <c r="F6" i="1"/>
  <c r="F12" i="1"/>
  <c r="F28" i="1"/>
  <c r="F34" i="1"/>
  <c r="F17" i="1"/>
  <c r="F18" i="1"/>
  <c r="F36" i="1"/>
  <c r="F19" i="1"/>
  <c r="F20" i="1"/>
  <c r="F29" i="1"/>
  <c r="F21" i="1"/>
  <c r="F2" i="1"/>
  <c r="E16" i="1"/>
  <c r="F16" i="1" s="1"/>
  <c r="D30" i="1"/>
  <c r="F30" i="1" s="1"/>
  <c r="D23" i="1"/>
  <c r="F23" i="1" s="1"/>
  <c r="B24" i="3" l="1"/>
  <c r="C19" i="3" s="1"/>
  <c r="D19" i="3" s="1"/>
  <c r="C11" i="3" l="1"/>
  <c r="D11" i="3" s="1"/>
  <c r="C15" i="3"/>
  <c r="D15" i="3" s="1"/>
  <c r="C20" i="3"/>
  <c r="D20" i="3" s="1"/>
  <c r="C18" i="3"/>
  <c r="D18" i="3" s="1"/>
  <c r="C4" i="3"/>
  <c r="D4" i="3" s="1"/>
  <c r="C2" i="3"/>
  <c r="C17" i="3"/>
  <c r="D17" i="3" s="1"/>
  <c r="C16" i="3"/>
  <c r="D16" i="3" s="1"/>
  <c r="C1" i="3"/>
  <c r="C3" i="3"/>
  <c r="D3" i="3" s="1"/>
  <c r="C8" i="3"/>
  <c r="D8" i="3" s="1"/>
  <c r="C5" i="3"/>
  <c r="D5" i="3" s="1"/>
  <c r="C9" i="3"/>
  <c r="C10" i="3"/>
  <c r="D10" i="3" s="1"/>
  <c r="D12" i="3"/>
  <c r="D2" i="3" l="1"/>
  <c r="D21" i="3"/>
  <c r="D9" i="3"/>
  <c r="D13" i="3" s="1"/>
  <c r="D1" i="3"/>
  <c r="C24" i="3"/>
  <c r="D6" i="3" l="1"/>
  <c r="D24" i="3" s="1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tc={FB7F2890-F3A3-401F-A84E-6DF0C1255F2D}</author>
  </authors>
  <commentList>
    <comment ref="J2" authorId="0" shapeId="0" xr:uid="{FB7F2890-F3A3-401F-A84E-6DF0C1255F2D}">
      <text>
        <t>[Threaded comment]
Your version of Excel allows you to read this threaded comment; however, any edits to it will get removed if the file is opened in a newer version of Excel. Learn more: https://go.microsoft.com/fwlink/?linkid=870924
Comment:
    24 SEPTIEMBRE
"onion services" || "hidden services"
35 ARTICULOS EN INGLES PUBLICADOS EN CONFS Y JOURNALS
GOOGLE SCHOLAR FITLRADO POR RELEVANCIA
&gt; 500 hidden services
repository: databases, listings, directories, websites
Reply:
    30 páginas, Aproximadamente 3.290 resultados (0,11 s</t>
      </text>
    </comment>
  </commentList>
</comments>
</file>

<file path=xl/sharedStrings.xml><?xml version="1.0" encoding="utf-8"?>
<sst xmlns="http://schemas.openxmlformats.org/spreadsheetml/2006/main" count="145" uniqueCount="111">
  <si>
    <t>Article</t>
  </si>
  <si>
    <t>Year</t>
  </si>
  <si>
    <t>Relays injection</t>
  </si>
  <si>
    <t>Ahmia</t>
  </si>
  <si>
    <t>Tor crawling</t>
  </si>
  <si>
    <t>Onions search engines</t>
  </si>
  <si>
    <t>Repositories</t>
  </si>
  <si>
    <t>Repositories + Tor crawling + Relay injection</t>
  </si>
  <si>
    <t>Repositories + Tor crawling</t>
  </si>
  <si>
    <t>Onions search engines + Repositories</t>
  </si>
  <si>
    <t>Onions search engines + Tor crawling</t>
  </si>
  <si>
    <t>Tools</t>
  </si>
  <si>
    <t>Repositories +Onions search engines+Tor crawling</t>
  </si>
  <si>
    <t>Hidden wiki, Torlinks</t>
  </si>
  <si>
    <t>Relays + Tor crawling</t>
  </si>
  <si>
    <t>TheHiddenWiki, Snap BBS, Ahmia</t>
  </si>
  <si>
    <t>Relays</t>
  </si>
  <si>
    <t>Repositores</t>
  </si>
  <si>
    <t>Crawler, Seeds = not specified</t>
  </si>
  <si>
    <t>Crawler, Seeds = TheHiddenWiki, Ahmia, Google</t>
  </si>
  <si>
    <t>1,3</t>
  </si>
  <si>
    <t>Relays injection +  Tor crawling + Onion Search Engines</t>
  </si>
  <si>
    <t>Deepweb Links, HiddenWiki, Ahmia, DuckDuckGo, Google, Bing</t>
  </si>
  <si>
    <t>Repositories + Generic search engines+Tor Crawling</t>
  </si>
  <si>
    <t>Repositories + TOR crawling</t>
  </si>
  <si>
    <t>Tor crawling + Repositories + Generic Search Engines</t>
  </si>
  <si>
    <t>Crawler, Seed = reddit, hidden wiki</t>
  </si>
  <si>
    <t>Crawler, Seeds = Hidden Wiki, Ahmia, Google</t>
  </si>
  <si>
    <t>Repositories + Tor Crawling</t>
  </si>
  <si>
    <t>Crawler, Seeds = The Hidden Wiki and repositories</t>
  </si>
  <si>
    <t>Crawler, Seeds = Tor gateways, pastebin, repositories, reddit</t>
  </si>
  <si>
    <t>Relays injection +  Tor Crawling</t>
  </si>
  <si>
    <t>Crawler seeds: Google, Bing onions</t>
  </si>
  <si>
    <t>Generic seach engines + Tor crawling</t>
  </si>
  <si>
    <t>Goal</t>
  </si>
  <si>
    <t>MASDEAL: Measure redundancy and mirrors</t>
  </si>
  <si>
    <t>Propose out-of-band discovery and rank onions importance</t>
  </si>
  <si>
    <t>Propose a fingerprinting attack</t>
  </si>
  <si>
    <t>Public search engines for HSs</t>
  </si>
  <si>
    <t>Eclipse attack to block onion services</t>
  </si>
  <si>
    <t>Ahmia, Thehiddenwiki</t>
  </si>
  <si>
    <t>Crawler, Seeds = Deepweblinks</t>
  </si>
  <si>
    <t>Ahmia, VisiTor, Harry71</t>
  </si>
  <si>
    <t>Automate system to categorize criminal content in onions</t>
  </si>
  <si>
    <t>Crawler, Seed = Hidden wiki</t>
  </si>
  <si>
    <t>Classify the content of onion services, mainly scam sites.</t>
  </si>
  <si>
    <t>Generic search engines + Tor crawling</t>
  </si>
  <si>
    <t>Crawler, Seeds = TLD searches in Google, Yahoo, Bing, Baidu and Duckduckgo</t>
  </si>
  <si>
    <t>POSTER (Docker-based crawller): monitor and analyze onions</t>
  </si>
  <si>
    <t>Crawler, Out-of-band-discovery (Google, Bing)</t>
  </si>
  <si>
    <t>Raking algorithm to identify influential onions in the darknet</t>
  </si>
  <si>
    <t>Crawler, Seeds = Dataset, pastebin, Ahmia, Onion.link (keywords)</t>
  </si>
  <si>
    <t>Propose deanonymization attack of onions users through bitcoin addresses</t>
  </si>
  <si>
    <t>Crawler, Seeds = Surface web</t>
  </si>
  <si>
    <t>Propose text classification based on a two-Step Dimensionality Reduction Scheme</t>
  </si>
  <si>
    <t>Dark crawler: enhace a previously developed crawler to reach and analyze the darkweb</t>
  </si>
  <si>
    <t>Crawler, Seeds = user-specified sites</t>
  </si>
  <si>
    <t>Relays, Pastebin Reddit, Crawler, Seeds = Hidden Wiki</t>
  </si>
  <si>
    <t>Create a dataset of i2p and TOR together</t>
  </si>
  <si>
    <t>Create DUTA dataset</t>
  </si>
  <si>
    <t>Crawler, Seeds = Ahmia, Onion city</t>
  </si>
  <si>
    <t>Propose two application-level defenses including the first server-side defense against WF</t>
  </si>
  <si>
    <t>Crawler Seeds =  Ahmia</t>
  </si>
  <si>
    <t xml:space="preserve"> ATOL: automated analysis and categorization </t>
  </si>
  <si>
    <t>Crawler, Seeds = Dataset, Dark Net Market archives, Ahmia, FreshOnion, WebCrawler Tor2web open DATA</t>
  </si>
  <si>
    <t>Crawler, Seeds = Ahmia, FreshOnion</t>
  </si>
  <si>
    <t>Study phishing sites</t>
  </si>
  <si>
    <t>Expose flaws of the design and implementation of TOR</t>
  </si>
  <si>
    <t>Classify their content and count the number of requests</t>
  </si>
  <si>
    <t>Investigate fingerprintability of onion services and features hich make them so</t>
  </si>
  <si>
    <t>Propose two attack to identify a hidden service client or operators</t>
  </si>
  <si>
    <t>Analysis of users behavior in terms of onions content</t>
  </si>
  <si>
    <t>Propose a novel two-phase approach for fingerprinting hidden services</t>
  </si>
  <si>
    <t>CARONTE: a tool to automatically identify location leaks in hidden services</t>
  </si>
  <si>
    <t>Classify the textual content</t>
  </si>
  <si>
    <t>Analyze the onion services graph and correlate the content to the topological structure</t>
  </si>
  <si>
    <t>Analyze the lifecycle of onion services, differentiating short-lived and long-lived ones</t>
  </si>
  <si>
    <t>Analysis graph of three snapshots, time-dependent and structural</t>
  </si>
  <si>
    <t>Analyze the graph, also considering links to surface web</t>
  </si>
  <si>
    <t>Identify networks of phishing sites to study their methods and owrnership</t>
  </si>
  <si>
    <t>Relays, Crawler, Seeds = relays onions</t>
  </si>
  <si>
    <t>Analyze onion services protocols, software types, popularity and uptime of these services</t>
  </si>
  <si>
    <t>Impersonating techniques and metrics to automatically detect phishing sites in darknet</t>
  </si>
  <si>
    <t>Analyze binding relations and show common or meaningful prefixes</t>
  </si>
  <si>
    <t xml:space="preserve">Dark Web Threat Intelligence Analysis (DWTIA) Platform: Framework to analyze dark web </t>
  </si>
  <si>
    <t>Model to discover onion based on frequent updates of hidden service descriptors</t>
  </si>
  <si>
    <t>Privacy-preserving study of Tor usage (users behaviour and estimate the existing onions)</t>
  </si>
  <si>
    <t>Relays, Crawler, Seeds = "Known HS search engines"</t>
  </si>
  <si>
    <t>Discovered
onions</t>
  </si>
  <si>
    <t>Active
onions</t>
  </si>
  <si>
    <t>Discovery
method</t>
  </si>
  <si>
    <t>Tor crawling, Onions search engines</t>
  </si>
  <si>
    <t>Crawler, Seeds = Tor2Web OpenData Project</t>
  </si>
  <si>
    <t>Crawler seeds: Manual</t>
  </si>
  <si>
    <t>Crawler, Seeds = The Hidden Wiki</t>
  </si>
  <si>
    <t>Develop a crawler</t>
  </si>
  <si>
    <t>Crawler</t>
  </si>
  <si>
    <t>Explore the graph</t>
  </si>
  <si>
    <t>Blacklist repositories</t>
  </si>
  <si>
    <t>Blacklists</t>
  </si>
  <si>
    <t xml:space="preserve">Docker-based crawler: Enhance crawler performance, and also analyzed their content, </t>
  </si>
  <si>
    <t>surface</t>
  </si>
  <si>
    <t>dark</t>
  </si>
  <si>
    <t>both</t>
  </si>
  <si>
    <t>Generic seach engines</t>
  </si>
  <si>
    <t>Generic search engines + Tor crawling + Onions search engines</t>
  </si>
  <si>
    <t>Repositories + Onions search engines + Generic search engines</t>
  </si>
  <si>
    <t>Onions search engines + Tor crawling + Relay injection</t>
  </si>
  <si>
    <t>Repositories + Generic search engines+Tor crawling</t>
  </si>
  <si>
    <t>Repositories + Onions search engines + Tor crawling</t>
  </si>
  <si>
    <t>Repositories + Tor crawling + Relays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</si>
</sst>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/>
    <xf numFmtId="1" fontId="0" fillId="0" borderId="0" xfId="0" applyNumberForma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" id="{5B646F92-B057-4861-9887-FB3466BB4F4F}" userId="Javi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1-09-29T16:38:22.95" personId="{5B646F92-B057-4861-9887-FB3466BB4F4F}" id="{FB7F2890-F3A3-401F-A84E-6DF0C1255F2D}">
    <text>24 SEPTIEMBRE
"onion services" || "hidden services"
35 ARTICULOS EN INGLES PUBLICADOS EN CONFS Y JOURNALS
GOOGLE SCHOLAR FITLRADO POR RELEVANCIA
&gt; 500 hidden services
repository: databases, listings, directories, websites</text>
  </threadedComment>
  <threadedComment ref="J2" dT="2021-09-29T16:40:29.99" personId="{5B646F92-B057-4861-9887-FB3466BB4F4F}" id="{1BF3FB41-7554-45EF-8680-A09BFACEE149}" parentId="{FB7F2890-F3A3-401F-A84E-6DF0C1255F2D}">
    <text>30 páginas, Aproximadamente 3.290 resultados (0,11 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7" zoomScale="115" zoomScaleNormal="115" workbookViewId="0">
      <selection activeCell="H11" sqref="A11:H11"/>
    </sheetView>
  </sheetViews>
  <sheetFormatPr defaultRowHeight="15" x14ac:dyDescent="0.25"/>
  <cols>
    <col min="1" max="1" width="4.5703125" customWidth="1"/>
    <col min="2" max="2" width="5.42578125" style="2" customWidth="1"/>
    <col min="3" max="3" width="52.7109375" style="5" customWidth="1"/>
    <col min="4" max="4" width="13" style="5" customWidth="1"/>
    <col min="5" max="5" width="9.140625" style="5" customWidth="1"/>
    <col min="6" max="6" width="13.28515625" customWidth="1"/>
    <col min="7" max="7" width="66.28515625" style="3" customWidth="1"/>
    <col min="8" max="8" width="71.5703125" customWidth="1"/>
  </cols>
  <sheetData>
    <row r="1" spans="1:10" ht="27" customHeight="1" x14ac:dyDescent="0.25">
      <c r="A1" s="1" t="s">
        <v>0</v>
      </c>
      <c r="B1" s="1" t="s">
        <v>1</v>
      </c>
      <c r="C1" s="12" t="s">
        <v>90</v>
      </c>
      <c r="D1" s="12" t="s">
        <v>88</v>
      </c>
      <c r="E1" s="12" t="s">
        <v>89</v>
      </c>
      <c r="F1" s="12" t="s">
        <v>89</v>
      </c>
      <c r="G1" s="1" t="s">
        <v>11</v>
      </c>
      <c r="H1" s="4" t="s">
        <v>34</v>
      </c>
    </row>
    <row r="2" spans="1:10" x14ac:dyDescent="0.25">
      <c r="A2" s="8" t="s">
        <v>20</v>
      </c>
      <c r="B2" s="8">
        <v>2012</v>
      </c>
      <c r="C2" s="9" t="s">
        <v>2</v>
      </c>
      <c r="D2" s="15">
        <v>39824</v>
      </c>
      <c r="E2" s="15">
        <v>6579</v>
      </c>
      <c r="F2" s="7">
        <f t="shared" ref="F2:F37" si="0" xml:space="preserve"> E2 / D2</f>
        <v>0.16520188830855764</v>
      </c>
      <c r="G2" s="9" t="s">
        <v>16</v>
      </c>
      <c r="H2" s="7" t="s">
        <v>67</v>
      </c>
    </row>
    <row r="3" spans="1:10" x14ac:dyDescent="0.25">
      <c r="A3" s="8">
        <v>6</v>
      </c>
      <c r="B3" s="8">
        <v>2012</v>
      </c>
      <c r="C3" s="9" t="s">
        <v>6</v>
      </c>
      <c r="D3" s="15">
        <v>1171</v>
      </c>
      <c r="E3" s="15">
        <v>1171</v>
      </c>
      <c r="F3" s="7">
        <f t="shared" si="0"/>
        <v>1</v>
      </c>
      <c r="G3" s="9" t="s">
        <v>15</v>
      </c>
      <c r="H3" s="7" t="s">
        <v>71</v>
      </c>
    </row>
    <row r="4" spans="1:10" x14ac:dyDescent="0.25">
      <c r="A4" s="8">
        <v>9</v>
      </c>
      <c r="B4" s="8">
        <v>2013</v>
      </c>
      <c r="C4" s="9" t="s">
        <v>4</v>
      </c>
      <c r="D4" s="15">
        <v>7000</v>
      </c>
      <c r="E4" s="15">
        <v>1450</v>
      </c>
      <c r="F4" s="7">
        <f t="shared" si="0"/>
        <v>0.20714285714285716</v>
      </c>
      <c r="G4" s="9" t="s">
        <v>18</v>
      </c>
      <c r="H4" s="7" t="s">
        <v>74</v>
      </c>
    </row>
    <row r="5" spans="1:10" x14ac:dyDescent="0.25">
      <c r="A5" s="8">
        <v>2</v>
      </c>
      <c r="B5" s="8">
        <v>2014</v>
      </c>
      <c r="C5" s="11" t="s">
        <v>2</v>
      </c>
      <c r="D5" s="16">
        <v>80000</v>
      </c>
      <c r="E5" s="16">
        <v>12000</v>
      </c>
      <c r="F5" s="7">
        <f t="shared" si="0"/>
        <v>0.15</v>
      </c>
      <c r="G5" s="9" t="s">
        <v>16</v>
      </c>
      <c r="H5" s="7" t="s">
        <v>68</v>
      </c>
    </row>
    <row r="6" spans="1:10" x14ac:dyDescent="0.25">
      <c r="A6" s="8">
        <v>27</v>
      </c>
      <c r="B6" s="8">
        <v>2014</v>
      </c>
      <c r="C6" s="9" t="s">
        <v>2</v>
      </c>
      <c r="D6" s="15">
        <v>13337</v>
      </c>
      <c r="E6" s="15">
        <v>13337</v>
      </c>
      <c r="F6" s="7">
        <f t="shared" si="0"/>
        <v>1</v>
      </c>
      <c r="G6" s="9" t="s">
        <v>16</v>
      </c>
      <c r="H6" s="7" t="s">
        <v>85</v>
      </c>
    </row>
    <row r="7" spans="1:10" x14ac:dyDescent="0.25">
      <c r="A7" s="8">
        <v>5</v>
      </c>
      <c r="B7" s="8">
        <v>2015</v>
      </c>
      <c r="C7" s="9" t="s">
        <v>6</v>
      </c>
      <c r="D7" s="15">
        <v>2000</v>
      </c>
      <c r="E7" s="15">
        <v>1000</v>
      </c>
      <c r="F7" s="7">
        <f t="shared" si="0"/>
        <v>0.5</v>
      </c>
      <c r="G7" s="9" t="s">
        <v>3</v>
      </c>
      <c r="H7" s="7" t="s">
        <v>70</v>
      </c>
    </row>
    <row r="8" spans="1:10" x14ac:dyDescent="0.25">
      <c r="A8" s="8">
        <v>7</v>
      </c>
      <c r="B8" s="8">
        <v>2015</v>
      </c>
      <c r="C8" s="9" t="s">
        <v>21</v>
      </c>
      <c r="D8" s="15">
        <v>48418</v>
      </c>
      <c r="E8" s="15">
        <v>13145</v>
      </c>
      <c r="F8" s="7">
        <f t="shared" si="0"/>
        <v>0.27148994175719776</v>
      </c>
      <c r="G8" s="10" t="s">
        <v>87</v>
      </c>
      <c r="H8" s="7" t="s">
        <v>72</v>
      </c>
    </row>
    <row r="9" spans="1:10" x14ac:dyDescent="0.25">
      <c r="A9" s="8">
        <v>8</v>
      </c>
      <c r="B9" s="8">
        <v>2015</v>
      </c>
      <c r="C9" s="9" t="s">
        <v>23</v>
      </c>
      <c r="D9" s="15">
        <v>6426</v>
      </c>
      <c r="E9" s="15">
        <v>1974</v>
      </c>
      <c r="F9" s="7">
        <f t="shared" si="0"/>
        <v>0.30718954248366015</v>
      </c>
      <c r="G9" s="9" t="s">
        <v>22</v>
      </c>
      <c r="H9" s="7" t="s">
        <v>73</v>
      </c>
    </row>
    <row r="10" spans="1:10" x14ac:dyDescent="0.25">
      <c r="A10" s="8">
        <v>16</v>
      </c>
      <c r="B10" s="8">
        <v>2015</v>
      </c>
      <c r="C10" s="9" t="s">
        <v>33</v>
      </c>
      <c r="D10" s="17">
        <v>170581</v>
      </c>
      <c r="E10" s="17">
        <v>4857</v>
      </c>
      <c r="F10" s="7">
        <f t="shared" si="0"/>
        <v>2.8473276625180999E-2</v>
      </c>
      <c r="G10" s="9" t="s">
        <v>32</v>
      </c>
      <c r="H10" s="7" t="s">
        <v>36</v>
      </c>
    </row>
    <row r="11" spans="1:10" x14ac:dyDescent="0.25">
      <c r="A11" s="8">
        <v>19</v>
      </c>
      <c r="B11" s="8">
        <v>2015</v>
      </c>
      <c r="C11" s="9" t="s">
        <v>17</v>
      </c>
      <c r="D11" s="15">
        <v>3399</v>
      </c>
      <c r="E11" s="15">
        <v>3399</v>
      </c>
      <c r="F11" s="7">
        <f t="shared" si="0"/>
        <v>1</v>
      </c>
      <c r="G11" s="9" t="s">
        <v>40</v>
      </c>
      <c r="H11" s="7" t="s">
        <v>39</v>
      </c>
    </row>
    <row r="12" spans="1:10" x14ac:dyDescent="0.25">
      <c r="A12" s="8">
        <v>28</v>
      </c>
      <c r="B12" s="8">
        <v>2015</v>
      </c>
      <c r="C12" s="9" t="s">
        <v>8</v>
      </c>
      <c r="D12" s="15">
        <v>1500</v>
      </c>
      <c r="E12" s="15">
        <v>1500</v>
      </c>
      <c r="F12" s="7">
        <f t="shared" si="0"/>
        <v>1</v>
      </c>
      <c r="G12" s="9" t="s">
        <v>3</v>
      </c>
      <c r="H12" s="7" t="s">
        <v>52</v>
      </c>
    </row>
    <row r="13" spans="1:10" x14ac:dyDescent="0.25">
      <c r="A13" s="8">
        <v>4</v>
      </c>
      <c r="B13" s="8">
        <v>2016</v>
      </c>
      <c r="C13" s="9" t="s">
        <v>6</v>
      </c>
      <c r="D13" s="15">
        <v>1363</v>
      </c>
      <c r="E13" s="15">
        <v>790</v>
      </c>
      <c r="F13" s="7">
        <f t="shared" si="0"/>
        <v>0.57960381511371972</v>
      </c>
      <c r="G13" s="9" t="s">
        <v>3</v>
      </c>
      <c r="H13" s="7" t="s">
        <v>69</v>
      </c>
    </row>
    <row r="14" spans="1:10" x14ac:dyDescent="0.25">
      <c r="A14" s="8">
        <v>13</v>
      </c>
      <c r="B14" s="8">
        <v>2016</v>
      </c>
      <c r="C14" s="9" t="s">
        <v>8</v>
      </c>
      <c r="D14" s="15">
        <v>198050</v>
      </c>
      <c r="E14" s="15">
        <v>7257</v>
      </c>
      <c r="F14" s="7">
        <f t="shared" si="0"/>
        <v>3.6642262055036609E-2</v>
      </c>
      <c r="G14" s="9" t="s">
        <v>30</v>
      </c>
      <c r="H14" s="7" t="s">
        <v>78</v>
      </c>
    </row>
    <row r="15" spans="1:10" x14ac:dyDescent="0.25">
      <c r="A15" s="8">
        <v>18</v>
      </c>
      <c r="B15" s="8">
        <v>2016</v>
      </c>
      <c r="C15" s="9" t="s">
        <v>5</v>
      </c>
      <c r="D15" s="17">
        <v>1714</v>
      </c>
      <c r="E15" s="17">
        <v>1714</v>
      </c>
      <c r="F15" s="7">
        <f t="shared" si="0"/>
        <v>1</v>
      </c>
      <c r="G15" s="9" t="s">
        <v>38</v>
      </c>
      <c r="H15" s="7" t="s">
        <v>37</v>
      </c>
    </row>
    <row r="16" spans="1:10" x14ac:dyDescent="0.25">
      <c r="A16" s="8">
        <v>22</v>
      </c>
      <c r="B16" s="8">
        <v>2016</v>
      </c>
      <c r="C16" s="9" t="s">
        <v>6</v>
      </c>
      <c r="D16" s="15">
        <v>12882</v>
      </c>
      <c r="E16" s="17">
        <f>4532+1093</f>
        <v>5625</v>
      </c>
      <c r="F16" s="7">
        <f t="shared" si="0"/>
        <v>0.4366557987890079</v>
      </c>
      <c r="G16" s="9" t="s">
        <v>42</v>
      </c>
      <c r="H16" s="7" t="s">
        <v>43</v>
      </c>
    </row>
    <row r="17" spans="1:8" x14ac:dyDescent="0.25">
      <c r="A17" s="8">
        <v>31</v>
      </c>
      <c r="B17" s="8">
        <v>2016</v>
      </c>
      <c r="C17" s="9" t="s">
        <v>91</v>
      </c>
      <c r="D17" s="15">
        <v>250000</v>
      </c>
      <c r="E17" s="15">
        <v>7931</v>
      </c>
      <c r="F17" s="7">
        <f t="shared" si="0"/>
        <v>3.1724000000000002E-2</v>
      </c>
      <c r="G17" s="9" t="s">
        <v>60</v>
      </c>
      <c r="H17" s="7" t="s">
        <v>59</v>
      </c>
    </row>
    <row r="18" spans="1:8" x14ac:dyDescent="0.25">
      <c r="A18" s="8">
        <v>32</v>
      </c>
      <c r="B18" s="8">
        <v>2016</v>
      </c>
      <c r="C18" s="9" t="s">
        <v>4</v>
      </c>
      <c r="D18" s="15">
        <v>10163</v>
      </c>
      <c r="E18" s="15">
        <v>10163</v>
      </c>
      <c r="F18" s="7">
        <f t="shared" si="0"/>
        <v>1</v>
      </c>
      <c r="G18" s="9" t="s">
        <v>56</v>
      </c>
      <c r="H18" s="7" t="s">
        <v>55</v>
      </c>
    </row>
    <row r="19" spans="1:8" x14ac:dyDescent="0.25">
      <c r="A19" s="8">
        <v>34</v>
      </c>
      <c r="B19" s="8">
        <v>2016</v>
      </c>
      <c r="C19" s="9" t="s">
        <v>4</v>
      </c>
      <c r="D19" s="15">
        <v>4000</v>
      </c>
      <c r="E19" s="15">
        <v>4000</v>
      </c>
      <c r="F19" s="7">
        <f t="shared" si="0"/>
        <v>1</v>
      </c>
      <c r="G19" s="9" t="s">
        <v>53</v>
      </c>
      <c r="H19" s="7" t="s">
        <v>54</v>
      </c>
    </row>
    <row r="20" spans="1:8" x14ac:dyDescent="0.25">
      <c r="A20" s="8">
        <v>35</v>
      </c>
      <c r="B20" s="8">
        <v>2016</v>
      </c>
      <c r="C20" s="9" t="s">
        <v>6</v>
      </c>
      <c r="D20" s="15">
        <v>5295</v>
      </c>
      <c r="E20" s="15">
        <v>5295</v>
      </c>
      <c r="F20" s="7">
        <f t="shared" si="0"/>
        <v>1</v>
      </c>
      <c r="G20" s="9" t="s">
        <v>62</v>
      </c>
      <c r="H20" s="7" t="s">
        <v>61</v>
      </c>
    </row>
    <row r="21" spans="1:8" x14ac:dyDescent="0.25">
      <c r="A21" s="8">
        <v>46</v>
      </c>
      <c r="B21" s="8">
        <v>2016</v>
      </c>
      <c r="C21" s="9" t="s">
        <v>8</v>
      </c>
      <c r="D21" s="15">
        <v>43000</v>
      </c>
      <c r="E21" s="15">
        <v>23585</v>
      </c>
      <c r="F21" s="7">
        <f t="shared" si="0"/>
        <v>0.54848837209302326</v>
      </c>
      <c r="G21" s="9" t="s">
        <v>65</v>
      </c>
      <c r="H21" s="9" t="s">
        <v>66</v>
      </c>
    </row>
    <row r="22" spans="1:8" x14ac:dyDescent="0.25">
      <c r="A22" s="8">
        <v>10</v>
      </c>
      <c r="B22" s="8">
        <v>2017</v>
      </c>
      <c r="C22" s="9" t="s">
        <v>25</v>
      </c>
      <c r="D22" s="15">
        <v>5144</v>
      </c>
      <c r="E22" s="17">
        <v>5144</v>
      </c>
      <c r="F22" s="7">
        <f t="shared" si="0"/>
        <v>1</v>
      </c>
      <c r="G22" s="9" t="s">
        <v>19</v>
      </c>
      <c r="H22" s="7" t="s">
        <v>75</v>
      </c>
    </row>
    <row r="23" spans="1:8" x14ac:dyDescent="0.25">
      <c r="A23" s="8">
        <v>11</v>
      </c>
      <c r="B23" s="8">
        <v>2017</v>
      </c>
      <c r="C23" s="9" t="s">
        <v>24</v>
      </c>
      <c r="D23" s="15">
        <f>3047+(2240-580)</f>
        <v>4707</v>
      </c>
      <c r="E23" s="15">
        <v>3047</v>
      </c>
      <c r="F23" s="7">
        <f t="shared" si="0"/>
        <v>0.64733375823241979</v>
      </c>
      <c r="G23" s="9" t="s">
        <v>26</v>
      </c>
      <c r="H23" s="7" t="s">
        <v>76</v>
      </c>
    </row>
    <row r="24" spans="1:8" x14ac:dyDescent="0.25">
      <c r="A24" s="8">
        <v>12</v>
      </c>
      <c r="B24" s="8">
        <v>2017</v>
      </c>
      <c r="C24" s="9" t="s">
        <v>25</v>
      </c>
      <c r="D24" s="17">
        <v>29473</v>
      </c>
      <c r="E24" s="17">
        <v>29473</v>
      </c>
      <c r="F24" s="7">
        <f t="shared" si="0"/>
        <v>1</v>
      </c>
      <c r="G24" s="9" t="s">
        <v>27</v>
      </c>
      <c r="H24" s="7" t="s">
        <v>77</v>
      </c>
    </row>
    <row r="25" spans="1:8" x14ac:dyDescent="0.25">
      <c r="A25" s="13">
        <v>21</v>
      </c>
      <c r="B25" s="13">
        <v>2017</v>
      </c>
      <c r="C25" s="11" t="s">
        <v>6</v>
      </c>
      <c r="D25" s="18">
        <v>13604</v>
      </c>
      <c r="E25" s="18">
        <v>13604</v>
      </c>
      <c r="F25" s="7">
        <f t="shared" si="0"/>
        <v>1</v>
      </c>
      <c r="G25" s="11" t="s">
        <v>13</v>
      </c>
      <c r="H25" s="7" t="s">
        <v>83</v>
      </c>
    </row>
    <row r="26" spans="1:8" x14ac:dyDescent="0.25">
      <c r="A26" s="8">
        <v>25</v>
      </c>
      <c r="B26" s="8">
        <v>2017</v>
      </c>
      <c r="C26" s="9" t="s">
        <v>46</v>
      </c>
      <c r="D26" s="15">
        <v>16683</v>
      </c>
      <c r="E26" s="15">
        <v>8157</v>
      </c>
      <c r="F26" s="7">
        <f t="shared" si="0"/>
        <v>0.4889408379787808</v>
      </c>
      <c r="G26" s="9" t="s">
        <v>49</v>
      </c>
      <c r="H26" s="7" t="s">
        <v>48</v>
      </c>
    </row>
    <row r="27" spans="1:8" x14ac:dyDescent="0.25">
      <c r="A27" s="8">
        <v>26</v>
      </c>
      <c r="B27" s="8">
        <v>2017</v>
      </c>
      <c r="C27" s="9" t="s">
        <v>12</v>
      </c>
      <c r="D27" s="15">
        <v>124589</v>
      </c>
      <c r="E27" s="15">
        <v>3536</v>
      </c>
      <c r="F27" s="7">
        <f t="shared" si="0"/>
        <v>2.8381317772837089E-2</v>
      </c>
      <c r="G27" s="9" t="s">
        <v>51</v>
      </c>
      <c r="H27" s="7" t="s">
        <v>50</v>
      </c>
    </row>
    <row r="28" spans="1:8" x14ac:dyDescent="0.25">
      <c r="A28" s="8">
        <v>29</v>
      </c>
      <c r="B28" s="8">
        <v>2017</v>
      </c>
      <c r="C28" s="9" t="s">
        <v>8</v>
      </c>
      <c r="D28" s="15">
        <v>8000</v>
      </c>
      <c r="E28" s="15">
        <v>8000</v>
      </c>
      <c r="F28" s="7">
        <f t="shared" si="0"/>
        <v>1</v>
      </c>
      <c r="G28" s="9" t="s">
        <v>92</v>
      </c>
      <c r="H28" s="7" t="s">
        <v>84</v>
      </c>
    </row>
    <row r="29" spans="1:8" x14ac:dyDescent="0.25">
      <c r="A29" s="8">
        <v>44</v>
      </c>
      <c r="B29" s="8">
        <v>2017</v>
      </c>
      <c r="C29" s="9" t="s">
        <v>8</v>
      </c>
      <c r="D29" s="15">
        <v>100000</v>
      </c>
      <c r="E29" s="15">
        <v>28928</v>
      </c>
      <c r="F29" s="7">
        <f t="shared" si="0"/>
        <v>0.28927999999999998</v>
      </c>
      <c r="G29" s="8" t="s">
        <v>64</v>
      </c>
      <c r="H29" s="9" t="s">
        <v>63</v>
      </c>
    </row>
    <row r="30" spans="1:8" x14ac:dyDescent="0.25">
      <c r="A30" s="8">
        <v>15</v>
      </c>
      <c r="B30" s="8">
        <v>2018</v>
      </c>
      <c r="C30" s="9" t="s">
        <v>31</v>
      </c>
      <c r="D30" s="15">
        <f>173190+3086</f>
        <v>176276</v>
      </c>
      <c r="E30" s="15">
        <v>53466</v>
      </c>
      <c r="F30" s="7">
        <f t="shared" si="0"/>
        <v>0.30330844811545532</v>
      </c>
      <c r="G30" s="9" t="s">
        <v>80</v>
      </c>
      <c r="H30" s="7" t="s">
        <v>81</v>
      </c>
    </row>
    <row r="31" spans="1:8" x14ac:dyDescent="0.25">
      <c r="A31" s="8">
        <v>17</v>
      </c>
      <c r="B31" s="8">
        <v>2018</v>
      </c>
      <c r="C31" s="9" t="s">
        <v>4</v>
      </c>
      <c r="D31" s="15">
        <v>7831</v>
      </c>
      <c r="E31" s="15">
        <v>7831</v>
      </c>
      <c r="F31" s="7">
        <f t="shared" si="0"/>
        <v>1</v>
      </c>
      <c r="G31" s="9" t="s">
        <v>93</v>
      </c>
      <c r="H31" s="7" t="s">
        <v>35</v>
      </c>
    </row>
    <row r="32" spans="1:8" x14ac:dyDescent="0.25">
      <c r="A32" s="8">
        <v>23</v>
      </c>
      <c r="B32" s="8">
        <v>2018</v>
      </c>
      <c r="C32" s="9" t="s">
        <v>8</v>
      </c>
      <c r="D32" s="15">
        <v>25742</v>
      </c>
      <c r="E32" s="15">
        <v>6227</v>
      </c>
      <c r="F32" s="7">
        <f t="shared" si="0"/>
        <v>0.24190039623960843</v>
      </c>
      <c r="G32" s="9" t="s">
        <v>44</v>
      </c>
      <c r="H32" s="7" t="s">
        <v>45</v>
      </c>
    </row>
    <row r="33" spans="1:9" x14ac:dyDescent="0.25">
      <c r="A33" s="8">
        <v>24</v>
      </c>
      <c r="B33" s="8">
        <v>2018</v>
      </c>
      <c r="C33" s="9" t="s">
        <v>46</v>
      </c>
      <c r="D33" s="15">
        <v>25361</v>
      </c>
      <c r="E33" s="15">
        <v>2527</v>
      </c>
      <c r="F33" s="7">
        <f t="shared" si="0"/>
        <v>9.9641181341429755E-2</v>
      </c>
      <c r="G33" s="9" t="s">
        <v>47</v>
      </c>
      <c r="H33" s="7" t="s">
        <v>100</v>
      </c>
    </row>
    <row r="34" spans="1:9" x14ac:dyDescent="0.25">
      <c r="A34" s="8">
        <v>30</v>
      </c>
      <c r="B34" s="8">
        <v>2018</v>
      </c>
      <c r="C34" s="9" t="s">
        <v>2</v>
      </c>
      <c r="D34" s="15">
        <v>3900</v>
      </c>
      <c r="E34" s="15">
        <v>3900</v>
      </c>
      <c r="F34" s="7">
        <f t="shared" si="0"/>
        <v>1</v>
      </c>
      <c r="G34" s="9" t="s">
        <v>16</v>
      </c>
      <c r="H34" s="7" t="s">
        <v>86</v>
      </c>
    </row>
    <row r="35" spans="1:9" x14ac:dyDescent="0.25">
      <c r="A35" s="8">
        <v>14</v>
      </c>
      <c r="B35" s="8">
        <v>2019</v>
      </c>
      <c r="C35" s="9" t="s">
        <v>28</v>
      </c>
      <c r="D35" s="15">
        <v>11533</v>
      </c>
      <c r="E35" s="17">
        <v>9084</v>
      </c>
      <c r="F35" s="7">
        <f t="shared" si="0"/>
        <v>0.78765282233590561</v>
      </c>
      <c r="G35" s="9" t="s">
        <v>29</v>
      </c>
      <c r="H35" s="7" t="s">
        <v>79</v>
      </c>
    </row>
    <row r="36" spans="1:9" s="7" customFormat="1" x14ac:dyDescent="0.25">
      <c r="A36" s="8">
        <v>33</v>
      </c>
      <c r="B36" s="8">
        <v>2019</v>
      </c>
      <c r="C36" s="9" t="s">
        <v>7</v>
      </c>
      <c r="D36" s="15">
        <v>46562</v>
      </c>
      <c r="E36" s="15">
        <v>46562</v>
      </c>
      <c r="F36" s="7">
        <f t="shared" si="0"/>
        <v>1</v>
      </c>
      <c r="G36" s="9" t="s">
        <v>57</v>
      </c>
      <c r="H36" s="7" t="s">
        <v>58</v>
      </c>
    </row>
    <row r="37" spans="1:9" s="7" customFormat="1" x14ac:dyDescent="0.25">
      <c r="A37" s="8">
        <v>38</v>
      </c>
      <c r="B37" s="8">
        <v>2019</v>
      </c>
      <c r="C37" s="9" t="s">
        <v>6</v>
      </c>
      <c r="D37" s="15">
        <v>496</v>
      </c>
      <c r="E37" s="15">
        <v>496</v>
      </c>
      <c r="F37" s="7">
        <f t="shared" si="0"/>
        <v>1</v>
      </c>
      <c r="G37" s="9" t="s">
        <v>98</v>
      </c>
      <c r="H37" s="7" t="s">
        <v>99</v>
      </c>
    </row>
    <row r="38" spans="1:9" x14ac:dyDescent="0.25">
      <c r="A38" s="8">
        <v>36</v>
      </c>
      <c r="B38" s="8">
        <v>2020</v>
      </c>
      <c r="C38" s="9" t="s">
        <v>28</v>
      </c>
      <c r="D38" s="15">
        <v>48174</v>
      </c>
      <c r="E38" s="15">
        <v>48174</v>
      </c>
      <c r="F38" s="7">
        <f xml:space="preserve"> E38 / D38</f>
        <v>1</v>
      </c>
      <c r="G38" s="9" t="s">
        <v>94</v>
      </c>
      <c r="H38" s="7" t="s">
        <v>97</v>
      </c>
      <c r="I38" s="8"/>
    </row>
    <row r="39" spans="1:9" x14ac:dyDescent="0.25">
      <c r="A39" s="8">
        <v>37</v>
      </c>
      <c r="B39" s="8">
        <v>2020</v>
      </c>
      <c r="C39" s="9" t="s">
        <v>4</v>
      </c>
      <c r="D39" s="15">
        <v>12396</v>
      </c>
      <c r="E39" s="15">
        <v>12396</v>
      </c>
      <c r="F39" s="7">
        <f xml:space="preserve"> E39 / D39</f>
        <v>1</v>
      </c>
      <c r="G39" s="9" t="s">
        <v>96</v>
      </c>
      <c r="H39" s="7" t="s">
        <v>95</v>
      </c>
    </row>
    <row r="40" spans="1:9" x14ac:dyDescent="0.25">
      <c r="A40" s="8">
        <v>20</v>
      </c>
      <c r="B40" s="8">
        <v>2020</v>
      </c>
      <c r="C40" s="9" t="s">
        <v>24</v>
      </c>
      <c r="D40" s="17">
        <v>4000</v>
      </c>
      <c r="E40" s="17">
        <v>4000</v>
      </c>
      <c r="F40" s="7">
        <f xml:space="preserve"> E40 / D40</f>
        <v>1</v>
      </c>
      <c r="G40" s="9" t="s">
        <v>41</v>
      </c>
      <c r="H40" s="7" t="s">
        <v>82</v>
      </c>
    </row>
  </sheetData>
  <sortState xmlns:xlrd2="http://schemas.microsoft.com/office/spreadsheetml/2017/richdata2" ref="A2:H37">
    <sortCondition ref="B2:B37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CB4-1FC6-4609-AAA8-B6CD449C05AA}">
  <dimension ref="A1:G30"/>
  <sheetViews>
    <sheetView tabSelected="1" zoomScale="141" zoomScaleNormal="141" workbookViewId="0">
      <selection activeCell="G5" sqref="G5"/>
    </sheetView>
  </sheetViews>
  <sheetFormatPr defaultRowHeight="15" x14ac:dyDescent="0.25"/>
  <cols>
    <col min="1" max="1" width="60.140625" customWidth="1"/>
    <col min="2" max="2" width="3.7109375" customWidth="1"/>
    <col min="4" max="4" width="7.28515625" style="6" customWidth="1"/>
    <col min="6" max="7" width="12" bestFit="1" customWidth="1"/>
  </cols>
  <sheetData>
    <row r="1" spans="1:7" x14ac:dyDescent="0.25">
      <c r="A1" s="4" t="s">
        <v>2</v>
      </c>
      <c r="B1">
        <v>4</v>
      </c>
      <c r="C1">
        <f>B1/B24</f>
        <v>0.10256410256410256</v>
      </c>
      <c r="D1" s="6">
        <f>C1*100</f>
        <v>10.256410256410255</v>
      </c>
    </row>
    <row r="2" spans="1:7" x14ac:dyDescent="0.25">
      <c r="A2" s="4" t="s">
        <v>5</v>
      </c>
      <c r="B2">
        <v>1</v>
      </c>
      <c r="C2">
        <f>B2/B24</f>
        <v>2.564102564102564E-2</v>
      </c>
      <c r="D2" s="6">
        <f>C2*100</f>
        <v>2.5641025641025639</v>
      </c>
    </row>
    <row r="3" spans="1:7" x14ac:dyDescent="0.25">
      <c r="A3" s="4" t="s">
        <v>4</v>
      </c>
      <c r="B3">
        <v>5</v>
      </c>
      <c r="C3">
        <f>B3/B24</f>
        <v>0.12820512820512819</v>
      </c>
      <c r="D3" s="6">
        <f t="shared" ref="D3:D5" si="0">C3*100</f>
        <v>12.820512820512819</v>
      </c>
      <c r="F3" s="14" t="s">
        <v>101</v>
      </c>
      <c r="G3">
        <f>C2+C4+C5+C16+C10</f>
        <v>0.23076923076923075</v>
      </c>
    </row>
    <row r="4" spans="1:7" x14ac:dyDescent="0.25">
      <c r="A4" s="4" t="s">
        <v>6</v>
      </c>
      <c r="B4">
        <v>8</v>
      </c>
      <c r="C4">
        <f>B4/B24</f>
        <v>0.20512820512820512</v>
      </c>
      <c r="D4" s="6">
        <f t="shared" si="0"/>
        <v>20.512820512820511</v>
      </c>
      <c r="F4" s="14" t="s">
        <v>102</v>
      </c>
      <c r="G4">
        <f>C1+C3+C8</f>
        <v>0.25641025641025639</v>
      </c>
    </row>
    <row r="5" spans="1:7" x14ac:dyDescent="0.25">
      <c r="A5" s="4" t="s">
        <v>104</v>
      </c>
      <c r="B5">
        <v>0</v>
      </c>
      <c r="C5">
        <f>B5/B24</f>
        <v>0</v>
      </c>
      <c r="D5" s="6">
        <f t="shared" si="0"/>
        <v>0</v>
      </c>
      <c r="F5" s="14" t="s">
        <v>103</v>
      </c>
      <c r="G5">
        <f>C9+C12+C17+C18+C20+C15+C19+C11</f>
        <v>0.51282051282051289</v>
      </c>
    </row>
    <row r="6" spans="1:7" x14ac:dyDescent="0.25">
      <c r="A6" s="5"/>
      <c r="D6" s="6">
        <f>SUM(D1:D5)</f>
        <v>46.153846153846146</v>
      </c>
      <c r="F6" s="14"/>
      <c r="G6">
        <f>SUM(G3:G5)</f>
        <v>1</v>
      </c>
    </row>
    <row r="8" spans="1:7" x14ac:dyDescent="0.25">
      <c r="A8" s="4" t="s">
        <v>14</v>
      </c>
      <c r="B8">
        <v>1</v>
      </c>
      <c r="C8">
        <f>B8/B24</f>
        <v>2.564102564102564E-2</v>
      </c>
      <c r="D8" s="6">
        <f>C8*100</f>
        <v>2.5641025641025639</v>
      </c>
    </row>
    <row r="9" spans="1:7" x14ac:dyDescent="0.25">
      <c r="A9" s="4" t="s">
        <v>8</v>
      </c>
      <c r="B9">
        <v>10</v>
      </c>
      <c r="C9">
        <f>B9/B24</f>
        <v>0.25641025641025639</v>
      </c>
      <c r="D9" s="6">
        <f>C9*100</f>
        <v>25.641025641025639</v>
      </c>
    </row>
    <row r="10" spans="1:7" x14ac:dyDescent="0.25">
      <c r="A10" s="4" t="s">
        <v>9</v>
      </c>
      <c r="B10">
        <v>0</v>
      </c>
      <c r="C10">
        <f>B10/B24</f>
        <v>0</v>
      </c>
      <c r="D10" s="6">
        <f>C10*100</f>
        <v>0</v>
      </c>
    </row>
    <row r="11" spans="1:7" x14ac:dyDescent="0.25">
      <c r="A11" s="4" t="s">
        <v>10</v>
      </c>
      <c r="B11">
        <v>1</v>
      </c>
      <c r="C11">
        <f>B11/B24</f>
        <v>2.564102564102564E-2</v>
      </c>
      <c r="D11" s="6">
        <f>C11*100</f>
        <v>2.5641025641025639</v>
      </c>
    </row>
    <row r="12" spans="1:7" x14ac:dyDescent="0.25">
      <c r="A12" s="4" t="s">
        <v>46</v>
      </c>
      <c r="B12">
        <v>3</v>
      </c>
      <c r="C12">
        <f>B12/B24</f>
        <v>7.6923076923076927E-2</v>
      </c>
      <c r="D12" s="6">
        <f>C12*100</f>
        <v>7.6923076923076925</v>
      </c>
    </row>
    <row r="13" spans="1:7" x14ac:dyDescent="0.25">
      <c r="D13" s="6">
        <f>SUM(D8:D12)</f>
        <v>38.46153846153846</v>
      </c>
    </row>
    <row r="15" spans="1:7" x14ac:dyDescent="0.25">
      <c r="A15" s="4" t="s">
        <v>109</v>
      </c>
      <c r="B15">
        <v>1</v>
      </c>
      <c r="C15">
        <f>B15/B24</f>
        <v>2.564102564102564E-2</v>
      </c>
      <c r="D15" s="6">
        <f t="shared" ref="D15:D20" si="1">C15*100</f>
        <v>2.5641025641025639</v>
      </c>
    </row>
    <row r="16" spans="1:7" x14ac:dyDescent="0.25">
      <c r="A16" s="4" t="s">
        <v>106</v>
      </c>
      <c r="B16">
        <v>0</v>
      </c>
      <c r="C16">
        <f>B16/B24</f>
        <v>0</v>
      </c>
      <c r="D16" s="6">
        <f t="shared" si="1"/>
        <v>0</v>
      </c>
    </row>
    <row r="17" spans="1:4" x14ac:dyDescent="0.25">
      <c r="A17" s="4" t="s">
        <v>105</v>
      </c>
      <c r="B17">
        <v>0</v>
      </c>
      <c r="C17">
        <f>B17/B24</f>
        <v>0</v>
      </c>
      <c r="D17" s="6">
        <f t="shared" si="1"/>
        <v>0</v>
      </c>
    </row>
    <row r="18" spans="1:4" x14ac:dyDescent="0.25">
      <c r="A18" s="4" t="s">
        <v>108</v>
      </c>
      <c r="B18">
        <v>3</v>
      </c>
      <c r="C18">
        <f>B18/B24</f>
        <v>7.6923076923076927E-2</v>
      </c>
      <c r="D18" s="6">
        <f t="shared" si="1"/>
        <v>7.6923076923076925</v>
      </c>
    </row>
    <row r="19" spans="1:4" x14ac:dyDescent="0.25">
      <c r="A19" s="4" t="s">
        <v>110</v>
      </c>
      <c r="B19">
        <v>1</v>
      </c>
      <c r="C19">
        <f>B19/B24</f>
        <v>2.564102564102564E-2</v>
      </c>
      <c r="D19" s="6">
        <f t="shared" si="1"/>
        <v>2.5641025641025639</v>
      </c>
    </row>
    <row r="20" spans="1:4" x14ac:dyDescent="0.25">
      <c r="A20" s="4" t="s">
        <v>107</v>
      </c>
      <c r="B20">
        <v>1</v>
      </c>
      <c r="C20">
        <f>B20/B24</f>
        <v>2.564102564102564E-2</v>
      </c>
      <c r="D20" s="6">
        <f t="shared" si="1"/>
        <v>2.5641025641025639</v>
      </c>
    </row>
    <row r="21" spans="1:4" x14ac:dyDescent="0.25">
      <c r="A21" s="5"/>
      <c r="D21" s="6">
        <f>SUM(D15:D20)</f>
        <v>15.384615384615383</v>
      </c>
    </row>
    <row r="22" spans="1:4" x14ac:dyDescent="0.25">
      <c r="A22" s="5"/>
    </row>
    <row r="23" spans="1:4" x14ac:dyDescent="0.25">
      <c r="A23" s="5"/>
    </row>
    <row r="24" spans="1:4" x14ac:dyDescent="0.25">
      <c r="A24" s="5"/>
      <c r="B24">
        <f>SUM(B1:B20)</f>
        <v>39</v>
      </c>
      <c r="C24">
        <f>SUM(C1:C20)</f>
        <v>1.0000000000000002</v>
      </c>
      <c r="D24" s="6">
        <f>SUM(D6,D13,D21)</f>
        <v>100</v>
      </c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scholar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PG</dc:creator>
  <cp:lastModifiedBy>Javier PG</cp:lastModifiedBy>
  <dcterms:created xsi:type="dcterms:W3CDTF">2015-06-05T18:17:20Z</dcterms:created>
  <dcterms:modified xsi:type="dcterms:W3CDTF">2022-07-08T18:42:02Z</dcterms:modified>
</cp:coreProperties>
</file>