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stemaInsuma\Pruebas\cargarExcel\"/>
    </mc:Choice>
  </mc:AlternateContent>
  <xr:revisionPtr revIDLastSave="0" documentId="13_ncr:1_{1C2C574A-F72C-40D2-A538-626E98C28B29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PRIMER PARCIAL" sheetId="1" r:id="rId1"/>
    <sheet name="SEGUNDO PARCIAL" sheetId="3" r:id="rId2"/>
    <sheet name="TERCER PARCIAL " sheetId="4" r:id="rId3"/>
    <sheet name="CALIF FINAL" sheetId="2" r:id="rId4"/>
  </sheets>
  <definedNames>
    <definedName name="_xlnm.Print_Area" localSheetId="3">'CALIF FINAL'!$A$1:$F$38</definedName>
    <definedName name="_xlnm.Print_Area" localSheetId="0">'PRIMER PARCIAL'!$A$1:$M$40</definedName>
    <definedName name="_xlnm.Print_Area" localSheetId="1">'SEGUNDO PARCIAL'!$A$1:$M$36</definedName>
    <definedName name="_xlnm.Print_Area" localSheetId="2">'TERCER PARCIAL '!$A$1:$M$36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2" l="1"/>
  <c r="B37" i="2"/>
  <c r="J38" i="4"/>
  <c r="H38" i="4"/>
  <c r="F38" i="4"/>
  <c r="D38" i="4"/>
  <c r="J37" i="4"/>
  <c r="H37" i="4"/>
  <c r="F37" i="4"/>
  <c r="D37" i="4"/>
  <c r="K37" i="4" s="1"/>
  <c r="L37" i="4" l="1"/>
  <c r="E36" i="2" s="1"/>
  <c r="L38" i="4"/>
  <c r="E37" i="2" s="1"/>
  <c r="K38" i="4"/>
  <c r="J38" i="3"/>
  <c r="H38" i="3"/>
  <c r="F38" i="3"/>
  <c r="D38" i="3"/>
  <c r="J37" i="3"/>
  <c r="H37" i="3"/>
  <c r="F37" i="3"/>
  <c r="D37" i="3"/>
  <c r="B36" i="3"/>
  <c r="D36" i="3"/>
  <c r="F36" i="3"/>
  <c r="H36" i="3"/>
  <c r="J36" i="3"/>
  <c r="J37" i="1"/>
  <c r="J38" i="1"/>
  <c r="H37" i="1"/>
  <c r="H38" i="1"/>
  <c r="F37" i="1"/>
  <c r="F38" i="1"/>
  <c r="D37" i="1"/>
  <c r="D38" i="1"/>
  <c r="L38" i="1" l="1"/>
  <c r="L37" i="1"/>
  <c r="C36" i="2" s="1"/>
  <c r="L36" i="3"/>
  <c r="K37" i="1"/>
  <c r="K38" i="1"/>
  <c r="K36" i="3"/>
  <c r="K37" i="3"/>
  <c r="K38" i="3"/>
  <c r="L37" i="3"/>
  <c r="D36" i="2" s="1"/>
  <c r="L38" i="3"/>
  <c r="D37" i="2" s="1"/>
  <c r="F37" i="2" s="1"/>
  <c r="J35" i="4"/>
  <c r="J36" i="4"/>
  <c r="H35" i="4"/>
  <c r="H36" i="4"/>
  <c r="F35" i="4"/>
  <c r="F36" i="4"/>
  <c r="D35" i="4"/>
  <c r="K35" i="4" s="1"/>
  <c r="L35" i="4" s="1"/>
  <c r="E34" i="2" s="1"/>
  <c r="D36" i="4"/>
  <c r="B35" i="4"/>
  <c r="B36" i="4"/>
  <c r="F36" i="2" l="1"/>
  <c r="D9" i="4"/>
  <c r="F9" i="4"/>
  <c r="H9" i="4"/>
  <c r="J9" i="4"/>
  <c r="D10" i="4"/>
  <c r="F10" i="4"/>
  <c r="H10" i="4"/>
  <c r="J10" i="4"/>
  <c r="D11" i="4"/>
  <c r="F11" i="4"/>
  <c r="H11" i="4"/>
  <c r="J11" i="4"/>
  <c r="D12" i="4"/>
  <c r="F12" i="4"/>
  <c r="H12" i="4"/>
  <c r="J12" i="4"/>
  <c r="D13" i="4"/>
  <c r="F13" i="4"/>
  <c r="H13" i="4"/>
  <c r="J13" i="4"/>
  <c r="D14" i="4"/>
  <c r="F14" i="4"/>
  <c r="H14" i="4"/>
  <c r="J14" i="4"/>
  <c r="D15" i="4"/>
  <c r="F15" i="4"/>
  <c r="H15" i="4"/>
  <c r="J15" i="4"/>
  <c r="D16" i="4"/>
  <c r="F16" i="4"/>
  <c r="H16" i="4"/>
  <c r="J16" i="4"/>
  <c r="D17" i="4"/>
  <c r="F17" i="4"/>
  <c r="H17" i="4"/>
  <c r="J17" i="4"/>
  <c r="D18" i="4"/>
  <c r="F18" i="4"/>
  <c r="H18" i="4"/>
  <c r="J18" i="4"/>
  <c r="D19" i="4"/>
  <c r="F19" i="4"/>
  <c r="H19" i="4"/>
  <c r="J19" i="4"/>
  <c r="D20" i="4"/>
  <c r="F20" i="4"/>
  <c r="H20" i="4"/>
  <c r="J20" i="4"/>
  <c r="D21" i="4"/>
  <c r="F21" i="4"/>
  <c r="H21" i="4"/>
  <c r="J21" i="4"/>
  <c r="D22" i="4"/>
  <c r="F22" i="4"/>
  <c r="H22" i="4"/>
  <c r="J22" i="4"/>
  <c r="D23" i="4"/>
  <c r="F23" i="4"/>
  <c r="H23" i="4"/>
  <c r="J23" i="4"/>
  <c r="D24" i="4"/>
  <c r="F24" i="4"/>
  <c r="H24" i="4"/>
  <c r="J24" i="4"/>
  <c r="D25" i="4"/>
  <c r="F25" i="4"/>
  <c r="H25" i="4"/>
  <c r="J25" i="4"/>
  <c r="D26" i="4"/>
  <c r="F26" i="4"/>
  <c r="H26" i="4"/>
  <c r="J26" i="4"/>
  <c r="D27" i="4"/>
  <c r="F27" i="4"/>
  <c r="H27" i="4"/>
  <c r="J27" i="4"/>
  <c r="D28" i="4"/>
  <c r="F28" i="4"/>
  <c r="H28" i="4"/>
  <c r="J28" i="4"/>
  <c r="D29" i="4"/>
  <c r="F29" i="4"/>
  <c r="H29" i="4"/>
  <c r="J29" i="4"/>
  <c r="D30" i="4"/>
  <c r="F30" i="4"/>
  <c r="H30" i="4"/>
  <c r="J30" i="4"/>
  <c r="D31" i="4"/>
  <c r="F31" i="4"/>
  <c r="H31" i="4"/>
  <c r="J31" i="4"/>
  <c r="D32" i="4"/>
  <c r="F32" i="4"/>
  <c r="H32" i="4"/>
  <c r="J32" i="4"/>
  <c r="D33" i="4"/>
  <c r="F33" i="4"/>
  <c r="H33" i="4"/>
  <c r="J33" i="4"/>
  <c r="K33" i="4" l="1"/>
  <c r="L33" i="4" s="1"/>
  <c r="E32" i="2" s="1"/>
  <c r="K32" i="4"/>
  <c r="L32" i="4" s="1"/>
  <c r="E31" i="2" s="1"/>
  <c r="K31" i="4"/>
  <c r="L31" i="4" s="1"/>
  <c r="E30" i="2" s="1"/>
  <c r="K30" i="4"/>
  <c r="L30" i="4" s="1"/>
  <c r="E29" i="2" s="1"/>
  <c r="K29" i="4"/>
  <c r="L29" i="4" s="1"/>
  <c r="E28" i="2" s="1"/>
  <c r="K28" i="4"/>
  <c r="L28" i="4" s="1"/>
  <c r="E27" i="2" s="1"/>
  <c r="K27" i="4"/>
  <c r="L27" i="4" s="1"/>
  <c r="E26" i="2" s="1"/>
  <c r="K26" i="4"/>
  <c r="L26" i="4" s="1"/>
  <c r="E25" i="2" s="1"/>
  <c r="K25" i="4"/>
  <c r="L25" i="4" s="1"/>
  <c r="E24" i="2" s="1"/>
  <c r="K24" i="4"/>
  <c r="L24" i="4" s="1"/>
  <c r="E23" i="2" s="1"/>
  <c r="K23" i="4"/>
  <c r="L23" i="4" s="1"/>
  <c r="E22" i="2" s="1"/>
  <c r="K22" i="4"/>
  <c r="L22" i="4" s="1"/>
  <c r="E21" i="2" s="1"/>
  <c r="K21" i="4"/>
  <c r="L21" i="4" s="1"/>
  <c r="E20" i="2" s="1"/>
  <c r="K20" i="4"/>
  <c r="L20" i="4" s="1"/>
  <c r="E19" i="2" s="1"/>
  <c r="K19" i="4"/>
  <c r="L19" i="4" s="1"/>
  <c r="E18" i="2" s="1"/>
  <c r="K18" i="4"/>
  <c r="L18" i="4" s="1"/>
  <c r="E17" i="2" s="1"/>
  <c r="K17" i="4"/>
  <c r="L17" i="4" s="1"/>
  <c r="E16" i="2" s="1"/>
  <c r="K16" i="4"/>
  <c r="L16" i="4" s="1"/>
  <c r="E15" i="2" s="1"/>
  <c r="K15" i="4"/>
  <c r="L15" i="4" s="1"/>
  <c r="E14" i="2" s="1"/>
  <c r="K14" i="4"/>
  <c r="L14" i="4" s="1"/>
  <c r="E13" i="2" s="1"/>
  <c r="K13" i="4"/>
  <c r="L13" i="4" s="1"/>
  <c r="E12" i="2" s="1"/>
  <c r="K12" i="4"/>
  <c r="L12" i="4" s="1"/>
  <c r="E11" i="2" s="1"/>
  <c r="K11" i="4"/>
  <c r="L11" i="4" s="1"/>
  <c r="E10" i="2" s="1"/>
  <c r="K10" i="4"/>
  <c r="L10" i="4" s="1"/>
  <c r="E9" i="2" s="1"/>
  <c r="K9" i="4"/>
  <c r="L9" i="4" s="1"/>
  <c r="E8" i="2" s="1"/>
  <c r="B29" i="2"/>
  <c r="B28" i="2"/>
  <c r="B30" i="4"/>
  <c r="B30" i="3"/>
  <c r="J30" i="1" l="1"/>
  <c r="H30" i="1"/>
  <c r="F30" i="1"/>
  <c r="D30" i="1"/>
  <c r="J30" i="3"/>
  <c r="H30" i="3"/>
  <c r="F30" i="3"/>
  <c r="D30" i="3"/>
  <c r="K30" i="1" l="1"/>
  <c r="K30" i="3"/>
  <c r="L30" i="3" l="1"/>
  <c r="L30" i="1"/>
  <c r="B9" i="3"/>
  <c r="B10" i="3"/>
  <c r="B11" i="3"/>
  <c r="B12" i="3"/>
  <c r="B13" i="3"/>
  <c r="B14" i="3"/>
  <c r="B15" i="3"/>
  <c r="B16" i="3"/>
  <c r="B17" i="3"/>
  <c r="H29" i="2" l="1"/>
  <c r="I29" i="2"/>
  <c r="F29" i="2"/>
  <c r="C5" i="4" l="1"/>
  <c r="C4" i="4"/>
  <c r="J41" i="3"/>
  <c r="B34" i="4"/>
  <c r="J34" i="4"/>
  <c r="H34" i="4"/>
  <c r="F34" i="4"/>
  <c r="D34" i="4"/>
  <c r="B35" i="3"/>
  <c r="B34" i="3"/>
  <c r="J35" i="3"/>
  <c r="H35" i="3"/>
  <c r="F35" i="3"/>
  <c r="D35" i="3"/>
  <c r="J34" i="3"/>
  <c r="H34" i="3"/>
  <c r="F34" i="3"/>
  <c r="D34" i="3"/>
  <c r="J33" i="3"/>
  <c r="H33" i="3"/>
  <c r="F33" i="3"/>
  <c r="D33" i="3"/>
  <c r="J32" i="3"/>
  <c r="H32" i="3"/>
  <c r="F32" i="3"/>
  <c r="D32" i="3"/>
  <c r="J31" i="3"/>
  <c r="H31" i="3"/>
  <c r="F31" i="3"/>
  <c r="D31" i="3"/>
  <c r="J29" i="3"/>
  <c r="H29" i="3"/>
  <c r="F29" i="3"/>
  <c r="D29" i="3"/>
  <c r="J28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J21" i="3"/>
  <c r="H21" i="3"/>
  <c r="F21" i="3"/>
  <c r="D21" i="3"/>
  <c r="J20" i="3"/>
  <c r="H20" i="3"/>
  <c r="F20" i="3"/>
  <c r="D20" i="3"/>
  <c r="J19" i="3"/>
  <c r="H19" i="3"/>
  <c r="F19" i="3"/>
  <c r="D19" i="3"/>
  <c r="J18" i="3"/>
  <c r="H18" i="3"/>
  <c r="F18" i="3"/>
  <c r="D18" i="3"/>
  <c r="J17" i="3"/>
  <c r="H17" i="3"/>
  <c r="F17" i="3"/>
  <c r="D17" i="3"/>
  <c r="J16" i="3"/>
  <c r="H16" i="3"/>
  <c r="F16" i="3"/>
  <c r="D16" i="3"/>
  <c r="J15" i="3"/>
  <c r="H15" i="3"/>
  <c r="F15" i="3"/>
  <c r="D15" i="3"/>
  <c r="J14" i="3"/>
  <c r="H14" i="3"/>
  <c r="F14" i="3"/>
  <c r="D14" i="3"/>
  <c r="J13" i="3"/>
  <c r="H13" i="3"/>
  <c r="F13" i="3"/>
  <c r="D13" i="3"/>
  <c r="J12" i="3"/>
  <c r="H12" i="3"/>
  <c r="F12" i="3"/>
  <c r="D12" i="3"/>
  <c r="J11" i="3"/>
  <c r="H11" i="3"/>
  <c r="F11" i="3"/>
  <c r="D11" i="3"/>
  <c r="J10" i="3"/>
  <c r="H10" i="3"/>
  <c r="F10" i="3"/>
  <c r="D10" i="3"/>
  <c r="J9" i="3"/>
  <c r="H9" i="3"/>
  <c r="F9" i="3"/>
  <c r="D9" i="3"/>
  <c r="J36" i="1"/>
  <c r="J35" i="1"/>
  <c r="J34" i="1"/>
  <c r="J33" i="1"/>
  <c r="J32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H36" i="1"/>
  <c r="H35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F36" i="1"/>
  <c r="F35" i="1"/>
  <c r="F34" i="1"/>
  <c r="F33" i="1"/>
  <c r="F32" i="1"/>
  <c r="F31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L34" i="1" l="1"/>
  <c r="C33" i="2" s="1"/>
  <c r="L36" i="1"/>
  <c r="C35" i="2" s="1"/>
  <c r="L34" i="3"/>
  <c r="D33" i="2" s="1"/>
  <c r="L35" i="3"/>
  <c r="D34" i="2" s="1"/>
  <c r="D35" i="2"/>
  <c r="L35" i="1"/>
  <c r="C34" i="2" s="1"/>
  <c r="K35" i="3"/>
  <c r="K34" i="4"/>
  <c r="L34" i="4" s="1"/>
  <c r="E33" i="2" s="1"/>
  <c r="K36" i="4"/>
  <c r="L36" i="4" s="1"/>
  <c r="E35" i="2" s="1"/>
  <c r="K18" i="3"/>
  <c r="K19" i="3"/>
  <c r="K20" i="3"/>
  <c r="K21" i="3"/>
  <c r="K22" i="3"/>
  <c r="K23" i="3"/>
  <c r="K24" i="3"/>
  <c r="K25" i="3"/>
  <c r="K10" i="3"/>
  <c r="K11" i="3"/>
  <c r="K12" i="3"/>
  <c r="K13" i="3"/>
  <c r="K14" i="3"/>
  <c r="K15" i="3"/>
  <c r="K16" i="3"/>
  <c r="K17" i="3"/>
  <c r="K10" i="1"/>
  <c r="K13" i="1"/>
  <c r="K14" i="1"/>
  <c r="K15" i="1"/>
  <c r="K16" i="1"/>
  <c r="K17" i="1"/>
  <c r="K11" i="1"/>
  <c r="K12" i="1"/>
  <c r="L17" i="3" l="1"/>
  <c r="D16" i="2" s="1"/>
  <c r="L15" i="3"/>
  <c r="D14" i="2" s="1"/>
  <c r="L13" i="3"/>
  <c r="D12" i="2" s="1"/>
  <c r="L11" i="3"/>
  <c r="D10" i="2" s="1"/>
  <c r="L25" i="3"/>
  <c r="D24" i="2" s="1"/>
  <c r="L23" i="3"/>
  <c r="D22" i="2" s="1"/>
  <c r="L21" i="3"/>
  <c r="D20" i="2" s="1"/>
  <c r="L19" i="3"/>
  <c r="D18" i="2" s="1"/>
  <c r="L16" i="3"/>
  <c r="D15" i="2" s="1"/>
  <c r="L14" i="3"/>
  <c r="D13" i="2" s="1"/>
  <c r="L12" i="3"/>
  <c r="D11" i="2" s="1"/>
  <c r="L10" i="3"/>
  <c r="D9" i="2" s="1"/>
  <c r="L24" i="3"/>
  <c r="D23" i="2" s="1"/>
  <c r="L22" i="3"/>
  <c r="D21" i="2" s="1"/>
  <c r="L20" i="3"/>
  <c r="D19" i="2" s="1"/>
  <c r="L18" i="3"/>
  <c r="D17" i="2" s="1"/>
  <c r="L12" i="1"/>
  <c r="C11" i="2" s="1"/>
  <c r="I11" i="2" s="1"/>
  <c r="L17" i="1"/>
  <c r="L15" i="1"/>
  <c r="C14" i="2" s="1"/>
  <c r="L13" i="1"/>
  <c r="C12" i="2" s="1"/>
  <c r="I12" i="2" s="1"/>
  <c r="L11" i="1"/>
  <c r="C10" i="2" s="1"/>
  <c r="L16" i="1"/>
  <c r="C15" i="2" s="1"/>
  <c r="I15" i="2" s="1"/>
  <c r="L14" i="1"/>
  <c r="C13" i="2" s="1"/>
  <c r="L10" i="1"/>
  <c r="C9" i="2" s="1"/>
  <c r="I9" i="2" s="1"/>
  <c r="K18" i="1"/>
  <c r="K19" i="1"/>
  <c r="K20" i="1"/>
  <c r="K21" i="1"/>
  <c r="I16" i="2" l="1"/>
  <c r="F11" i="2"/>
  <c r="F14" i="2"/>
  <c r="H15" i="2"/>
  <c r="I13" i="2"/>
  <c r="H10" i="2"/>
  <c r="I14" i="2"/>
  <c r="H16" i="2"/>
  <c r="F12" i="2"/>
  <c r="F16" i="2"/>
  <c r="H11" i="2"/>
  <c r="H12" i="2"/>
  <c r="I10" i="2"/>
  <c r="F9" i="2"/>
  <c r="F13" i="2"/>
  <c r="F15" i="2"/>
  <c r="F10" i="2"/>
  <c r="H9" i="2"/>
  <c r="H13" i="2"/>
  <c r="H14" i="2"/>
  <c r="L21" i="1"/>
  <c r="C20" i="2" s="1"/>
  <c r="I20" i="2" s="1"/>
  <c r="L19" i="1"/>
  <c r="C18" i="2" s="1"/>
  <c r="I18" i="2" s="1"/>
  <c r="L20" i="1"/>
  <c r="C19" i="2" s="1"/>
  <c r="I19" i="2" s="1"/>
  <c r="L18" i="1"/>
  <c r="C17" i="2" s="1"/>
  <c r="I17" i="2" s="1"/>
  <c r="H20" i="2"/>
  <c r="F20" i="2"/>
  <c r="B32" i="2"/>
  <c r="B33" i="2"/>
  <c r="B34" i="2"/>
  <c r="B35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0" i="2"/>
  <c r="B31" i="2"/>
  <c r="H17" i="2" l="1"/>
  <c r="F17" i="2"/>
  <c r="H19" i="2"/>
  <c r="H18" i="2"/>
  <c r="F19" i="2"/>
  <c r="F18" i="2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1" i="4"/>
  <c r="B32" i="4"/>
  <c r="B33" i="4"/>
  <c r="B9" i="4"/>
  <c r="B18" i="3"/>
  <c r="B19" i="3"/>
  <c r="B20" i="3"/>
  <c r="B21" i="3"/>
  <c r="B22" i="3"/>
  <c r="B23" i="3"/>
  <c r="B24" i="3"/>
  <c r="B25" i="3"/>
  <c r="B26" i="3"/>
  <c r="B27" i="3"/>
  <c r="B28" i="3"/>
  <c r="B29" i="3"/>
  <c r="B31" i="3"/>
  <c r="B32" i="3"/>
  <c r="B33" i="3"/>
  <c r="K29" i="1" l="1"/>
  <c r="L29" i="1" l="1"/>
  <c r="C28" i="2" s="1"/>
  <c r="K32" i="1"/>
  <c r="K31" i="1"/>
  <c r="L32" i="1" l="1"/>
  <c r="C31" i="2" s="1"/>
  <c r="L31" i="1"/>
  <c r="C30" i="2" s="1"/>
  <c r="K26" i="3"/>
  <c r="K27" i="3"/>
  <c r="K28" i="3"/>
  <c r="K29" i="3"/>
  <c r="K31" i="3"/>
  <c r="K32" i="3"/>
  <c r="K33" i="3"/>
  <c r="K34" i="3"/>
  <c r="L33" i="3" l="1"/>
  <c r="D32" i="2" s="1"/>
  <c r="L31" i="3"/>
  <c r="D30" i="2" s="1"/>
  <c r="H30" i="2" s="1"/>
  <c r="L28" i="3"/>
  <c r="D27" i="2" s="1"/>
  <c r="L32" i="3"/>
  <c r="D31" i="2" s="1"/>
  <c r="H31" i="2" s="1"/>
  <c r="L29" i="3"/>
  <c r="D28" i="2" s="1"/>
  <c r="H28" i="2" s="1"/>
  <c r="L27" i="3"/>
  <c r="D26" i="2" s="1"/>
  <c r="L26" i="3"/>
  <c r="D25" i="2" s="1"/>
  <c r="I30" i="2"/>
  <c r="K22" i="1"/>
  <c r="K24" i="1"/>
  <c r="K26" i="1"/>
  <c r="K27" i="1"/>
  <c r="K28" i="1"/>
  <c r="K33" i="1"/>
  <c r="K34" i="1"/>
  <c r="K35" i="1"/>
  <c r="F30" i="2" l="1"/>
  <c r="F31" i="2"/>
  <c r="I28" i="2"/>
  <c r="F28" i="2"/>
  <c r="I31" i="2"/>
  <c r="L33" i="1"/>
  <c r="H32" i="2" s="1"/>
  <c r="L27" i="1"/>
  <c r="C26" i="2" s="1"/>
  <c r="I26" i="2" s="1"/>
  <c r="L24" i="1"/>
  <c r="H23" i="2" s="1"/>
  <c r="L28" i="1"/>
  <c r="C27" i="2" s="1"/>
  <c r="I27" i="2" s="1"/>
  <c r="L26" i="1"/>
  <c r="F25" i="2" s="1"/>
  <c r="L22" i="1"/>
  <c r="C21" i="2" s="1"/>
  <c r="I21" i="2" s="1"/>
  <c r="H33" i="2"/>
  <c r="I33" i="2"/>
  <c r="I25" i="2"/>
  <c r="H34" i="2"/>
  <c r="I34" i="2"/>
  <c r="F33" i="2"/>
  <c r="K25" i="1"/>
  <c r="K23" i="1"/>
  <c r="H25" i="2" l="1"/>
  <c r="I23" i="2"/>
  <c r="F21" i="2"/>
  <c r="F23" i="2"/>
  <c r="H21" i="2"/>
  <c r="H27" i="2"/>
  <c r="F27" i="2"/>
  <c r="H26" i="2"/>
  <c r="F26" i="2"/>
  <c r="F32" i="2"/>
  <c r="I32" i="2"/>
  <c r="L25" i="1"/>
  <c r="C24" i="2" s="1"/>
  <c r="I24" i="2" s="1"/>
  <c r="L23" i="1"/>
  <c r="C22" i="2" s="1"/>
  <c r="I22" i="2" s="1"/>
  <c r="H24" i="2" l="1"/>
  <c r="F24" i="2"/>
  <c r="F22" i="2"/>
  <c r="H22" i="2"/>
  <c r="K9" i="3" l="1"/>
  <c r="K39" i="3" s="1"/>
  <c r="L9" i="3" l="1"/>
  <c r="D8" i="2" s="1"/>
  <c r="K39" i="4"/>
  <c r="F34" i="2" l="1"/>
  <c r="K36" i="1"/>
  <c r="I35" i="2" s="1"/>
  <c r="K9" i="1"/>
  <c r="L9" i="1" l="1"/>
  <c r="C8" i="2" s="1"/>
  <c r="I8" i="2" s="1"/>
  <c r="H35" i="2"/>
  <c r="F35" i="2"/>
  <c r="K39" i="1"/>
  <c r="H8" i="2" l="1"/>
  <c r="F8" i="2"/>
  <c r="F38" i="2" s="1"/>
</calcChain>
</file>

<file path=xl/sharedStrings.xml><?xml version="1.0" encoding="utf-8"?>
<sst xmlns="http://schemas.openxmlformats.org/spreadsheetml/2006/main" count="194" uniqueCount="102">
  <si>
    <t>No.</t>
  </si>
  <si>
    <t>FIRMA DEL ALUMNO</t>
  </si>
  <si>
    <t>PROMEDIO</t>
  </si>
  <si>
    <t>NOMBRE DEL ALUMNO (A)</t>
  </si>
  <si>
    <t>CALIFICACIÓN FINAL</t>
  </si>
  <si>
    <t>MATERIA:</t>
  </si>
  <si>
    <t>ARELLANO RAMIREZ ESPAÑA DIEGO</t>
  </si>
  <si>
    <t>N°</t>
  </si>
  <si>
    <t>NOMBRE ALUMNO (A)</t>
  </si>
  <si>
    <t>MAESTRO:</t>
  </si>
  <si>
    <t>Calificación</t>
  </si>
  <si>
    <t>Puntos</t>
  </si>
  <si>
    <t>1er PARCIAL</t>
  </si>
  <si>
    <t>3er PARCIAL</t>
  </si>
  <si>
    <t>Promedio de 1° y 2° parcial</t>
  </si>
  <si>
    <t>Suma de calificaciones 1° y 2° parc</t>
  </si>
  <si>
    <t>PROMEDIO FINAL</t>
  </si>
  <si>
    <t>ACTA DE CALIFICACIONES DEL TERCER PARCIAL</t>
  </si>
  <si>
    <t>INSTITUTO UNIVERSITARIO MEXICO AGUASCALIENTES</t>
  </si>
  <si>
    <t>ACTA DE CALIFICACIONES DEL PRIMER PARCIAL</t>
  </si>
  <si>
    <t>ACTA DE CALIFICACIONES DEL SEGUNDO PARCIAL</t>
  </si>
  <si>
    <t>PERIODO</t>
  </si>
  <si>
    <t>CONCENTRADO DE  CALIFICACIONES TRIMESTRALES</t>
  </si>
  <si>
    <t>2do PARCIAL</t>
  </si>
  <si>
    <t>CALIFICACION FINAL</t>
  </si>
  <si>
    <t>OBSERVACIONES</t>
  </si>
  <si>
    <t>CUATRIMESTRAL AGOSTO-NOVIEMBRE  2019-2020</t>
  </si>
  <si>
    <t xml:space="preserve">APLICACIÓN DEL 5 DE AGOSTO AL 9 DE SEPTIEMBRE </t>
  </si>
  <si>
    <t>ABUNDES MEDINA FATIMA DEL ROCIO</t>
  </si>
  <si>
    <t>ARELLANO GONZALEZ MARINA</t>
  </si>
  <si>
    <t xml:space="preserve">BRAND CUELLAR ADRIAN ALEX </t>
  </si>
  <si>
    <t xml:space="preserve">CANSINO RAMIREZ RUBEN </t>
  </si>
  <si>
    <t>DIAZ RUVALCABA OSCAR OSIEL</t>
  </si>
  <si>
    <t>ESTRADA DE LIRA EVERARDO</t>
  </si>
  <si>
    <t>FLORES VIRAMONTES LUIS FELIPE</t>
  </si>
  <si>
    <t>GUERRERO SALAZAR NOE CRUZ</t>
  </si>
  <si>
    <t>LANDI THIAGO</t>
  </si>
  <si>
    <t>LOPEZ GUTIERREZ JESUS ANTONIO</t>
  </si>
  <si>
    <t>LUIS CUELLAR ANDREA NICOLE</t>
  </si>
  <si>
    <t>LUNA SANCHEZ ARELY PAOLA</t>
  </si>
  <si>
    <t>MARTINEZ CASTAÑON XIMENA ITATI</t>
  </si>
  <si>
    <t xml:space="preserve">MEDINA SERENO MARIA CLARA </t>
  </si>
  <si>
    <t>MOLINA MARTINEZ LUIS MAURICIO</t>
  </si>
  <si>
    <t>NUÑEZ GALLEGOS FRANCISCO JAVIER</t>
  </si>
  <si>
    <t xml:space="preserve">ORTIZ HERNANDEZ SANTIAGO </t>
  </si>
  <si>
    <t>OSORIO MORFIN MARIANA ELIZABETH</t>
  </si>
  <si>
    <t xml:space="preserve">PADILLA HERNANDEZ JULIO AGUSTIN </t>
  </si>
  <si>
    <t>RAMIREZ CISNEROS FERNANDO</t>
  </si>
  <si>
    <t>RODRIGUEZ DE LUNA ELIAM</t>
  </si>
  <si>
    <t>RODRIGUEZ LOERA MARIA REGINA</t>
  </si>
  <si>
    <t xml:space="preserve">ROMERO ALEMAN BELINDA BERENICE </t>
  </si>
  <si>
    <t>SOTO JIMENEZ DIEGO ISAAC</t>
  </si>
  <si>
    <t>TAPIA ROJERO DENISSE GUADALUPE</t>
  </si>
  <si>
    <t>VAZQUEZ LOPEZ ADRIAN</t>
  </si>
  <si>
    <t>VITAL FLORES JOSE EDUARDO</t>
  </si>
  <si>
    <t xml:space="preserve">JIMENEZ PADILLA MARIA GUADALUPE </t>
  </si>
  <si>
    <t>PENDIENTE PARA 2DO. PARCIAL</t>
  </si>
  <si>
    <t>APLICACIÓN DEL 17 DE SEPTIEMBRE AL 9 DE OCTUBRE</t>
  </si>
  <si>
    <t>APLICACIÓN DEL 17 DE OCTUBRE AL 22 DE NOVIEMBRE</t>
  </si>
  <si>
    <t>CUATRIMESTRE</t>
  </si>
  <si>
    <t>AGO-NOV 19</t>
  </si>
  <si>
    <t>1°</t>
  </si>
  <si>
    <r>
      <t xml:space="preserve"> </t>
    </r>
    <r>
      <rPr>
        <b/>
        <sz val="10"/>
        <color theme="1"/>
        <rFont val="Microsoft Sans Serif"/>
        <family val="2"/>
      </rPr>
      <t>Les recuerdo que el acta ya tiene fórmula por lo que solo tendrán que introducir las calificaciones en las hojas de los parciales anteriores.</t>
    </r>
    <r>
      <rPr>
        <sz val="10"/>
        <color theme="1"/>
        <rFont val="Microsoft Sans Serif"/>
        <family val="2"/>
      </rPr>
      <t xml:space="preserve"> 
</t>
    </r>
  </si>
  <si>
    <r>
      <t xml:space="preserve"> </t>
    </r>
    <r>
      <rPr>
        <b/>
        <sz val="10"/>
        <color theme="1"/>
        <rFont val="Microsoft Sans Serif"/>
        <family val="2"/>
      </rPr>
      <t>Les recuerdo que el acta ya tiene fórmulas por lo que solo tendrán que introducir las calificaciones y los criterios y los porcentajes respectivos en la parte superior de cada columna.</t>
    </r>
    <r>
      <rPr>
        <sz val="10"/>
        <color theme="1"/>
        <rFont val="Microsoft Sans Serif"/>
        <family val="2"/>
      </rPr>
      <t xml:space="preserve">    
</t>
    </r>
  </si>
  <si>
    <t>INFORMATICA I</t>
  </si>
  <si>
    <t>ADRIAN CHAVEZ OLIVARES</t>
  </si>
  <si>
    <t>EXAMEN</t>
  </si>
  <si>
    <t>LIBRETA</t>
  </si>
  <si>
    <t>INVESTIGACIONES</t>
  </si>
  <si>
    <t>TAREAS/PRACTICAS</t>
  </si>
  <si>
    <t>NO PRESENTÓ EXAMEN</t>
  </si>
  <si>
    <t>CERVANTES RAMIREZ ERNESTO</t>
  </si>
  <si>
    <t>LARA MONROY DENISSE ALESSANDRA</t>
  </si>
  <si>
    <t>INFORMATICA 1</t>
  </si>
  <si>
    <t>NO LIBRETA, NO INVESTIGACIONES, NO TAREAS</t>
  </si>
  <si>
    <t>NO LIBRETA, NO INVESTIGACIONES, NO PRACTICAS COMPLETAS, NO TAREAS</t>
  </si>
  <si>
    <t>NO LIBRETA, NO PRACTICAS, NO INVESTIGACIONES, NO TAREAS</t>
  </si>
  <si>
    <t>NO TAREAS, NO LIBRETA COMPLETA</t>
  </si>
  <si>
    <t>NO INVESTIGACIONES</t>
  </si>
  <si>
    <t>NO TAREAS, NO INVESTIGACIONES</t>
  </si>
  <si>
    <t>NO INVESTIGACIONES, NO PRACTICAS COMPLETAS</t>
  </si>
  <si>
    <t>NO LIBRETA, NO TAREAS, NO INVESTIGACIONES</t>
  </si>
  <si>
    <t>NO LIBRETA, NO TAREAS, NO INVESTIGACIONES, NO PRACTICAS COMPLETAS</t>
  </si>
  <si>
    <t>NO TAREAS, NO PRACTICAS COMPLESTAS, NO INVESTIGACIONES</t>
  </si>
  <si>
    <t>NO LIBRETA, NO PRACTICAS COMPLETAS, NO INVESTIGACIONES COMPLETAS</t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</si>
  <si>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LIBRETA, NO PRACTICAS, NO INVESTIGACIONES, NO TAREAS</t>
    </r>
  </si>
  <si>
    <r>
      <rPr>
        <b/>
        <sz val="10"/>
        <rFont val="Microsoft Sans Serif"/>
        <family val="2"/>
      </rPr>
      <t>NO PRESENTÓ EXAMEN</t>
    </r>
    <r>
      <rPr>
        <sz val="10"/>
        <rFont val="Microsoft Sans Serif"/>
        <family val="2"/>
      </rPr>
      <t>, NO LIBRETA, NO INVESTIGACIONES, NO TAREAS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</si>
  <si>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LIBRETA, NO TAREAS, NO PRACTICAS, NO INVESTIGACIONES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</si>
  <si>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 COMPLETA, NO TAREAS, NO PRACTICAS, NO INVESTIGACIONES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</si>
  <si>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 , NO TAREAS, NO PRACTICAS, NO INVESTIGACIONES</t>
    </r>
  </si>
  <si>
    <r>
      <rPr>
        <b/>
        <sz val="10"/>
        <rFont val="Microsoft Sans Serif"/>
        <family val="2"/>
      </rPr>
      <t>SIN DERECHO A EXAMEN POR FALTAS</t>
    </r>
    <r>
      <rPr>
        <sz val="10"/>
        <rFont val="Microsoft Sans Serif"/>
        <family val="2"/>
      </rPr>
      <t>, NO LIBRETA, NO TAREAS, NO PRACTICAS COMPLETAS, NO INVESTIGACIONES</t>
    </r>
  </si>
  <si>
    <r>
      <rPr>
        <b/>
        <sz val="10"/>
        <rFont val="Microsoft Sans Serif"/>
        <family val="2"/>
      </rPr>
      <t>NO PRESENTÓ EXAMEN</t>
    </r>
    <r>
      <rPr>
        <sz val="10"/>
        <rFont val="Microsoft Sans Serif"/>
        <family val="2"/>
      </rPr>
      <t>, NO LIBRETA, NO TAREAS, NO INVESTIGACIONES</t>
    </r>
  </si>
  <si>
    <t>PRACTICAS</t>
  </si>
  <si>
    <t>SIN DERECHO A EXAMEN, NO PRACTICAS, NO INVESTIGACIONES</t>
  </si>
  <si>
    <t>SIN DERECHO A EXAMEN, NO PRACTICAS COMPLETAS, NO INVESTIGACIONES</t>
  </si>
  <si>
    <t>NO PRESENTÓ EXAMEN, NO PRACTICAS COMPLETAS, NO INVESTIGACIONES</t>
  </si>
  <si>
    <t>NO PRACTICAS COMPLETAS, NO INVESTIGACIONES</t>
  </si>
  <si>
    <t>NO PRACTICAS, NO INVESTIGACIONES</t>
  </si>
  <si>
    <t>SOLO UNA PRACTICA, NO INVESTIGACIONES</t>
  </si>
  <si>
    <t>FALTÓ UNA INVESTIGACION</t>
  </si>
  <si>
    <t>ADRIAN CHAVEZ</t>
  </si>
  <si>
    <t>BUÑUELOS ÑOÑO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</si>
</sst>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name val="Microsoft Sans Serif"/>
      <family val="2"/>
    </font>
    <font>
      <b/>
      <sz val="8"/>
      <name val="Microsoft Sans Serif"/>
      <family val="2"/>
    </font>
    <font>
      <sz val="10"/>
      <name val="Microsoft Sans Serif"/>
      <family val="2"/>
    </font>
    <font>
      <sz val="11"/>
      <name val="Microsoft Sans Serif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Microsoft Sans Serif"/>
      <family val="2"/>
    </font>
    <font>
      <b/>
      <sz val="9"/>
      <name val="Microsoft Sans Serif"/>
      <family val="2"/>
    </font>
    <font>
      <b/>
      <sz val="14"/>
      <name val="Microsoft Sans Serif"/>
      <family val="2"/>
    </font>
    <font>
      <sz val="12"/>
      <name val="Microsoft Sans Serif"/>
      <family val="2"/>
    </font>
    <font>
      <b/>
      <sz val="11"/>
      <name val="Microsoft Sans Serif"/>
      <family val="2"/>
    </font>
    <font>
      <sz val="11"/>
      <color theme="1"/>
      <name val="Microsoft Sans Serif"/>
      <family val="2"/>
    </font>
    <font>
      <b/>
      <sz val="9"/>
      <color theme="1"/>
      <name val="Microsoft Sans Serif"/>
      <family val="2"/>
    </font>
    <font>
      <sz val="10"/>
      <color theme="1"/>
      <name val="Microsoft Sans Serif"/>
      <family val="2"/>
    </font>
    <font>
      <b/>
      <sz val="11"/>
      <color theme="1"/>
      <name val="Microsoft Sans Serif"/>
      <family val="2"/>
    </font>
    <font>
      <b/>
      <sz val="12"/>
      <color theme="1"/>
      <name val="Microsoft Sans Serif"/>
      <family val="2"/>
    </font>
    <font>
      <sz val="11"/>
      <name val="Calibri"/>
      <family val="2"/>
      <scheme val="minor"/>
    </font>
    <font>
      <b/>
      <sz val="20"/>
      <name val="Microsoft Sans Serif"/>
      <family val="2"/>
    </font>
    <font>
      <b/>
      <sz val="16"/>
      <name val="Microsoft Sans Serif"/>
      <family val="2"/>
    </font>
    <font>
      <sz val="16"/>
      <name val="Microsoft Sans Serif"/>
      <family val="2"/>
    </font>
    <font>
      <sz val="12"/>
      <name val="Calibri"/>
      <family val="2"/>
      <scheme val="minor"/>
    </font>
    <font>
      <sz val="9"/>
      <color indexed="8"/>
      <name val="Calibri"/>
      <family val="2"/>
    </font>
    <font>
      <b/>
      <sz val="10"/>
      <color theme="1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readingOrder="1"/>
    </xf>
    <xf numFmtId="0" fontId="5" fillId="0" borderId="0" xfId="0" applyFont="1" applyAlignment="1">
      <alignment horizontal="center" vertical="center"/>
    </xf>
    <xf numFmtId="0" fontId="1" fillId="0" borderId="0" xfId="55"/>
    <xf numFmtId="4" fontId="11" fillId="0" borderId="0" xfId="55" applyNumberFormat="1" applyFont="1" applyAlignment="1">
      <alignment horizontal="center"/>
    </xf>
    <xf numFmtId="0" fontId="1" fillId="0" borderId="0" xfId="55" applyAlignment="1">
      <alignment horizontal="center"/>
    </xf>
    <xf numFmtId="0" fontId="12" fillId="0" borderId="0" xfId="55" applyFont="1" applyAlignment="1"/>
    <xf numFmtId="0" fontId="7" fillId="0" borderId="20" xfId="0" applyFont="1" applyBorder="1" applyAlignment="1" applyProtection="1">
      <alignment horizontal="center" vertical="center"/>
      <protection locked="0"/>
    </xf>
    <xf numFmtId="164" fontId="9" fillId="0" borderId="24" xfId="0" applyNumberFormat="1" applyFont="1" applyBorder="1" applyAlignment="1">
      <alignment horizontal="center"/>
    </xf>
    <xf numFmtId="164" fontId="9" fillId="0" borderId="24" xfId="0" applyNumberFormat="1" applyFont="1" applyFill="1" applyBorder="1" applyAlignment="1">
      <alignment horizontal="center"/>
    </xf>
    <xf numFmtId="0" fontId="9" fillId="0" borderId="24" xfId="2" applyFont="1" applyFill="1" applyBorder="1"/>
    <xf numFmtId="164" fontId="9" fillId="2" borderId="25" xfId="0" applyNumberFormat="1" applyFont="1" applyFill="1" applyBorder="1" applyAlignment="1">
      <alignment horizontal="center"/>
    </xf>
    <xf numFmtId="164" fontId="7" fillId="0" borderId="17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Border="1"/>
    <xf numFmtId="0" fontId="15" fillId="0" borderId="0" xfId="0" applyFont="1" applyAlignment="1">
      <alignment vertical="center"/>
    </xf>
    <xf numFmtId="0" fontId="16" fillId="0" borderId="0" xfId="0" applyFont="1"/>
    <xf numFmtId="0" fontId="9" fillId="0" borderId="0" xfId="0" applyFont="1"/>
    <xf numFmtId="0" fontId="17" fillId="0" borderId="0" xfId="0" applyFont="1" applyBorder="1" applyAlignment="1">
      <alignment horizontal="right" vertical="center"/>
    </xf>
    <xf numFmtId="0" fontId="10" fillId="0" borderId="0" xfId="0" applyFont="1"/>
    <xf numFmtId="0" fontId="18" fillId="0" borderId="0" xfId="55" applyFont="1"/>
    <xf numFmtId="164" fontId="20" fillId="3" borderId="1" xfId="55" applyNumberFormat="1" applyFont="1" applyFill="1" applyBorder="1" applyAlignment="1">
      <alignment horizontal="center" vertical="center"/>
    </xf>
    <xf numFmtId="0" fontId="18" fillId="0" borderId="0" xfId="55" applyFont="1" applyAlignment="1">
      <alignment horizontal="center" vertical="center"/>
    </xf>
    <xf numFmtId="0" fontId="19" fillId="3" borderId="0" xfId="38" applyNumberFormat="1" applyFont="1" applyFill="1" applyBorder="1" applyAlignment="1">
      <alignment horizontal="left" vertical="center" wrapText="1"/>
    </xf>
    <xf numFmtId="164" fontId="20" fillId="3" borderId="0" xfId="55" applyNumberFormat="1" applyFont="1" applyFill="1" applyBorder="1" applyAlignment="1">
      <alignment horizontal="center" vertical="center"/>
    </xf>
    <xf numFmtId="0" fontId="19" fillId="0" borderId="12" xfId="55" applyFont="1" applyBorder="1" applyAlignment="1">
      <alignment horizontal="center" vertical="center"/>
    </xf>
    <xf numFmtId="0" fontId="19" fillId="0" borderId="26" xfId="55" applyFont="1" applyBorder="1" applyAlignment="1">
      <alignment horizontal="center" vertical="center"/>
    </xf>
    <xf numFmtId="164" fontId="20" fillId="3" borderId="5" xfId="55" applyNumberFormat="1" applyFont="1" applyFill="1" applyBorder="1" applyAlignment="1">
      <alignment horizontal="center" vertical="center"/>
    </xf>
    <xf numFmtId="164" fontId="22" fillId="0" borderId="21" xfId="55" applyNumberFormat="1" applyFont="1" applyBorder="1" applyAlignment="1">
      <alignment horizontal="center" vertical="center"/>
    </xf>
    <xf numFmtId="0" fontId="23" fillId="0" borderId="1" xfId="1" applyFont="1" applyFill="1" applyBorder="1" applyAlignment="1">
      <alignment horizontal="left" vertical="center"/>
    </xf>
    <xf numFmtId="164" fontId="21" fillId="0" borderId="27" xfId="55" applyNumberFormat="1" applyFont="1" applyBorder="1" applyAlignment="1">
      <alignment horizontal="center" vertical="center"/>
    </xf>
    <xf numFmtId="0" fontId="7" fillId="0" borderId="36" xfId="1" applyFont="1" applyBorder="1" applyAlignment="1">
      <alignment horizontal="center"/>
    </xf>
    <xf numFmtId="0" fontId="7" fillId="0" borderId="37" xfId="1" applyFont="1" applyBorder="1" applyAlignment="1">
      <alignment horizontal="center"/>
    </xf>
    <xf numFmtId="0" fontId="8" fillId="2" borderId="38" xfId="1" applyFont="1" applyFill="1" applyBorder="1" applyAlignment="1">
      <alignment horizontal="center"/>
    </xf>
    <xf numFmtId="0" fontId="17" fillId="0" borderId="0" xfId="0" applyFont="1" applyBorder="1" applyAlignment="1">
      <alignment horizontal="right" vertical="top"/>
    </xf>
    <xf numFmtId="0" fontId="7" fillId="2" borderId="22" xfId="0" applyFont="1" applyFill="1" applyBorder="1" applyAlignment="1" applyProtection="1">
      <alignment vertical="center"/>
      <protection locked="0"/>
    </xf>
    <xf numFmtId="0" fontId="7" fillId="2" borderId="35" xfId="0" applyFont="1" applyFill="1" applyBorder="1" applyAlignment="1" applyProtection="1">
      <alignment vertical="center"/>
      <protection locked="0"/>
    </xf>
    <xf numFmtId="0" fontId="7" fillId="2" borderId="25" xfId="0" applyFont="1" applyFill="1" applyBorder="1" applyAlignment="1" applyProtection="1">
      <alignment vertical="center"/>
      <protection locked="0"/>
    </xf>
    <xf numFmtId="0" fontId="8" fillId="0" borderId="9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164" fontId="9" fillId="0" borderId="6" xfId="0" applyNumberFormat="1" applyFont="1" applyFill="1" applyBorder="1" applyAlignment="1">
      <alignment horizontal="center" vertical="center" wrapText="1"/>
    </xf>
    <xf numFmtId="164" fontId="9" fillId="0" borderId="31" xfId="0" applyNumberFormat="1" applyFont="1" applyFill="1" applyBorder="1" applyAlignment="1">
      <alignment horizontal="center" vertical="center" wrapText="1"/>
    </xf>
    <xf numFmtId="164" fontId="9" fillId="6" borderId="7" xfId="2" applyNumberFormat="1" applyFont="1" applyFill="1" applyBorder="1" applyAlignment="1">
      <alignment horizontal="center" vertical="center"/>
    </xf>
    <xf numFmtId="164" fontId="9" fillId="6" borderId="4" xfId="2" applyNumberFormat="1" applyFont="1" applyFill="1" applyBorder="1" applyAlignment="1">
      <alignment horizontal="center" vertical="center"/>
    </xf>
    <xf numFmtId="164" fontId="9" fillId="6" borderId="4" xfId="0" applyNumberFormat="1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wrapText="1"/>
    </xf>
    <xf numFmtId="164" fontId="9" fillId="6" borderId="12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164" fontId="9" fillId="6" borderId="4" xfId="0" applyNumberFormat="1" applyFont="1" applyFill="1" applyBorder="1" applyAlignment="1">
      <alignment horizontal="center" vertical="center" wrapText="1"/>
    </xf>
    <xf numFmtId="164" fontId="9" fillId="6" borderId="16" xfId="0" applyNumberFormat="1" applyFont="1" applyFill="1" applyBorder="1" applyAlignment="1">
      <alignment horizontal="center" vertical="center" wrapText="1"/>
    </xf>
    <xf numFmtId="164" fontId="9" fillId="0" borderId="18" xfId="0" applyNumberFormat="1" applyFont="1" applyFill="1" applyBorder="1" applyAlignment="1">
      <alignment horizontal="center" vertical="center" wrapText="1"/>
    </xf>
    <xf numFmtId="164" fontId="18" fillId="0" borderId="31" xfId="55" applyNumberFormat="1" applyFont="1" applyBorder="1" applyAlignment="1">
      <alignment horizontal="center" vertical="center"/>
    </xf>
    <xf numFmtId="164" fontId="18" fillId="0" borderId="39" xfId="55" applyNumberFormat="1" applyFont="1" applyBorder="1" applyAlignment="1">
      <alignment horizontal="center" vertical="center"/>
    </xf>
    <xf numFmtId="164" fontId="20" fillId="3" borderId="10" xfId="55" applyNumberFormat="1" applyFont="1" applyFill="1" applyBorder="1" applyAlignment="1">
      <alignment horizontal="center" vertical="center"/>
    </xf>
    <xf numFmtId="164" fontId="18" fillId="0" borderId="19" xfId="55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/>
    </xf>
    <xf numFmtId="1" fontId="7" fillId="6" borderId="28" xfId="0" applyNumberFormat="1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9" fontId="14" fillId="6" borderId="17" xfId="0" applyNumberFormat="1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" fontId="20" fillId="3" borderId="5" xfId="55" applyNumberFormat="1" applyFont="1" applyFill="1" applyBorder="1" applyAlignment="1">
      <alignment horizontal="center" vertical="center"/>
    </xf>
    <xf numFmtId="1" fontId="18" fillId="0" borderId="31" xfId="55" applyNumberFormat="1" applyFont="1" applyBorder="1" applyAlignment="1">
      <alignment horizontal="center" vertical="center"/>
    </xf>
    <xf numFmtId="0" fontId="9" fillId="6" borderId="27" xfId="2" applyFont="1" applyFill="1" applyBorder="1" applyAlignment="1">
      <alignment horizontal="left" vertical="center"/>
    </xf>
    <xf numFmtId="0" fontId="27" fillId="0" borderId="1" xfId="1" applyFont="1" applyFill="1" applyBorder="1" applyAlignment="1">
      <alignment horizontal="left" vertical="center"/>
    </xf>
    <xf numFmtId="164" fontId="9" fillId="9" borderId="24" xfId="0" applyNumberFormat="1" applyFont="1" applyFill="1" applyBorder="1" applyAlignment="1">
      <alignment horizontal="center"/>
    </xf>
    <xf numFmtId="0" fontId="9" fillId="9" borderId="24" xfId="2" applyFont="1" applyFill="1" applyBorder="1"/>
    <xf numFmtId="0" fontId="7" fillId="0" borderId="0" xfId="0" applyFont="1" applyBorder="1" applyAlignment="1">
      <alignment horizontal="right" vertical="center"/>
    </xf>
    <xf numFmtId="0" fontId="0" fillId="0" borderId="0" xfId="0" applyBorder="1"/>
    <xf numFmtId="0" fontId="7" fillId="0" borderId="49" xfId="1" applyFont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 wrapText="1"/>
    </xf>
    <xf numFmtId="1" fontId="7" fillId="6" borderId="50" xfId="0" applyNumberFormat="1" applyFont="1" applyFill="1" applyBorder="1" applyAlignment="1">
      <alignment horizontal="center" vertical="center"/>
    </xf>
    <xf numFmtId="0" fontId="28" fillId="0" borderId="13" xfId="0" applyFont="1" applyBorder="1"/>
    <xf numFmtId="0" fontId="28" fillId="0" borderId="51" xfId="0" applyFont="1" applyBorder="1"/>
    <xf numFmtId="0" fontId="28" fillId="0" borderId="8" xfId="0" applyFont="1" applyBorder="1"/>
    <xf numFmtId="164" fontId="9" fillId="6" borderId="13" xfId="0" applyNumberFormat="1" applyFont="1" applyFill="1" applyBorder="1" applyAlignment="1">
      <alignment horizontal="center" vertical="center" wrapText="1"/>
    </xf>
    <xf numFmtId="164" fontId="9" fillId="6" borderId="12" xfId="2" applyNumberFormat="1" applyFont="1" applyFill="1" applyBorder="1" applyAlignment="1">
      <alignment horizontal="center" vertical="center"/>
    </xf>
    <xf numFmtId="164" fontId="9" fillId="6" borderId="51" xfId="0" applyNumberFormat="1" applyFont="1" applyFill="1" applyBorder="1" applyAlignment="1">
      <alignment horizontal="center" vertical="center" wrapText="1"/>
    </xf>
    <xf numFmtId="164" fontId="9" fillId="6" borderId="11" xfId="2" applyNumberFormat="1" applyFont="1" applyFill="1" applyBorder="1" applyAlignment="1">
      <alignment horizontal="center" vertical="center"/>
    </xf>
    <xf numFmtId="164" fontId="9" fillId="0" borderId="52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6" borderId="13" xfId="2" applyNumberFormat="1" applyFont="1" applyFill="1" applyBorder="1" applyAlignment="1">
      <alignment horizontal="center" vertical="center"/>
    </xf>
    <xf numFmtId="164" fontId="9" fillId="6" borderId="51" xfId="2" applyNumberFormat="1" applyFont="1" applyFill="1" applyBorder="1" applyAlignment="1">
      <alignment horizontal="center" vertical="center"/>
    </xf>
    <xf numFmtId="164" fontId="9" fillId="6" borderId="51" xfId="0" applyNumberFormat="1" applyFont="1" applyFill="1" applyBorder="1" applyAlignment="1">
      <alignment horizontal="center" vertical="center"/>
    </xf>
    <xf numFmtId="164" fontId="9" fillId="6" borderId="27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/>
    </xf>
    <xf numFmtId="1" fontId="7" fillId="6" borderId="2" xfId="0" applyNumberFormat="1" applyFont="1" applyFill="1" applyBorder="1" applyAlignment="1">
      <alignment horizontal="center" vertical="center"/>
    </xf>
    <xf numFmtId="0" fontId="9" fillId="0" borderId="1" xfId="2" applyFont="1" applyFill="1" applyBorder="1"/>
    <xf numFmtId="0" fontId="9" fillId="0" borderId="53" xfId="2" applyFont="1" applyFill="1" applyBorder="1"/>
    <xf numFmtId="164" fontId="9" fillId="2" borderId="17" xfId="0" applyNumberFormat="1" applyFont="1" applyFill="1" applyBorder="1" applyAlignment="1">
      <alignment horizontal="center"/>
    </xf>
    <xf numFmtId="0" fontId="7" fillId="0" borderId="48" xfId="0" applyFont="1" applyBorder="1" applyAlignment="1" applyProtection="1">
      <alignment horizontal="center" vertical="center"/>
      <protection locked="0"/>
    </xf>
    <xf numFmtId="164" fontId="9" fillId="6" borderId="42" xfId="2" applyNumberFormat="1" applyFont="1" applyFill="1" applyBorder="1" applyAlignment="1">
      <alignment horizontal="center" vertical="center"/>
    </xf>
    <xf numFmtId="164" fontId="9" fillId="6" borderId="42" xfId="0" applyNumberFormat="1" applyFont="1" applyFill="1" applyBorder="1" applyAlignment="1">
      <alignment horizontal="center" vertical="center" wrapText="1"/>
    </xf>
    <xf numFmtId="0" fontId="7" fillId="2" borderId="32" xfId="0" applyFont="1" applyFill="1" applyBorder="1" applyAlignment="1" applyProtection="1">
      <alignment vertical="center"/>
      <protection locked="0"/>
    </xf>
    <xf numFmtId="164" fontId="9" fillId="6" borderId="11" xfId="0" applyNumberFormat="1" applyFont="1" applyFill="1" applyBorder="1" applyAlignment="1">
      <alignment horizontal="center" vertical="center" wrapText="1"/>
    </xf>
    <xf numFmtId="164" fontId="9" fillId="0" borderId="28" xfId="0" applyNumberFormat="1" applyFont="1" applyBorder="1" applyAlignment="1">
      <alignment horizontal="left"/>
    </xf>
    <xf numFmtId="164" fontId="9" fillId="0" borderId="24" xfId="0" applyNumberFormat="1" applyFont="1" applyBorder="1" applyAlignment="1">
      <alignment horizontal="left"/>
    </xf>
    <xf numFmtId="0" fontId="0" fillId="0" borderId="17" xfId="0" applyBorder="1"/>
    <xf numFmtId="1" fontId="7" fillId="3" borderId="17" xfId="0" applyNumberFormat="1" applyFont="1" applyFill="1" applyBorder="1" applyAlignment="1">
      <alignment horizontal="center" vertical="center"/>
    </xf>
    <xf numFmtId="164" fontId="18" fillId="0" borderId="0" xfId="55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7" fillId="9" borderId="0" xfId="0" applyFont="1" applyFill="1" applyBorder="1" applyAlignment="1">
      <alignment horizontal="center" vertical="center"/>
    </xf>
    <xf numFmtId="0" fontId="20" fillId="9" borderId="0" xfId="55" applyFont="1" applyFill="1" applyAlignment="1">
      <alignment horizontal="left" vertical="center" wrapText="1"/>
    </xf>
    <xf numFmtId="0" fontId="16" fillId="0" borderId="3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wrapText="1"/>
    </xf>
    <xf numFmtId="0" fontId="19" fillId="7" borderId="45" xfId="55" applyFont="1" applyFill="1" applyBorder="1" applyAlignment="1">
      <alignment horizontal="center" vertical="center" wrapText="1"/>
    </xf>
    <xf numFmtId="0" fontId="19" fillId="7" borderId="46" xfId="55" applyFont="1" applyFill="1" applyBorder="1" applyAlignment="1">
      <alignment horizontal="center" vertical="center" wrapText="1"/>
    </xf>
    <xf numFmtId="0" fontId="19" fillId="7" borderId="44" xfId="55" applyFont="1" applyFill="1" applyBorder="1" applyAlignment="1">
      <alignment horizontal="center" vertical="center" wrapText="1"/>
    </xf>
    <xf numFmtId="0" fontId="19" fillId="7" borderId="43" xfId="55" applyFont="1" applyFill="1" applyBorder="1" applyAlignment="1">
      <alignment horizontal="center" vertical="center" wrapText="1"/>
    </xf>
    <xf numFmtId="0" fontId="19" fillId="3" borderId="32" xfId="38" applyNumberFormat="1" applyFont="1" applyFill="1" applyBorder="1" applyAlignment="1">
      <alignment horizontal="right" vertical="center" wrapText="1"/>
    </xf>
    <xf numFmtId="0" fontId="19" fillId="3" borderId="33" xfId="38" applyNumberFormat="1" applyFont="1" applyFill="1" applyBorder="1" applyAlignment="1">
      <alignment horizontal="right" vertical="center" wrapText="1"/>
    </xf>
    <xf numFmtId="0" fontId="26" fillId="0" borderId="0" xfId="0" applyFont="1" applyAlignment="1">
      <alignment horizontal="center" vertical="center"/>
    </xf>
    <xf numFmtId="0" fontId="19" fillId="0" borderId="16" xfId="55" applyFont="1" applyBorder="1" applyAlignment="1">
      <alignment horizontal="center" vertical="center"/>
    </xf>
    <xf numFmtId="0" fontId="19" fillId="0" borderId="11" xfId="55" applyFont="1" applyBorder="1" applyAlignment="1">
      <alignment horizontal="center" vertical="center"/>
    </xf>
    <xf numFmtId="0" fontId="19" fillId="0" borderId="15" xfId="55" applyFont="1" applyFill="1" applyBorder="1" applyAlignment="1">
      <alignment horizontal="center" vertical="center"/>
    </xf>
    <xf numFmtId="0" fontId="19" fillId="0" borderId="10" xfId="55" applyFont="1" applyFill="1" applyBorder="1" applyAlignment="1">
      <alignment horizontal="center" vertical="center"/>
    </xf>
    <xf numFmtId="0" fontId="19" fillId="8" borderId="45" xfId="55" applyFont="1" applyFill="1" applyBorder="1" applyAlignment="1">
      <alignment horizontal="center" vertical="center" wrapText="1"/>
    </xf>
    <xf numFmtId="0" fontId="19" fillId="8" borderId="46" xfId="55" applyFont="1" applyFill="1" applyBorder="1" applyAlignment="1">
      <alignment horizontal="center" vertical="center" wrapText="1"/>
    </xf>
    <xf numFmtId="0" fontId="19" fillId="8" borderId="44" xfId="55" applyFont="1" applyFill="1" applyBorder="1" applyAlignment="1">
      <alignment horizontal="center" vertical="center" wrapText="1"/>
    </xf>
    <xf numFmtId="0" fontId="19" fillId="8" borderId="43" xfId="55" applyFont="1" applyFill="1" applyBorder="1" applyAlignment="1">
      <alignment horizontal="center" vertical="center" wrapText="1"/>
    </xf>
    <xf numFmtId="0" fontId="19" fillId="8" borderId="15" xfId="55" applyFont="1" applyFill="1" applyBorder="1" applyAlignment="1">
      <alignment horizontal="center" vertical="center" wrapText="1"/>
    </xf>
    <xf numFmtId="0" fontId="19" fillId="8" borderId="10" xfId="55" applyFont="1" applyFill="1" applyBorder="1" applyAlignment="1">
      <alignment horizontal="center" vertical="center" wrapText="1"/>
    </xf>
    <xf numFmtId="0" fontId="14" fillId="8" borderId="13" xfId="55" applyFont="1" applyFill="1" applyBorder="1" applyAlignment="1">
      <alignment horizontal="center" vertical="center" wrapText="1"/>
    </xf>
    <xf numFmtId="0" fontId="14" fillId="8" borderId="8" xfId="55" applyFont="1" applyFill="1" applyBorder="1" applyAlignment="1">
      <alignment horizontal="center" vertical="center" wrapText="1"/>
    </xf>
    <xf numFmtId="164" fontId="20" fillId="4" borderId="22" xfId="55" applyNumberFormat="1" applyFont="1" applyFill="1" applyBorder="1" applyAlignment="1">
      <alignment horizontal="center" vertical="center"/>
    </xf>
    <xf numFmtId="164" fontId="20" fillId="4" borderId="35" xfId="55" applyNumberFormat="1" applyFont="1" applyFill="1" applyBorder="1" applyAlignment="1">
      <alignment horizontal="center" vertical="center"/>
    </xf>
    <xf numFmtId="164" fontId="20" fillId="4" borderId="33" xfId="55" applyNumberFormat="1" applyFont="1" applyFill="1" applyBorder="1" applyAlignment="1">
      <alignment horizontal="center" vertical="center"/>
    </xf>
  </cellXfs>
  <cellStyles count="58">
    <cellStyle name="Millares 2" xfId="56" xr:uid="{00000000-0005-0000-0000-000000000000}"/>
    <cellStyle name="Normal" xfId="0" builtinId="0"/>
    <cellStyle name="Normal 14" xfId="3" xr:uid="{00000000-0005-0000-0000-000002000000}"/>
    <cellStyle name="Normal 15" xfId="4" xr:uid="{00000000-0005-0000-0000-000003000000}"/>
    <cellStyle name="Normal 16" xfId="2" xr:uid="{00000000-0005-0000-0000-000004000000}"/>
    <cellStyle name="Normal 18" xfId="5" xr:uid="{00000000-0005-0000-0000-000005000000}"/>
    <cellStyle name="Normal 19" xfId="6" xr:uid="{00000000-0005-0000-0000-000006000000}"/>
    <cellStyle name="Normal 2" xfId="7" xr:uid="{00000000-0005-0000-0000-000007000000}"/>
    <cellStyle name="Normal 20" xfId="8" xr:uid="{00000000-0005-0000-0000-000008000000}"/>
    <cellStyle name="Normal 21" xfId="9" xr:uid="{00000000-0005-0000-0000-000009000000}"/>
    <cellStyle name="Normal 22" xfId="10" xr:uid="{00000000-0005-0000-0000-00000A000000}"/>
    <cellStyle name="Normal 23" xfId="11" xr:uid="{00000000-0005-0000-0000-00000B000000}"/>
    <cellStyle name="Normal 24" xfId="12" xr:uid="{00000000-0005-0000-0000-00000C000000}"/>
    <cellStyle name="Normal 25" xfId="13" xr:uid="{00000000-0005-0000-0000-00000D000000}"/>
    <cellStyle name="Normal 26" xfId="14" xr:uid="{00000000-0005-0000-0000-00000E000000}"/>
    <cellStyle name="Normal 27" xfId="15" xr:uid="{00000000-0005-0000-0000-00000F000000}"/>
    <cellStyle name="Normal 28" xfId="16" xr:uid="{00000000-0005-0000-0000-000010000000}"/>
    <cellStyle name="Normal 29" xfId="17" xr:uid="{00000000-0005-0000-0000-000011000000}"/>
    <cellStyle name="Normal 3" xfId="57" xr:uid="{00000000-0005-0000-0000-000012000000}"/>
    <cellStyle name="Normal 30" xfId="18" xr:uid="{00000000-0005-0000-0000-000013000000}"/>
    <cellStyle name="Normal 31" xfId="19" xr:uid="{00000000-0005-0000-0000-000014000000}"/>
    <cellStyle name="Normal 32" xfId="20" xr:uid="{00000000-0005-0000-0000-000015000000}"/>
    <cellStyle name="Normal 33" xfId="21" xr:uid="{00000000-0005-0000-0000-000016000000}"/>
    <cellStyle name="Normal 34" xfId="22" xr:uid="{00000000-0005-0000-0000-000017000000}"/>
    <cellStyle name="Normal 35" xfId="23" xr:uid="{00000000-0005-0000-0000-000018000000}"/>
    <cellStyle name="Normal 36" xfId="24" xr:uid="{00000000-0005-0000-0000-000019000000}"/>
    <cellStyle name="Normal 37" xfId="25" xr:uid="{00000000-0005-0000-0000-00001A000000}"/>
    <cellStyle name="Normal 38" xfId="26" xr:uid="{00000000-0005-0000-0000-00001B000000}"/>
    <cellStyle name="Normal 39" xfId="27" xr:uid="{00000000-0005-0000-0000-00001C000000}"/>
    <cellStyle name="Normal 4" xfId="1" xr:uid="{00000000-0005-0000-0000-00001D000000}"/>
    <cellStyle name="Normal 40" xfId="28" xr:uid="{00000000-0005-0000-0000-00001E000000}"/>
    <cellStyle name="Normal 41" xfId="29" xr:uid="{00000000-0005-0000-0000-00001F000000}"/>
    <cellStyle name="Normal 42" xfId="30" xr:uid="{00000000-0005-0000-0000-000020000000}"/>
    <cellStyle name="Normal 43" xfId="31" xr:uid="{00000000-0005-0000-0000-000021000000}"/>
    <cellStyle name="Normal 44" xfId="32" xr:uid="{00000000-0005-0000-0000-000022000000}"/>
    <cellStyle name="Normal 45" xfId="33" xr:uid="{00000000-0005-0000-0000-000023000000}"/>
    <cellStyle name="Normal 46" xfId="34" xr:uid="{00000000-0005-0000-0000-000024000000}"/>
    <cellStyle name="Normal 47" xfId="35" xr:uid="{00000000-0005-0000-0000-000025000000}"/>
    <cellStyle name="Normal 48" xfId="36" xr:uid="{00000000-0005-0000-0000-000026000000}"/>
    <cellStyle name="Normal 49" xfId="37" xr:uid="{00000000-0005-0000-0000-000027000000}"/>
    <cellStyle name="Normal 5" xfId="38" xr:uid="{00000000-0005-0000-0000-000028000000}"/>
    <cellStyle name="Normal 50" xfId="39" xr:uid="{00000000-0005-0000-0000-000029000000}"/>
    <cellStyle name="Normal 51" xfId="40" xr:uid="{00000000-0005-0000-0000-00002A000000}"/>
    <cellStyle name="Normal 52" xfId="41" xr:uid="{00000000-0005-0000-0000-00002B000000}"/>
    <cellStyle name="Normal 53" xfId="42" xr:uid="{00000000-0005-0000-0000-00002C000000}"/>
    <cellStyle name="Normal 54" xfId="43" xr:uid="{00000000-0005-0000-0000-00002D000000}"/>
    <cellStyle name="Normal 55" xfId="44" xr:uid="{00000000-0005-0000-0000-00002E000000}"/>
    <cellStyle name="Normal 56" xfId="45" xr:uid="{00000000-0005-0000-0000-00002F000000}"/>
    <cellStyle name="Normal 57" xfId="46" xr:uid="{00000000-0005-0000-0000-000030000000}"/>
    <cellStyle name="Normal 58" xfId="47" xr:uid="{00000000-0005-0000-0000-000031000000}"/>
    <cellStyle name="Normal 59" xfId="48" xr:uid="{00000000-0005-0000-0000-000032000000}"/>
    <cellStyle name="Normal 6" xfId="55" xr:uid="{00000000-0005-0000-0000-000033000000}"/>
    <cellStyle name="Normal 60" xfId="49" xr:uid="{00000000-0005-0000-0000-000034000000}"/>
    <cellStyle name="Normal 61" xfId="50" xr:uid="{00000000-0005-0000-0000-000035000000}"/>
    <cellStyle name="Normal 62" xfId="51" xr:uid="{00000000-0005-0000-0000-000036000000}"/>
    <cellStyle name="Normal 63" xfId="52" xr:uid="{00000000-0005-0000-0000-000037000000}"/>
    <cellStyle name="Normal 64" xfId="53" xr:uid="{00000000-0005-0000-0000-000038000000}"/>
    <cellStyle name="Normal 65" xfId="54" xr:uid="{00000000-0005-0000-0000-000039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0</xdr:row>
      <xdr:rowOff>0</xdr:rowOff>
    </xdr:from>
    <xdr:to>
      <xdr:col>12</xdr:col>
      <xdr:colOff>1905000</xdr:colOff>
      <xdr:row>2</xdr:row>
      <xdr:rowOff>97381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179969" y="0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122464</xdr:colOff>
      <xdr:row>0</xdr:row>
      <xdr:rowOff>81643</xdr:rowOff>
    </xdr:from>
    <xdr:to>
      <xdr:col>1</xdr:col>
      <xdr:colOff>1292678</xdr:colOff>
      <xdr:row>5</xdr:row>
      <xdr:rowOff>38045</xdr:rowOff>
    </xdr:to>
    <xdr:pic>
      <xdr:nvPicPr>
        <xdr:cNvPr id="4" name="3 Imagen" descr="INSUMA perfil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4607" y="81643"/>
          <a:ext cx="1170214" cy="1153831"/>
        </a:xfrm>
        <a:prstGeom prst="rect">
          <a:avLst/>
        </a:prstGeom>
      </xdr:spPr>
    </xdr:pic>
    <xdr:clientData/>
  </xdr:twoCellAnchor>
  <xdr:twoCellAnchor editAs="oneCell">
    <xdr:from>
      <xdr:col>12</xdr:col>
      <xdr:colOff>181234</xdr:colOff>
      <xdr:row>0</xdr:row>
      <xdr:rowOff>1</xdr:rowOff>
    </xdr:from>
    <xdr:to>
      <xdr:col>12</xdr:col>
      <xdr:colOff>1943359</xdr:colOff>
      <xdr:row>2</xdr:row>
      <xdr:rowOff>97382</xdr:rowOff>
    </xdr:to>
    <xdr:pic>
      <xdr:nvPicPr>
        <xdr:cNvPr id="6" name="5 Imagen" descr="14_descarg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2039859" y="1"/>
          <a:ext cx="1762125" cy="7546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181234</xdr:colOff>
      <xdr:row>0</xdr:row>
      <xdr:rowOff>1</xdr:rowOff>
    </xdr:from>
    <xdr:to>
      <xdr:col>12</xdr:col>
      <xdr:colOff>1943359</xdr:colOff>
      <xdr:row>2</xdr:row>
      <xdr:rowOff>97382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444547" y="1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367393</xdr:colOff>
      <xdr:row>0</xdr:row>
      <xdr:rowOff>81643</xdr:rowOff>
    </xdr:from>
    <xdr:to>
      <xdr:col>1</xdr:col>
      <xdr:colOff>1537607</xdr:colOff>
      <xdr:row>5</xdr:row>
      <xdr:rowOff>38045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9536" y="81643"/>
          <a:ext cx="1170214" cy="11538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74083</xdr:colOff>
      <xdr:row>0</xdr:row>
      <xdr:rowOff>107155</xdr:rowOff>
    </xdr:from>
    <xdr:to>
      <xdr:col>12</xdr:col>
      <xdr:colOff>1836208</xdr:colOff>
      <xdr:row>3</xdr:row>
      <xdr:rowOff>10635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11861271" y="107155"/>
          <a:ext cx="1762125" cy="7607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95249</xdr:colOff>
      <xdr:row>0</xdr:row>
      <xdr:rowOff>95250</xdr:rowOff>
    </xdr:from>
    <xdr:to>
      <xdr:col>1</xdr:col>
      <xdr:colOff>1265463</xdr:colOff>
      <xdr:row>5</xdr:row>
      <xdr:rowOff>48251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57187" y="95250"/>
          <a:ext cx="1170214" cy="11912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88371</xdr:colOff>
      <xdr:row>0</xdr:row>
      <xdr:rowOff>0</xdr:rowOff>
    </xdr:from>
    <xdr:to>
      <xdr:col>5</xdr:col>
      <xdr:colOff>1276350</xdr:colOff>
      <xdr:row>1</xdr:row>
      <xdr:rowOff>62206</xdr:rowOff>
    </xdr:to>
    <xdr:pic>
      <xdr:nvPicPr>
        <xdr:cNvPr id="5" name="4 Imagen" descr="14_descarga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4" t="16853" r="2110" b="18539"/>
        <a:stretch>
          <a:fillRect/>
        </a:stretch>
      </xdr:blipFill>
      <xdr:spPr bwMode="auto">
        <a:xfrm>
          <a:off x="7746471" y="0"/>
          <a:ext cx="1187979" cy="5098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149679</xdr:colOff>
      <xdr:row>0</xdr:row>
      <xdr:rowOff>68036</xdr:rowOff>
    </xdr:from>
    <xdr:to>
      <xdr:col>1</xdr:col>
      <xdr:colOff>666750</xdr:colOff>
      <xdr:row>4</xdr:row>
      <xdr:rowOff>28439</xdr:rowOff>
    </xdr:to>
    <xdr:pic>
      <xdr:nvPicPr>
        <xdr:cNvPr id="6" name="5 Imagen" descr="INSUMA perfil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9679" y="68036"/>
          <a:ext cx="887488" cy="870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fitToPage="1"/>
  </sheetPr>
  <dimension ref="A1:M47"/>
  <sheetViews>
    <sheetView zoomScale="70" zoomScaleNormal="70" zoomScalePageLayoutView="80" workbookViewId="0">
      <selection activeCell="A24" sqref="A24:XFD24"/>
    </sheetView>
  </sheetViews>
  <sheetFormatPr baseColWidth="10" defaultRowHeight="14.25" x14ac:dyDescent="0.2"/>
  <cols>
    <col min="1" max="1" width="4" style="1" customWidth="1"/>
    <col min="2" max="2" width="39.7109375" style="2" customWidth="1"/>
    <col min="3" max="3" width="12.28515625" style="2" customWidth="1"/>
    <col min="4" max="10" width="12.28515625" customWidth="1"/>
    <col min="11" max="12" width="16.28515625" customWidth="1"/>
    <col min="13" max="13" width="29.85546875" customWidth="1"/>
  </cols>
  <sheetData>
    <row r="1" spans="1:13" ht="31.5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20.25" customHeight="1" x14ac:dyDescent="0.2">
      <c r="A2" s="128" t="s">
        <v>19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" customHeight="1" x14ac:dyDescent="0.25">
      <c r="A3" s="20"/>
      <c r="B3" s="21"/>
      <c r="C3" s="21"/>
      <c r="D3" s="22"/>
      <c r="E3" s="22"/>
      <c r="F3" s="22"/>
      <c r="G3" s="22"/>
      <c r="H3" s="22"/>
      <c r="I3" s="22"/>
      <c r="J3" s="22"/>
      <c r="K3" s="23"/>
      <c r="L3" s="23"/>
      <c r="M3" s="24"/>
    </row>
    <row r="4" spans="1:13" x14ac:dyDescent="0.2">
      <c r="A4" s="20"/>
      <c r="B4" s="25" t="s">
        <v>5</v>
      </c>
      <c r="C4" s="118" t="s">
        <v>64</v>
      </c>
      <c r="D4" s="118"/>
      <c r="E4" s="118"/>
      <c r="F4" s="118"/>
      <c r="G4" s="129" t="s">
        <v>26</v>
      </c>
      <c r="H4" s="129"/>
      <c r="I4" s="129"/>
      <c r="J4" s="129"/>
      <c r="K4" s="129"/>
      <c r="L4" s="25"/>
      <c r="M4" s="64"/>
    </row>
    <row r="5" spans="1:13" x14ac:dyDescent="0.2">
      <c r="A5" s="20"/>
      <c r="B5" s="25" t="s">
        <v>9</v>
      </c>
      <c r="C5" s="117" t="s">
        <v>65</v>
      </c>
      <c r="D5" s="117"/>
      <c r="E5" s="117"/>
      <c r="F5" s="117"/>
      <c r="G5" s="129" t="s">
        <v>27</v>
      </c>
      <c r="H5" s="129"/>
      <c r="I5" s="129"/>
      <c r="J5" s="129"/>
      <c r="K5" s="129"/>
      <c r="L5" s="64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24" t="s">
        <v>0</v>
      </c>
      <c r="B7" s="122" t="s">
        <v>3</v>
      </c>
      <c r="C7" s="69" t="s">
        <v>66</v>
      </c>
      <c r="D7" s="71">
        <v>0.5</v>
      </c>
      <c r="E7" s="74" t="s">
        <v>67</v>
      </c>
      <c r="F7" s="71">
        <v>0.2</v>
      </c>
      <c r="G7" s="69" t="s">
        <v>69</v>
      </c>
      <c r="H7" s="71">
        <v>0.2</v>
      </c>
      <c r="I7" s="52" t="s">
        <v>68</v>
      </c>
      <c r="J7" s="71">
        <v>0.1</v>
      </c>
      <c r="K7" s="119" t="s">
        <v>16</v>
      </c>
      <c r="L7" s="119" t="s">
        <v>4</v>
      </c>
      <c r="M7" s="126" t="s">
        <v>25</v>
      </c>
    </row>
    <row r="8" spans="1:13" ht="26.25" customHeight="1" thickBot="1" x14ac:dyDescent="0.25">
      <c r="A8" s="125"/>
      <c r="B8" s="123"/>
      <c r="C8" s="68" t="s">
        <v>10</v>
      </c>
      <c r="D8" s="70" t="s">
        <v>11</v>
      </c>
      <c r="E8" s="72" t="s">
        <v>10</v>
      </c>
      <c r="F8" s="73" t="s">
        <v>11</v>
      </c>
      <c r="G8" s="68" t="s">
        <v>10</v>
      </c>
      <c r="H8" s="45" t="s">
        <v>11</v>
      </c>
      <c r="I8" s="19" t="s">
        <v>10</v>
      </c>
      <c r="J8" s="46" t="s">
        <v>11</v>
      </c>
      <c r="K8" s="120"/>
      <c r="L8" s="120"/>
      <c r="M8" s="127"/>
    </row>
    <row r="9" spans="1:13" ht="18.75" customHeight="1" x14ac:dyDescent="0.2">
      <c r="A9" s="38">
        <v>1</v>
      </c>
      <c r="B9" s="88" t="s">
        <v>28</v>
      </c>
      <c r="C9" s="97">
        <v>8.75</v>
      </c>
      <c r="D9" s="95">
        <f>C9*D$7</f>
        <v>4.375</v>
      </c>
      <c r="E9" s="91">
        <v>10</v>
      </c>
      <c r="F9" s="96">
        <f>E9*F$7</f>
        <v>2</v>
      </c>
      <c r="G9" s="91">
        <v>5.1428571428571432</v>
      </c>
      <c r="H9" s="96">
        <f t="shared" ref="H9:H38" si="0">G9*H$7</f>
        <v>1.0285714285714287</v>
      </c>
      <c r="I9" s="91">
        <v>0</v>
      </c>
      <c r="J9" s="96">
        <f t="shared" ref="J9:J38" si="1">I9*J$7</f>
        <v>0</v>
      </c>
      <c r="K9" s="101">
        <f>SUM(J9,H9,F9,D9)</f>
        <v>7.4035714285714285</v>
      </c>
      <c r="L9" s="67">
        <f>IF(K9&gt;6,_xlfn.NUMBERVALUE(FIXED(K9,0)),ROUNDDOWN(K9,0))</f>
        <v>7</v>
      </c>
      <c r="M9" s="16"/>
    </row>
    <row r="10" spans="1:13" ht="18.75" customHeight="1" x14ac:dyDescent="0.2">
      <c r="A10" s="39">
        <v>2</v>
      </c>
      <c r="B10" s="89" t="s">
        <v>29</v>
      </c>
      <c r="C10" s="98">
        <v>7.25</v>
      </c>
      <c r="D10" s="96">
        <f t="shared" ref="D10:D38" si="2">C10*D$7</f>
        <v>3.625</v>
      </c>
      <c r="E10" s="93">
        <v>10</v>
      </c>
      <c r="F10" s="96">
        <f t="shared" ref="F10:F38" si="3">E10*F$7</f>
        <v>2</v>
      </c>
      <c r="G10" s="100">
        <v>2.4285714285714284</v>
      </c>
      <c r="H10" s="96">
        <f t="shared" si="0"/>
        <v>0.48571428571428571</v>
      </c>
      <c r="I10" s="93">
        <v>0</v>
      </c>
      <c r="J10" s="96">
        <f t="shared" si="1"/>
        <v>0</v>
      </c>
      <c r="K10" s="15">
        <f t="shared" ref="K10:K17" si="4">SUM(J10,H10,F10,D10)</f>
        <v>6.1107142857142858</v>
      </c>
      <c r="L10" s="67">
        <f t="shared" ref="L10:L33" si="5">IF(K10&gt;6,_xlfn.NUMBERVALUE(FIXED(K10,0)),ROUNDDOWN(K10,0))</f>
        <v>6</v>
      </c>
      <c r="M10" s="10"/>
    </row>
    <row r="11" spans="1:13" ht="18.75" customHeight="1" x14ac:dyDescent="0.2">
      <c r="A11" s="38">
        <v>3</v>
      </c>
      <c r="B11" s="89" t="s">
        <v>30</v>
      </c>
      <c r="C11" s="98">
        <v>8.75</v>
      </c>
      <c r="D11" s="96">
        <f t="shared" si="2"/>
        <v>4.375</v>
      </c>
      <c r="E11" s="93">
        <v>8</v>
      </c>
      <c r="F11" s="96">
        <f t="shared" si="3"/>
        <v>1.6</v>
      </c>
      <c r="G11" s="100">
        <v>1.8571428571428572</v>
      </c>
      <c r="H11" s="96">
        <f t="shared" si="0"/>
        <v>0.37142857142857144</v>
      </c>
      <c r="I11" s="93">
        <v>0</v>
      </c>
      <c r="J11" s="96">
        <f t="shared" si="1"/>
        <v>0</v>
      </c>
      <c r="K11" s="15">
        <f t="shared" si="4"/>
        <v>6.3464285714285715</v>
      </c>
      <c r="L11" s="67">
        <f t="shared" si="5"/>
        <v>6</v>
      </c>
      <c r="M11" s="10"/>
    </row>
    <row r="12" spans="1:13" ht="18.75" customHeight="1" x14ac:dyDescent="0.2">
      <c r="A12" s="39">
        <v>4</v>
      </c>
      <c r="B12" s="89" t="s">
        <v>31</v>
      </c>
      <c r="C12" s="98">
        <v>9</v>
      </c>
      <c r="D12" s="96">
        <f t="shared" si="2"/>
        <v>4.5</v>
      </c>
      <c r="E12" s="93">
        <v>10</v>
      </c>
      <c r="F12" s="96">
        <f t="shared" si="3"/>
        <v>2</v>
      </c>
      <c r="G12" s="100">
        <v>5</v>
      </c>
      <c r="H12" s="96">
        <f t="shared" si="0"/>
        <v>1</v>
      </c>
      <c r="I12" s="93">
        <v>0</v>
      </c>
      <c r="J12" s="96">
        <f t="shared" si="1"/>
        <v>0</v>
      </c>
      <c r="K12" s="15">
        <f t="shared" si="4"/>
        <v>7.5</v>
      </c>
      <c r="L12" s="67">
        <f t="shared" si="5"/>
        <v>8</v>
      </c>
      <c r="M12" s="10"/>
    </row>
    <row r="13" spans="1:13" ht="18.75" customHeight="1" x14ac:dyDescent="0.2">
      <c r="A13" s="38">
        <v>5</v>
      </c>
      <c r="B13" s="89" t="s">
        <v>32</v>
      </c>
      <c r="C13" s="98">
        <v>2.5</v>
      </c>
      <c r="D13" s="96">
        <f t="shared" si="2"/>
        <v>1.25</v>
      </c>
      <c r="E13" s="93">
        <v>2.6</v>
      </c>
      <c r="F13" s="96">
        <f t="shared" si="3"/>
        <v>0.52</v>
      </c>
      <c r="G13" s="100">
        <v>2.2857142857142856</v>
      </c>
      <c r="H13" s="96">
        <f t="shared" si="0"/>
        <v>0.45714285714285713</v>
      </c>
      <c r="I13" s="93">
        <v>0</v>
      </c>
      <c r="J13" s="96">
        <f t="shared" si="1"/>
        <v>0</v>
      </c>
      <c r="K13" s="15">
        <f t="shared" si="4"/>
        <v>2.2271428571428569</v>
      </c>
      <c r="L13" s="67">
        <f t="shared" si="5"/>
        <v>2</v>
      </c>
      <c r="M13" s="10"/>
    </row>
    <row r="14" spans="1:13" s="3" customFormat="1" ht="18.75" customHeight="1" x14ac:dyDescent="0.2">
      <c r="A14" s="39">
        <v>6</v>
      </c>
      <c r="B14" s="89" t="s">
        <v>33</v>
      </c>
      <c r="C14" s="99">
        <v>4.75</v>
      </c>
      <c r="D14" s="96">
        <f t="shared" si="2"/>
        <v>2.375</v>
      </c>
      <c r="E14" s="93">
        <v>10</v>
      </c>
      <c r="F14" s="96">
        <f t="shared" si="3"/>
        <v>2</v>
      </c>
      <c r="G14" s="100">
        <v>4.7142857142857144</v>
      </c>
      <c r="H14" s="96">
        <f t="shared" si="0"/>
        <v>0.94285714285714295</v>
      </c>
      <c r="I14" s="93">
        <v>0</v>
      </c>
      <c r="J14" s="96">
        <f t="shared" si="1"/>
        <v>0</v>
      </c>
      <c r="K14" s="15">
        <f t="shared" si="4"/>
        <v>5.3178571428571431</v>
      </c>
      <c r="L14" s="67">
        <f t="shared" si="5"/>
        <v>5</v>
      </c>
      <c r="M14" s="11"/>
    </row>
    <row r="15" spans="1:13" ht="18.75" customHeight="1" x14ac:dyDescent="0.2">
      <c r="A15" s="38">
        <v>7</v>
      </c>
      <c r="B15" s="89" t="s">
        <v>34</v>
      </c>
      <c r="C15" s="98">
        <v>5</v>
      </c>
      <c r="D15" s="96">
        <f t="shared" si="2"/>
        <v>2.5</v>
      </c>
      <c r="E15" s="93">
        <v>2</v>
      </c>
      <c r="F15" s="96">
        <f t="shared" si="3"/>
        <v>0.4</v>
      </c>
      <c r="G15" s="100">
        <v>1.4285714285714286</v>
      </c>
      <c r="H15" s="96">
        <f t="shared" si="0"/>
        <v>0.28571428571428575</v>
      </c>
      <c r="I15" s="93">
        <v>0</v>
      </c>
      <c r="J15" s="96">
        <f t="shared" si="1"/>
        <v>0</v>
      </c>
      <c r="K15" s="15">
        <f t="shared" si="4"/>
        <v>3.1857142857142859</v>
      </c>
      <c r="L15" s="67">
        <f t="shared" si="5"/>
        <v>3</v>
      </c>
      <c r="M15" s="10"/>
    </row>
    <row r="16" spans="1:13" ht="18.75" customHeight="1" x14ac:dyDescent="0.2">
      <c r="A16" s="39">
        <v>8</v>
      </c>
      <c r="B16" s="89" t="s">
        <v>35</v>
      </c>
      <c r="C16" s="98">
        <v>4</v>
      </c>
      <c r="D16" s="96">
        <f t="shared" si="2"/>
        <v>2</v>
      </c>
      <c r="E16" s="93">
        <v>4</v>
      </c>
      <c r="F16" s="96">
        <f t="shared" si="3"/>
        <v>0.8</v>
      </c>
      <c r="G16" s="100">
        <v>0</v>
      </c>
      <c r="H16" s="96">
        <f t="shared" si="0"/>
        <v>0</v>
      </c>
      <c r="I16" s="93">
        <v>0</v>
      </c>
      <c r="J16" s="96">
        <f t="shared" si="1"/>
        <v>0</v>
      </c>
      <c r="K16" s="15">
        <f t="shared" si="4"/>
        <v>2.8</v>
      </c>
      <c r="L16" s="67">
        <f t="shared" si="5"/>
        <v>2</v>
      </c>
      <c r="M16" s="10"/>
    </row>
    <row r="17" spans="1:13" ht="18.75" customHeight="1" x14ac:dyDescent="0.2">
      <c r="A17" s="38">
        <v>9</v>
      </c>
      <c r="B17" s="89" t="s">
        <v>36</v>
      </c>
      <c r="C17" s="98">
        <v>0</v>
      </c>
      <c r="D17" s="96">
        <f t="shared" si="2"/>
        <v>0</v>
      </c>
      <c r="E17" s="93">
        <v>7</v>
      </c>
      <c r="F17" s="96">
        <f t="shared" si="3"/>
        <v>1.4000000000000001</v>
      </c>
      <c r="G17" s="100">
        <v>6.7142857142857144</v>
      </c>
      <c r="H17" s="96">
        <f t="shared" si="0"/>
        <v>1.342857142857143</v>
      </c>
      <c r="I17" s="93">
        <v>0</v>
      </c>
      <c r="J17" s="96">
        <f t="shared" si="1"/>
        <v>0</v>
      </c>
      <c r="K17" s="15">
        <f t="shared" si="4"/>
        <v>2.7428571428571429</v>
      </c>
      <c r="L17" s="67">
        <f t="shared" si="5"/>
        <v>2</v>
      </c>
      <c r="M17" s="10" t="s">
        <v>70</v>
      </c>
    </row>
    <row r="18" spans="1:13" ht="18.75" customHeight="1" x14ac:dyDescent="0.2">
      <c r="A18" s="39">
        <v>10</v>
      </c>
      <c r="B18" s="89" t="s">
        <v>37</v>
      </c>
      <c r="C18" s="98">
        <v>7.25</v>
      </c>
      <c r="D18" s="96">
        <f t="shared" si="2"/>
        <v>3.625</v>
      </c>
      <c r="E18" s="93">
        <v>8.1999999999999993</v>
      </c>
      <c r="F18" s="96">
        <f t="shared" si="3"/>
        <v>1.64</v>
      </c>
      <c r="G18" s="100">
        <v>3.7142857142857144</v>
      </c>
      <c r="H18" s="96">
        <f t="shared" si="0"/>
        <v>0.74285714285714288</v>
      </c>
      <c r="I18" s="93">
        <v>0</v>
      </c>
      <c r="J18" s="96">
        <f t="shared" si="1"/>
        <v>0</v>
      </c>
      <c r="K18" s="15">
        <f t="shared" ref="K18:K21" si="6">SUM(J18,H18,F18,D18)</f>
        <v>6.0078571428571426</v>
      </c>
      <c r="L18" s="67">
        <f t="shared" si="5"/>
        <v>6</v>
      </c>
      <c r="M18" s="10"/>
    </row>
    <row r="19" spans="1:13" ht="18.75" customHeight="1" x14ac:dyDescent="0.2">
      <c r="A19" s="38">
        <v>11</v>
      </c>
      <c r="B19" s="89" t="s">
        <v>38</v>
      </c>
      <c r="C19" s="98">
        <v>7.5</v>
      </c>
      <c r="D19" s="96">
        <f t="shared" si="2"/>
        <v>3.75</v>
      </c>
      <c r="E19" s="93">
        <v>0</v>
      </c>
      <c r="F19" s="96">
        <f t="shared" si="3"/>
        <v>0</v>
      </c>
      <c r="G19" s="100">
        <v>5.2857142857142856</v>
      </c>
      <c r="H19" s="96">
        <f t="shared" si="0"/>
        <v>1.0571428571428572</v>
      </c>
      <c r="I19" s="93">
        <v>0</v>
      </c>
      <c r="J19" s="96">
        <f t="shared" si="1"/>
        <v>0</v>
      </c>
      <c r="K19" s="15">
        <f t="shared" si="6"/>
        <v>4.8071428571428569</v>
      </c>
      <c r="L19" s="67">
        <f t="shared" si="5"/>
        <v>4</v>
      </c>
      <c r="M19" s="10"/>
    </row>
    <row r="20" spans="1:13" ht="18.75" customHeight="1" x14ac:dyDescent="0.2">
      <c r="A20" s="39">
        <v>12</v>
      </c>
      <c r="B20" s="89" t="s">
        <v>39</v>
      </c>
      <c r="C20" s="98">
        <v>10</v>
      </c>
      <c r="D20" s="96">
        <f t="shared" si="2"/>
        <v>5</v>
      </c>
      <c r="E20" s="93">
        <v>10</v>
      </c>
      <c r="F20" s="96">
        <f t="shared" si="3"/>
        <v>2</v>
      </c>
      <c r="G20" s="100">
        <v>5.2857142857142856</v>
      </c>
      <c r="H20" s="96">
        <f t="shared" si="0"/>
        <v>1.0571428571428572</v>
      </c>
      <c r="I20" s="93">
        <v>5</v>
      </c>
      <c r="J20" s="96">
        <f t="shared" si="1"/>
        <v>0.5</v>
      </c>
      <c r="K20" s="15">
        <f t="shared" si="6"/>
        <v>8.5571428571428569</v>
      </c>
      <c r="L20" s="67">
        <f t="shared" si="5"/>
        <v>9</v>
      </c>
      <c r="M20" s="10"/>
    </row>
    <row r="21" spans="1:13" ht="18.75" customHeight="1" x14ac:dyDescent="0.2">
      <c r="A21" s="38">
        <v>13</v>
      </c>
      <c r="B21" s="89" t="s">
        <v>40</v>
      </c>
      <c r="C21" s="98">
        <v>8.5</v>
      </c>
      <c r="D21" s="96">
        <f t="shared" si="2"/>
        <v>4.25</v>
      </c>
      <c r="E21" s="93">
        <v>8</v>
      </c>
      <c r="F21" s="96">
        <f t="shared" si="3"/>
        <v>1.6</v>
      </c>
      <c r="G21" s="100">
        <v>7</v>
      </c>
      <c r="H21" s="96">
        <f t="shared" si="0"/>
        <v>1.4000000000000001</v>
      </c>
      <c r="I21" s="93">
        <v>5</v>
      </c>
      <c r="J21" s="96">
        <f t="shared" si="1"/>
        <v>0.5</v>
      </c>
      <c r="K21" s="15">
        <f t="shared" si="6"/>
        <v>7.75</v>
      </c>
      <c r="L21" s="67">
        <f t="shared" si="5"/>
        <v>8</v>
      </c>
      <c r="M21" s="10"/>
    </row>
    <row r="22" spans="1:13" ht="18.75" customHeight="1" x14ac:dyDescent="0.2">
      <c r="A22" s="39">
        <v>14</v>
      </c>
      <c r="B22" s="89" t="s">
        <v>41</v>
      </c>
      <c r="C22" s="98">
        <v>7.75</v>
      </c>
      <c r="D22" s="96">
        <f t="shared" si="2"/>
        <v>3.875</v>
      </c>
      <c r="E22" s="93">
        <v>10</v>
      </c>
      <c r="F22" s="96">
        <f t="shared" si="3"/>
        <v>2</v>
      </c>
      <c r="G22" s="100">
        <v>9.5714285714285712</v>
      </c>
      <c r="H22" s="96">
        <f t="shared" si="0"/>
        <v>1.9142857142857144</v>
      </c>
      <c r="I22" s="93">
        <v>10</v>
      </c>
      <c r="J22" s="96">
        <f t="shared" si="1"/>
        <v>1</v>
      </c>
      <c r="K22" s="15">
        <f t="shared" ref="K22:K35" si="7">SUM(J22,H22,F22,D22)</f>
        <v>8.7892857142857146</v>
      </c>
      <c r="L22" s="67">
        <f t="shared" si="5"/>
        <v>9</v>
      </c>
      <c r="M22" s="10"/>
    </row>
    <row r="23" spans="1:13" ht="18.75" customHeight="1" x14ac:dyDescent="0.2">
      <c r="A23" s="38">
        <v>15</v>
      </c>
      <c r="B23" s="89" t="s">
        <v>42</v>
      </c>
      <c r="C23" s="98">
        <v>8.75</v>
      </c>
      <c r="D23" s="96">
        <f t="shared" si="2"/>
        <v>4.375</v>
      </c>
      <c r="E23" s="93">
        <v>10</v>
      </c>
      <c r="F23" s="96">
        <f t="shared" si="3"/>
        <v>2</v>
      </c>
      <c r="G23" s="100">
        <v>4</v>
      </c>
      <c r="H23" s="96">
        <f t="shared" si="0"/>
        <v>0.8</v>
      </c>
      <c r="I23" s="93">
        <v>0</v>
      </c>
      <c r="J23" s="96">
        <f t="shared" si="1"/>
        <v>0</v>
      </c>
      <c r="K23" s="15">
        <f t="shared" si="7"/>
        <v>7.1749999999999998</v>
      </c>
      <c r="L23" s="67">
        <f t="shared" si="5"/>
        <v>7</v>
      </c>
      <c r="M23" s="10"/>
    </row>
    <row r="24" spans="1:13" ht="18.75" customHeight="1" x14ac:dyDescent="0.2">
      <c r="A24" s="39">
        <v>16</v>
      </c>
      <c r="B24" s="89" t="s">
        <v>43</v>
      </c>
      <c r="C24" s="98">
        <v>0</v>
      </c>
      <c r="D24" s="96">
        <f t="shared" si="2"/>
        <v>0</v>
      </c>
      <c r="E24" s="93">
        <v>2</v>
      </c>
      <c r="F24" s="96">
        <f t="shared" si="3"/>
        <v>0.4</v>
      </c>
      <c r="G24" s="100">
        <v>0</v>
      </c>
      <c r="H24" s="96">
        <f t="shared" si="0"/>
        <v>0</v>
      </c>
      <c r="I24" s="93">
        <v>0</v>
      </c>
      <c r="J24" s="96">
        <f t="shared" si="1"/>
        <v>0</v>
      </c>
      <c r="K24" s="15">
        <f t="shared" si="7"/>
        <v>0.4</v>
      </c>
      <c r="L24" s="67">
        <f t="shared" si="5"/>
        <v>0</v>
      </c>
      <c r="M24" s="10" t="s">
        <v>70</v>
      </c>
    </row>
    <row r="25" spans="1:13" ht="18.75" customHeight="1" x14ac:dyDescent="0.2">
      <c r="A25" s="38">
        <v>17</v>
      </c>
      <c r="B25" s="89" t="s">
        <v>44</v>
      </c>
      <c r="C25" s="98">
        <v>8.5</v>
      </c>
      <c r="D25" s="96">
        <f t="shared" si="2"/>
        <v>4.25</v>
      </c>
      <c r="E25" s="93">
        <v>6</v>
      </c>
      <c r="F25" s="96">
        <f t="shared" si="3"/>
        <v>1.2000000000000002</v>
      </c>
      <c r="G25" s="100">
        <v>1.8571428571428572</v>
      </c>
      <c r="H25" s="96">
        <f t="shared" si="0"/>
        <v>0.37142857142857144</v>
      </c>
      <c r="I25" s="93">
        <v>0</v>
      </c>
      <c r="J25" s="96">
        <f t="shared" si="1"/>
        <v>0</v>
      </c>
      <c r="K25" s="15">
        <f t="shared" si="7"/>
        <v>5.8214285714285712</v>
      </c>
      <c r="L25" s="67">
        <f t="shared" si="5"/>
        <v>5</v>
      </c>
      <c r="M25" s="10"/>
    </row>
    <row r="26" spans="1:13" ht="18.75" customHeight="1" x14ac:dyDescent="0.2">
      <c r="A26" s="39">
        <v>18</v>
      </c>
      <c r="B26" s="89" t="s">
        <v>45</v>
      </c>
      <c r="C26" s="98"/>
      <c r="D26" s="96">
        <f t="shared" si="2"/>
        <v>0</v>
      </c>
      <c r="E26" s="93"/>
      <c r="F26" s="96">
        <f t="shared" si="3"/>
        <v>0</v>
      </c>
      <c r="G26" s="93"/>
      <c r="H26" s="96">
        <f t="shared" si="0"/>
        <v>0</v>
      </c>
      <c r="I26" s="93"/>
      <c r="J26" s="96">
        <f t="shared" si="1"/>
        <v>0</v>
      </c>
      <c r="K26" s="15">
        <f t="shared" si="7"/>
        <v>0</v>
      </c>
      <c r="L26" s="67">
        <f t="shared" si="5"/>
        <v>0</v>
      </c>
      <c r="M26" s="81" t="s">
        <v>56</v>
      </c>
    </row>
    <row r="27" spans="1:13" ht="18.75" customHeight="1" x14ac:dyDescent="0.2">
      <c r="A27" s="38">
        <v>19</v>
      </c>
      <c r="B27" s="89" t="s">
        <v>46</v>
      </c>
      <c r="C27" s="98">
        <v>9.5</v>
      </c>
      <c r="D27" s="96">
        <f t="shared" si="2"/>
        <v>4.75</v>
      </c>
      <c r="E27" s="93">
        <v>10</v>
      </c>
      <c r="F27" s="96">
        <f t="shared" si="3"/>
        <v>2</v>
      </c>
      <c r="G27" s="93">
        <v>5.4285714285714288</v>
      </c>
      <c r="H27" s="96">
        <f t="shared" si="0"/>
        <v>1.0857142857142859</v>
      </c>
      <c r="I27" s="93">
        <v>0</v>
      </c>
      <c r="J27" s="96">
        <f t="shared" si="1"/>
        <v>0</v>
      </c>
      <c r="K27" s="15">
        <f t="shared" si="7"/>
        <v>7.8357142857142854</v>
      </c>
      <c r="L27" s="67">
        <f t="shared" si="5"/>
        <v>8</v>
      </c>
      <c r="M27" s="10"/>
    </row>
    <row r="28" spans="1:13" ht="18.75" customHeight="1" x14ac:dyDescent="0.2">
      <c r="A28" s="39">
        <v>20</v>
      </c>
      <c r="B28" s="89" t="s">
        <v>47</v>
      </c>
      <c r="C28" s="98">
        <v>8.5</v>
      </c>
      <c r="D28" s="96">
        <f t="shared" si="2"/>
        <v>4.25</v>
      </c>
      <c r="E28" s="93">
        <v>10</v>
      </c>
      <c r="F28" s="96">
        <f t="shared" si="3"/>
        <v>2</v>
      </c>
      <c r="G28" s="93">
        <v>3.5714285714285716</v>
      </c>
      <c r="H28" s="96">
        <f t="shared" si="0"/>
        <v>0.71428571428571441</v>
      </c>
      <c r="I28" s="93">
        <v>0</v>
      </c>
      <c r="J28" s="96">
        <f t="shared" si="1"/>
        <v>0</v>
      </c>
      <c r="K28" s="15">
        <f t="shared" si="7"/>
        <v>6.9642857142857144</v>
      </c>
      <c r="L28" s="67">
        <f t="shared" si="5"/>
        <v>7</v>
      </c>
      <c r="M28" s="10"/>
    </row>
    <row r="29" spans="1:13" ht="18.75" customHeight="1" x14ac:dyDescent="0.2">
      <c r="A29" s="38">
        <v>21</v>
      </c>
      <c r="B29" s="89" t="s">
        <v>48</v>
      </c>
      <c r="C29" s="98">
        <v>8.75</v>
      </c>
      <c r="D29" s="96">
        <f t="shared" si="2"/>
        <v>4.375</v>
      </c>
      <c r="E29" s="93">
        <v>10</v>
      </c>
      <c r="F29" s="96">
        <f t="shared" si="3"/>
        <v>2</v>
      </c>
      <c r="G29" s="93">
        <v>2.7142857142857144</v>
      </c>
      <c r="H29" s="96">
        <f t="shared" si="0"/>
        <v>0.54285714285714293</v>
      </c>
      <c r="I29" s="93">
        <v>0</v>
      </c>
      <c r="J29" s="96">
        <f t="shared" si="1"/>
        <v>0</v>
      </c>
      <c r="K29" s="15">
        <f t="shared" si="7"/>
        <v>6.9178571428571427</v>
      </c>
      <c r="L29" s="67">
        <f t="shared" si="5"/>
        <v>7</v>
      </c>
      <c r="M29" s="10"/>
    </row>
    <row r="30" spans="1:13" ht="18.75" customHeight="1" x14ac:dyDescent="0.2">
      <c r="A30" s="38">
        <v>22</v>
      </c>
      <c r="B30" s="89" t="s">
        <v>49</v>
      </c>
      <c r="C30" s="98">
        <v>5</v>
      </c>
      <c r="D30" s="96">
        <f t="shared" si="2"/>
        <v>2.5</v>
      </c>
      <c r="E30" s="93">
        <v>0</v>
      </c>
      <c r="F30" s="96">
        <f t="shared" si="3"/>
        <v>0</v>
      </c>
      <c r="G30" s="93">
        <v>2.5714285714285716</v>
      </c>
      <c r="H30" s="96">
        <f t="shared" si="0"/>
        <v>0.51428571428571435</v>
      </c>
      <c r="I30" s="93">
        <v>0</v>
      </c>
      <c r="J30" s="96">
        <f t="shared" si="1"/>
        <v>0</v>
      </c>
      <c r="K30" s="15">
        <f t="shared" si="7"/>
        <v>3.0142857142857142</v>
      </c>
      <c r="L30" s="67">
        <f t="shared" si="5"/>
        <v>3</v>
      </c>
      <c r="M30" s="10"/>
    </row>
    <row r="31" spans="1:13" ht="18.75" customHeight="1" x14ac:dyDescent="0.2">
      <c r="A31" s="38">
        <v>23</v>
      </c>
      <c r="B31" s="89" t="s">
        <v>50</v>
      </c>
      <c r="C31" s="98">
        <v>8.75</v>
      </c>
      <c r="D31" s="96">
        <f t="shared" si="2"/>
        <v>4.375</v>
      </c>
      <c r="E31" s="93">
        <v>10</v>
      </c>
      <c r="F31" s="96">
        <f t="shared" si="3"/>
        <v>2</v>
      </c>
      <c r="G31" s="93">
        <v>2.5714285714285716</v>
      </c>
      <c r="H31" s="96">
        <f t="shared" si="0"/>
        <v>0.51428571428571435</v>
      </c>
      <c r="I31" s="93">
        <v>5</v>
      </c>
      <c r="J31" s="96">
        <f t="shared" si="1"/>
        <v>0.5</v>
      </c>
      <c r="K31" s="15">
        <f t="shared" si="7"/>
        <v>7.3892857142857142</v>
      </c>
      <c r="L31" s="67">
        <f t="shared" si="5"/>
        <v>7</v>
      </c>
      <c r="M31" s="10"/>
    </row>
    <row r="32" spans="1:13" ht="18.75" customHeight="1" x14ac:dyDescent="0.2">
      <c r="A32" s="38">
        <v>24</v>
      </c>
      <c r="B32" s="89" t="s">
        <v>51</v>
      </c>
      <c r="C32" s="98">
        <v>8.5</v>
      </c>
      <c r="D32" s="96">
        <f t="shared" si="2"/>
        <v>4.25</v>
      </c>
      <c r="E32" s="93">
        <v>4</v>
      </c>
      <c r="F32" s="96">
        <f t="shared" si="3"/>
        <v>0.8</v>
      </c>
      <c r="G32" s="93">
        <v>1.8571428571428572</v>
      </c>
      <c r="H32" s="96">
        <f t="shared" si="0"/>
        <v>0.37142857142857144</v>
      </c>
      <c r="I32" s="93">
        <v>0</v>
      </c>
      <c r="J32" s="96">
        <f t="shared" si="1"/>
        <v>0</v>
      </c>
      <c r="K32" s="15">
        <f t="shared" si="7"/>
        <v>5.4214285714285717</v>
      </c>
      <c r="L32" s="67">
        <f t="shared" si="5"/>
        <v>5</v>
      </c>
      <c r="M32" s="10"/>
    </row>
    <row r="33" spans="1:13" ht="18.75" customHeight="1" x14ac:dyDescent="0.2">
      <c r="A33" s="38">
        <v>25</v>
      </c>
      <c r="B33" s="89" t="s">
        <v>52</v>
      </c>
      <c r="C33" s="98">
        <v>7.75</v>
      </c>
      <c r="D33" s="96">
        <f t="shared" si="2"/>
        <v>3.875</v>
      </c>
      <c r="E33" s="93">
        <v>4</v>
      </c>
      <c r="F33" s="96">
        <f t="shared" si="3"/>
        <v>0.8</v>
      </c>
      <c r="G33" s="93">
        <v>2.7142857142857144</v>
      </c>
      <c r="H33" s="96">
        <f t="shared" si="0"/>
        <v>0.54285714285714293</v>
      </c>
      <c r="I33" s="93">
        <v>0</v>
      </c>
      <c r="J33" s="96">
        <f t="shared" si="1"/>
        <v>0</v>
      </c>
      <c r="K33" s="15">
        <f t="shared" si="7"/>
        <v>5.2178571428571434</v>
      </c>
      <c r="L33" s="67">
        <f t="shared" si="5"/>
        <v>5</v>
      </c>
      <c r="M33" s="10"/>
    </row>
    <row r="34" spans="1:13" ht="18.75" customHeight="1" x14ac:dyDescent="0.2">
      <c r="A34" s="38">
        <v>26</v>
      </c>
      <c r="B34" s="89" t="s">
        <v>53</v>
      </c>
      <c r="C34" s="98"/>
      <c r="D34" s="96">
        <f t="shared" si="2"/>
        <v>0</v>
      </c>
      <c r="E34" s="93"/>
      <c r="F34" s="96">
        <f t="shared" si="3"/>
        <v>0</v>
      </c>
      <c r="G34" s="93"/>
      <c r="H34" s="96">
        <f t="shared" si="0"/>
        <v>0</v>
      </c>
      <c r="I34" s="93"/>
      <c r="J34" s="96">
        <f t="shared" si="1"/>
        <v>0</v>
      </c>
      <c r="K34" s="15">
        <f t="shared" si="7"/>
        <v>0</v>
      </c>
      <c r="L34" s="67">
        <f t="shared" ref="L34:L38" si="8">J34+H34+F34+D34</f>
        <v>0</v>
      </c>
      <c r="M34" s="81" t="s">
        <v>56</v>
      </c>
    </row>
    <row r="35" spans="1:13" ht="18.75" customHeight="1" x14ac:dyDescent="0.2">
      <c r="A35" s="38">
        <v>27</v>
      </c>
      <c r="B35" s="89" t="s">
        <v>54</v>
      </c>
      <c r="C35" s="98">
        <v>8.75</v>
      </c>
      <c r="D35" s="96">
        <f t="shared" si="2"/>
        <v>4.375</v>
      </c>
      <c r="E35" s="93">
        <v>9</v>
      </c>
      <c r="F35" s="96">
        <f t="shared" si="3"/>
        <v>1.8</v>
      </c>
      <c r="G35" s="93">
        <v>7.2857142857142856</v>
      </c>
      <c r="H35" s="96">
        <f t="shared" si="0"/>
        <v>1.4571428571428573</v>
      </c>
      <c r="I35" s="93">
        <v>0</v>
      </c>
      <c r="J35" s="96">
        <f t="shared" si="1"/>
        <v>0</v>
      </c>
      <c r="K35" s="15">
        <f t="shared" si="7"/>
        <v>7.6321428571428571</v>
      </c>
      <c r="L35" s="67">
        <f t="shared" si="8"/>
        <v>7.6321428571428571</v>
      </c>
      <c r="M35" s="10"/>
    </row>
    <row r="36" spans="1:13" ht="18.75" customHeight="1" x14ac:dyDescent="0.2">
      <c r="A36" s="38">
        <v>28</v>
      </c>
      <c r="B36" s="89" t="s">
        <v>55</v>
      </c>
      <c r="C36" s="98"/>
      <c r="D36" s="96">
        <f t="shared" si="2"/>
        <v>0</v>
      </c>
      <c r="E36" s="93"/>
      <c r="F36" s="96">
        <f t="shared" si="3"/>
        <v>0</v>
      </c>
      <c r="G36" s="93"/>
      <c r="H36" s="96">
        <f t="shared" si="0"/>
        <v>0</v>
      </c>
      <c r="I36" s="93"/>
      <c r="J36" s="96">
        <f t="shared" si="1"/>
        <v>0</v>
      </c>
      <c r="K36" s="15">
        <f t="shared" ref="K36:K38" si="9">SUM(J36,H36,F36,D36)</f>
        <v>0</v>
      </c>
      <c r="L36" s="67">
        <f t="shared" si="8"/>
        <v>0</v>
      </c>
      <c r="M36" s="82" t="s">
        <v>56</v>
      </c>
    </row>
    <row r="37" spans="1:13" ht="18.75" customHeight="1" x14ac:dyDescent="0.2">
      <c r="A37" s="85">
        <v>29</v>
      </c>
      <c r="B37" s="89" t="s">
        <v>71</v>
      </c>
      <c r="C37" s="98"/>
      <c r="D37" s="96">
        <f t="shared" si="2"/>
        <v>0</v>
      </c>
      <c r="E37" s="93"/>
      <c r="F37" s="96">
        <f t="shared" si="3"/>
        <v>0</v>
      </c>
      <c r="G37" s="93"/>
      <c r="H37" s="96">
        <f t="shared" si="0"/>
        <v>0</v>
      </c>
      <c r="I37" s="93"/>
      <c r="J37" s="96">
        <f t="shared" si="1"/>
        <v>0</v>
      </c>
      <c r="K37" s="15">
        <f t="shared" si="9"/>
        <v>0</v>
      </c>
      <c r="L37" s="102">
        <f t="shared" si="8"/>
        <v>0</v>
      </c>
      <c r="M37" s="103"/>
    </row>
    <row r="38" spans="1:13" ht="18.75" customHeight="1" thickBot="1" x14ac:dyDescent="0.25">
      <c r="A38" s="85">
        <v>30</v>
      </c>
      <c r="B38" s="90" t="s">
        <v>72</v>
      </c>
      <c r="C38" s="107"/>
      <c r="D38" s="86">
        <f t="shared" si="2"/>
        <v>0</v>
      </c>
      <c r="E38" s="108"/>
      <c r="F38" s="86">
        <f t="shared" si="3"/>
        <v>0</v>
      </c>
      <c r="G38" s="108"/>
      <c r="H38" s="86">
        <f t="shared" si="0"/>
        <v>0</v>
      </c>
      <c r="I38" s="108"/>
      <c r="J38" s="86">
        <f t="shared" si="1"/>
        <v>0</v>
      </c>
      <c r="K38" s="15">
        <f t="shared" si="9"/>
        <v>0</v>
      </c>
      <c r="L38" s="102">
        <f t="shared" si="8"/>
        <v>0</v>
      </c>
      <c r="M38" s="104"/>
    </row>
    <row r="39" spans="1:13" ht="21.95" customHeight="1" thickBot="1" x14ac:dyDescent="0.25">
      <c r="A39" s="40"/>
      <c r="B39" s="106" t="s">
        <v>2</v>
      </c>
      <c r="C39" s="109"/>
      <c r="D39" s="43"/>
      <c r="E39" s="43"/>
      <c r="F39" s="43"/>
      <c r="G39" s="43"/>
      <c r="H39" s="43"/>
      <c r="I39" s="43"/>
      <c r="J39" s="44"/>
      <c r="K39" s="14">
        <f>AVERAGE(K9:K36)</f>
        <v>5.1191071428571435</v>
      </c>
      <c r="L39" s="63"/>
      <c r="M39" s="105"/>
    </row>
    <row r="40" spans="1:13" ht="21.95" customHeight="1" x14ac:dyDescent="0.2">
      <c r="B40" s="4"/>
      <c r="C40" s="4"/>
    </row>
    <row r="41" spans="1:13" ht="21.95" customHeight="1" x14ac:dyDescent="0.2">
      <c r="B41" s="130" t="s">
        <v>63</v>
      </c>
      <c r="C41" s="130"/>
      <c r="D41" s="130"/>
      <c r="E41" s="130"/>
      <c r="F41" s="130"/>
      <c r="G41" s="130"/>
    </row>
    <row r="42" spans="1:13" ht="21.95" customHeight="1" x14ac:dyDescent="0.2">
      <c r="B42" s="130"/>
      <c r="C42" s="130"/>
      <c r="D42" s="130"/>
      <c r="E42" s="130"/>
      <c r="F42" s="130"/>
      <c r="G42" s="130"/>
    </row>
    <row r="43" spans="1:13" ht="21.95" customHeight="1" x14ac:dyDescent="0.2">
      <c r="J43" s="84"/>
      <c r="K43" s="84"/>
      <c r="L43" s="84"/>
      <c r="M43" s="84"/>
    </row>
    <row r="44" spans="1:13" ht="21.95" customHeight="1" x14ac:dyDescent="0.2">
      <c r="J44" s="116"/>
      <c r="K44" s="116"/>
      <c r="L44" s="116"/>
      <c r="M44" s="116"/>
    </row>
    <row r="45" spans="1:13" ht="21.95" customHeight="1" x14ac:dyDescent="0.2"/>
    <row r="46" spans="1:13" ht="21.95" customHeight="1" x14ac:dyDescent="0.2"/>
    <row r="47" spans="1:13" ht="21.95" customHeight="1" x14ac:dyDescent="0.2"/>
  </sheetData>
  <sortState xmlns:xlrd2="http://schemas.microsoft.com/office/spreadsheetml/2017/richdata2" ref="B15:B25">
    <sortCondition ref="B15"/>
  </sortState>
  <mergeCells count="13">
    <mergeCell ref="J44:M44"/>
    <mergeCell ref="C5:F5"/>
    <mergeCell ref="C4:F4"/>
    <mergeCell ref="L7:L8"/>
    <mergeCell ref="A1:M1"/>
    <mergeCell ref="B7:B8"/>
    <mergeCell ref="A7:A8"/>
    <mergeCell ref="K7:K8"/>
    <mergeCell ref="M7:M8"/>
    <mergeCell ref="A2:M2"/>
    <mergeCell ref="G4:K4"/>
    <mergeCell ref="G5:K5"/>
    <mergeCell ref="B41:G42"/>
  </mergeCells>
  <conditionalFormatting sqref="L9:L38">
    <cfRule type="cellIs" dxfId="5" priority="1" operator="lessThan">
      <formula>6</formula>
    </cfRule>
  </conditionalFormatting>
  <pageMargins left="0.75" right="0.75" top="1" bottom="1" header="0" footer="0"/>
  <pageSetup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fitToPage="1"/>
  </sheetPr>
  <dimension ref="A1:M44"/>
  <sheetViews>
    <sheetView zoomScale="85" zoomScaleNormal="85" zoomScalePageLayoutView="80" workbookViewId="0">
      <selection activeCell="M18" sqref="M18"/>
    </sheetView>
  </sheetViews>
  <sheetFormatPr baseColWidth="10" defaultRowHeight="14.25" x14ac:dyDescent="0.2"/>
  <cols>
    <col min="1" max="1" width="4" style="1" customWidth="1"/>
    <col min="2" max="2" width="43" style="2" customWidth="1"/>
    <col min="3" max="3" width="12.28515625" style="2" customWidth="1"/>
    <col min="4" max="10" width="12.28515625" customWidth="1"/>
    <col min="11" max="12" width="16.28515625" customWidth="1"/>
    <col min="13" max="13" width="122" bestFit="1" customWidth="1"/>
  </cols>
  <sheetData>
    <row r="1" spans="1:13" ht="31.5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20.25" customHeight="1" x14ac:dyDescent="0.2">
      <c r="A2" s="128" t="s">
        <v>20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" customHeight="1" x14ac:dyDescent="0.25">
      <c r="A3" s="20"/>
      <c r="B3" s="21"/>
      <c r="C3" s="21"/>
      <c r="D3" s="22"/>
      <c r="E3" s="22"/>
      <c r="F3" s="22"/>
      <c r="G3" s="22"/>
      <c r="H3" s="22"/>
      <c r="I3" s="22"/>
      <c r="J3" s="22"/>
      <c r="K3" s="23"/>
      <c r="L3" s="23"/>
      <c r="M3" s="24"/>
    </row>
    <row r="4" spans="1:13" x14ac:dyDescent="0.2">
      <c r="A4" s="20"/>
      <c r="B4" s="25" t="s">
        <v>5</v>
      </c>
      <c r="C4" s="132" t="s">
        <v>73</v>
      </c>
      <c r="D4" s="132"/>
      <c r="E4" s="132"/>
      <c r="F4" s="132"/>
      <c r="G4" s="129" t="s">
        <v>26</v>
      </c>
      <c r="H4" s="129"/>
      <c r="I4" s="129"/>
      <c r="J4" s="129"/>
      <c r="K4" s="129"/>
      <c r="L4" s="25"/>
      <c r="M4" s="64"/>
    </row>
    <row r="5" spans="1:13" x14ac:dyDescent="0.2">
      <c r="A5" s="20"/>
      <c r="B5" s="25" t="s">
        <v>9</v>
      </c>
      <c r="C5" s="133" t="s">
        <v>65</v>
      </c>
      <c r="D5" s="133"/>
      <c r="E5" s="133"/>
      <c r="F5" s="133"/>
      <c r="G5" s="129" t="s">
        <v>57</v>
      </c>
      <c r="H5" s="129"/>
      <c r="I5" s="129"/>
      <c r="J5" s="129"/>
      <c r="K5" s="129"/>
      <c r="L5" s="64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34" t="s">
        <v>0</v>
      </c>
      <c r="B7" s="136" t="s">
        <v>3</v>
      </c>
      <c r="C7" s="69" t="s">
        <v>66</v>
      </c>
      <c r="D7" s="71">
        <v>0.5</v>
      </c>
      <c r="E7" s="74" t="s">
        <v>67</v>
      </c>
      <c r="F7" s="71">
        <v>0.2</v>
      </c>
      <c r="G7" s="69" t="s">
        <v>69</v>
      </c>
      <c r="H7" s="71">
        <v>0.2</v>
      </c>
      <c r="I7" s="52" t="s">
        <v>68</v>
      </c>
      <c r="J7" s="71">
        <v>0.1</v>
      </c>
      <c r="K7" s="119" t="s">
        <v>16</v>
      </c>
      <c r="L7" s="119" t="s">
        <v>4</v>
      </c>
      <c r="M7" s="126" t="s">
        <v>1</v>
      </c>
    </row>
    <row r="8" spans="1:13" ht="26.25" customHeight="1" thickBot="1" x14ac:dyDescent="0.25">
      <c r="A8" s="135"/>
      <c r="B8" s="137"/>
      <c r="C8" s="17" t="s">
        <v>10</v>
      </c>
      <c r="D8" s="45" t="s">
        <v>11</v>
      </c>
      <c r="E8" s="19" t="s">
        <v>10</v>
      </c>
      <c r="F8" s="46" t="s">
        <v>11</v>
      </c>
      <c r="G8" s="18" t="s">
        <v>10</v>
      </c>
      <c r="H8" s="45" t="s">
        <v>11</v>
      </c>
      <c r="I8" s="19" t="s">
        <v>10</v>
      </c>
      <c r="J8" s="46" t="s">
        <v>11</v>
      </c>
      <c r="K8" s="120"/>
      <c r="L8" s="120"/>
      <c r="M8" s="127"/>
    </row>
    <row r="9" spans="1:13" ht="18.75" customHeight="1" x14ac:dyDescent="0.2">
      <c r="A9" s="38">
        <v>1</v>
      </c>
      <c r="B9" s="79" t="str">
        <f>'PRIMER PARCIAL'!B9</f>
        <v>ABUNDES MEDINA FATIMA DEL ROCIO</v>
      </c>
      <c r="C9" s="49">
        <v>10</v>
      </c>
      <c r="D9" s="47">
        <f>C9*D$7</f>
        <v>5</v>
      </c>
      <c r="E9" s="56">
        <v>7.5</v>
      </c>
      <c r="F9" s="57">
        <f>E9*F$7</f>
        <v>1.5</v>
      </c>
      <c r="G9" s="54">
        <v>8</v>
      </c>
      <c r="H9" s="47">
        <f t="shared" ref="H9:H38" si="0">G9*H$7</f>
        <v>1.6</v>
      </c>
      <c r="I9" s="53">
        <v>0</v>
      </c>
      <c r="J9" s="48">
        <f t="shared" ref="J9:J38" si="1">I9*J$7</f>
        <v>0</v>
      </c>
      <c r="K9" s="15">
        <f>SUM(J9,H9,F9,D9)</f>
        <v>8.1</v>
      </c>
      <c r="L9" s="67">
        <f>IF(K9&gt;6,_xlfn.NUMBERVALUE(FIXED(K9,0)),ROUNDDOWN(K9,0))</f>
        <v>8</v>
      </c>
      <c r="M9" s="111" t="s">
        <v>78</v>
      </c>
    </row>
    <row r="10" spans="1:13" ht="18.75" customHeight="1" x14ac:dyDescent="0.2">
      <c r="A10" s="39">
        <v>2</v>
      </c>
      <c r="B10" s="79" t="str">
        <f>'PRIMER PARCIAL'!B10</f>
        <v>ARELLANO GONZALEZ MARINA</v>
      </c>
      <c r="C10" s="50">
        <v>8.5</v>
      </c>
      <c r="D10" s="47">
        <f t="shared" ref="D10:D38" si="2">C10*D$7</f>
        <v>4.25</v>
      </c>
      <c r="E10" s="53">
        <v>0</v>
      </c>
      <c r="F10" s="48">
        <f t="shared" ref="F10:F38" si="3">E10*F$7</f>
        <v>0</v>
      </c>
      <c r="G10" s="54">
        <v>8</v>
      </c>
      <c r="H10" s="47">
        <f t="shared" si="0"/>
        <v>1.6</v>
      </c>
      <c r="I10" s="53">
        <v>0</v>
      </c>
      <c r="J10" s="48">
        <f t="shared" si="1"/>
        <v>0</v>
      </c>
      <c r="K10" s="15">
        <f t="shared" ref="K10:K25" si="4">SUM(J10,H10,F10,D10)</f>
        <v>5.85</v>
      </c>
      <c r="L10" s="67">
        <f t="shared" ref="L10:L33" si="5">IF(K10&gt;6,_xlfn.NUMBERVALUE(FIXED(K10,0)),ROUNDDOWN(K10,0))</f>
        <v>5</v>
      </c>
      <c r="M10" s="111" t="s">
        <v>74</v>
      </c>
    </row>
    <row r="11" spans="1:13" ht="18.75" customHeight="1" x14ac:dyDescent="0.2">
      <c r="A11" s="38">
        <v>3</v>
      </c>
      <c r="B11" s="79" t="str">
        <f>'PRIMER PARCIAL'!B11</f>
        <v xml:space="preserve">BRAND CUELLAR ADRIAN ALEX </v>
      </c>
      <c r="C11" s="50">
        <v>8.5</v>
      </c>
      <c r="D11" s="47">
        <f t="shared" si="2"/>
        <v>4.25</v>
      </c>
      <c r="E11" s="53">
        <v>2.5</v>
      </c>
      <c r="F11" s="48">
        <f t="shared" si="3"/>
        <v>0.5</v>
      </c>
      <c r="G11" s="54">
        <v>2.4</v>
      </c>
      <c r="H11" s="47">
        <f t="shared" si="0"/>
        <v>0.48</v>
      </c>
      <c r="I11" s="53">
        <v>0</v>
      </c>
      <c r="J11" s="48">
        <f t="shared" si="1"/>
        <v>0</v>
      </c>
      <c r="K11" s="15">
        <f t="shared" si="4"/>
        <v>5.23</v>
      </c>
      <c r="L11" s="67">
        <f t="shared" si="5"/>
        <v>5</v>
      </c>
      <c r="M11" s="111" t="s">
        <v>75</v>
      </c>
    </row>
    <row r="12" spans="1:13" ht="18.75" customHeight="1" x14ac:dyDescent="0.2">
      <c r="A12" s="39">
        <v>4</v>
      </c>
      <c r="B12" s="79" t="str">
        <f>'PRIMER PARCIAL'!B12</f>
        <v xml:space="preserve">CANSINO RAMIREZ RUBEN </v>
      </c>
      <c r="C12" s="50">
        <v>0</v>
      </c>
      <c r="D12" s="47">
        <f t="shared" si="2"/>
        <v>0</v>
      </c>
      <c r="E12" s="53">
        <v>2.5</v>
      </c>
      <c r="F12" s="48">
        <f t="shared" si="3"/>
        <v>0.5</v>
      </c>
      <c r="G12" s="54">
        <v>0</v>
      </c>
      <c r="H12" s="47">
        <f t="shared" si="0"/>
        <v>0</v>
      </c>
      <c r="I12" s="53">
        <v>0</v>
      </c>
      <c r="J12" s="48">
        <f t="shared" si="1"/>
        <v>0</v>
      </c>
      <c r="K12" s="15">
        <f t="shared" si="4"/>
        <v>0.5</v>
      </c>
      <c r="L12" s="67">
        <f t="shared" si="5"/>
        <v>0</v>
      </c>
      <c r="M12" s="111" t="s">
        <v>85</v>
      </c>
    </row>
    <row r="13" spans="1:13" ht="18.75" customHeight="1" x14ac:dyDescent="0.2">
      <c r="A13" s="38">
        <v>5</v>
      </c>
      <c r="B13" s="79" t="str">
        <f>'PRIMER PARCIAL'!B13</f>
        <v>DIAZ RUVALCABA OSCAR OSIEL</v>
      </c>
      <c r="C13" s="50">
        <v>1</v>
      </c>
      <c r="D13" s="47">
        <f t="shared" si="2"/>
        <v>0.5</v>
      </c>
      <c r="E13" s="53">
        <v>2.5</v>
      </c>
      <c r="F13" s="48">
        <f t="shared" si="3"/>
        <v>0.5</v>
      </c>
      <c r="G13" s="54">
        <v>0.8</v>
      </c>
      <c r="H13" s="47">
        <f t="shared" si="0"/>
        <v>0.16000000000000003</v>
      </c>
      <c r="I13" s="53">
        <v>0</v>
      </c>
      <c r="J13" s="48">
        <f t="shared" si="1"/>
        <v>0</v>
      </c>
      <c r="K13" s="15">
        <f t="shared" si="4"/>
        <v>1.1600000000000001</v>
      </c>
      <c r="L13" s="67">
        <f t="shared" si="5"/>
        <v>1</v>
      </c>
      <c r="M13" s="111" t="s">
        <v>76</v>
      </c>
    </row>
    <row r="14" spans="1:13" ht="18.75" customHeight="1" x14ac:dyDescent="0.2">
      <c r="A14" s="39">
        <v>6</v>
      </c>
      <c r="B14" s="79" t="str">
        <f>'PRIMER PARCIAL'!B14</f>
        <v>ESTRADA DE LIRA EVERARDO</v>
      </c>
      <c r="C14" s="51">
        <v>0</v>
      </c>
      <c r="D14" s="47">
        <f t="shared" si="2"/>
        <v>0</v>
      </c>
      <c r="E14" s="53">
        <v>0</v>
      </c>
      <c r="F14" s="48">
        <f t="shared" si="3"/>
        <v>0</v>
      </c>
      <c r="G14" s="54">
        <v>0</v>
      </c>
      <c r="H14" s="47">
        <f t="shared" si="0"/>
        <v>0</v>
      </c>
      <c r="I14" s="53">
        <v>0</v>
      </c>
      <c r="J14" s="48">
        <f t="shared" si="1"/>
        <v>0</v>
      </c>
      <c r="K14" s="15">
        <f t="shared" si="4"/>
        <v>0</v>
      </c>
      <c r="L14" s="67">
        <f t="shared" si="5"/>
        <v>0</v>
      </c>
      <c r="M14" s="111" t="s">
        <v>85</v>
      </c>
    </row>
    <row r="15" spans="1:13" ht="18.75" customHeight="1" x14ac:dyDescent="0.2">
      <c r="A15" s="38">
        <v>7</v>
      </c>
      <c r="B15" s="79" t="str">
        <f>'PRIMER PARCIAL'!B15</f>
        <v>FLORES VIRAMONTES LUIS FELIPE</v>
      </c>
      <c r="C15" s="50">
        <v>6</v>
      </c>
      <c r="D15" s="47">
        <f t="shared" si="2"/>
        <v>3</v>
      </c>
      <c r="E15" s="53">
        <v>2.5</v>
      </c>
      <c r="F15" s="48">
        <f t="shared" si="3"/>
        <v>0.5</v>
      </c>
      <c r="G15" s="54">
        <v>5.4</v>
      </c>
      <c r="H15" s="47">
        <f t="shared" si="0"/>
        <v>1.08</v>
      </c>
      <c r="I15" s="53">
        <v>0</v>
      </c>
      <c r="J15" s="48">
        <f t="shared" si="1"/>
        <v>0</v>
      </c>
      <c r="K15" s="15">
        <f t="shared" si="4"/>
        <v>4.58</v>
      </c>
      <c r="L15" s="67">
        <f t="shared" si="5"/>
        <v>4</v>
      </c>
      <c r="M15" s="111" t="s">
        <v>74</v>
      </c>
    </row>
    <row r="16" spans="1:13" ht="18.75" customHeight="1" x14ac:dyDescent="0.2">
      <c r="A16" s="39">
        <v>8</v>
      </c>
      <c r="B16" s="79" t="str">
        <f>'PRIMER PARCIAL'!B16</f>
        <v>GUERRERO SALAZAR NOE CRUZ</v>
      </c>
      <c r="C16" s="50">
        <v>0</v>
      </c>
      <c r="D16" s="47">
        <f t="shared" si="2"/>
        <v>0</v>
      </c>
      <c r="E16" s="53">
        <v>0</v>
      </c>
      <c r="F16" s="48">
        <f t="shared" si="3"/>
        <v>0</v>
      </c>
      <c r="G16" s="54">
        <v>7</v>
      </c>
      <c r="H16" s="47">
        <f t="shared" si="0"/>
        <v>1.4000000000000001</v>
      </c>
      <c r="I16" s="53">
        <v>0</v>
      </c>
      <c r="J16" s="48">
        <f t="shared" si="1"/>
        <v>0</v>
      </c>
      <c r="K16" s="15">
        <f t="shared" si="4"/>
        <v>1.4000000000000001</v>
      </c>
      <c r="L16" s="67">
        <f t="shared" si="5"/>
        <v>1</v>
      </c>
      <c r="M16" s="111" t="s">
        <v>86</v>
      </c>
    </row>
    <row r="17" spans="1:13" ht="18.75" customHeight="1" x14ac:dyDescent="0.2">
      <c r="A17" s="38">
        <v>9</v>
      </c>
      <c r="B17" s="79" t="str">
        <f>'PRIMER PARCIAL'!B17</f>
        <v>LANDI THIAGO</v>
      </c>
      <c r="C17" s="50">
        <v>5.5</v>
      </c>
      <c r="D17" s="47">
        <f t="shared" si="2"/>
        <v>2.75</v>
      </c>
      <c r="E17" s="53">
        <v>10</v>
      </c>
      <c r="F17" s="48">
        <f t="shared" si="3"/>
        <v>2</v>
      </c>
      <c r="G17" s="54">
        <v>9</v>
      </c>
      <c r="H17" s="47">
        <f t="shared" si="0"/>
        <v>1.8</v>
      </c>
      <c r="I17" s="53">
        <v>5</v>
      </c>
      <c r="J17" s="48">
        <f t="shared" si="1"/>
        <v>0.5</v>
      </c>
      <c r="K17" s="15">
        <f t="shared" si="4"/>
        <v>7.05</v>
      </c>
      <c r="L17" s="67">
        <f t="shared" si="5"/>
        <v>7</v>
      </c>
      <c r="M17" s="111" t="s">
        <v>78</v>
      </c>
    </row>
    <row r="18" spans="1:13" ht="18.75" customHeight="1" x14ac:dyDescent="0.2">
      <c r="A18" s="39">
        <v>10</v>
      </c>
      <c r="B18" s="79" t="str">
        <f>'PRIMER PARCIAL'!B18</f>
        <v>LOPEZ GUTIERREZ JESUS ANTONIO</v>
      </c>
      <c r="C18" s="50">
        <v>6.5</v>
      </c>
      <c r="D18" s="47">
        <f t="shared" si="2"/>
        <v>3.25</v>
      </c>
      <c r="E18" s="53">
        <v>5</v>
      </c>
      <c r="F18" s="48">
        <f t="shared" si="3"/>
        <v>1</v>
      </c>
      <c r="G18" s="54">
        <v>4</v>
      </c>
      <c r="H18" s="47">
        <f t="shared" si="0"/>
        <v>0.8</v>
      </c>
      <c r="I18" s="53">
        <v>10</v>
      </c>
      <c r="J18" s="48">
        <f t="shared" si="1"/>
        <v>1</v>
      </c>
      <c r="K18" s="15">
        <f t="shared" si="4"/>
        <v>6.05</v>
      </c>
      <c r="L18" s="67">
        <f t="shared" si="5"/>
        <v>6</v>
      </c>
      <c r="M18" s="111" t="s">
        <v>77</v>
      </c>
    </row>
    <row r="19" spans="1:13" ht="18.75" customHeight="1" x14ac:dyDescent="0.2">
      <c r="A19" s="38">
        <v>11</v>
      </c>
      <c r="B19" s="79" t="str">
        <f>'PRIMER PARCIAL'!B19</f>
        <v>LUIS CUELLAR ANDREA NICOLE</v>
      </c>
      <c r="C19" s="50">
        <v>0</v>
      </c>
      <c r="D19" s="47">
        <f t="shared" si="2"/>
        <v>0</v>
      </c>
      <c r="E19" s="53">
        <v>2.5</v>
      </c>
      <c r="F19" s="48">
        <f t="shared" si="3"/>
        <v>0.5</v>
      </c>
      <c r="G19" s="54">
        <v>2</v>
      </c>
      <c r="H19" s="47">
        <f t="shared" si="0"/>
        <v>0.4</v>
      </c>
      <c r="I19" s="53">
        <v>0</v>
      </c>
      <c r="J19" s="48">
        <f t="shared" si="1"/>
        <v>0</v>
      </c>
      <c r="K19" s="15">
        <f t="shared" si="4"/>
        <v>0.9</v>
      </c>
      <c r="L19" s="67">
        <f t="shared" si="5"/>
        <v>0</v>
      </c>
      <c r="M19" s="111" t="s">
        <v>87</v>
      </c>
    </row>
    <row r="20" spans="1:13" ht="18.75" customHeight="1" x14ac:dyDescent="0.2">
      <c r="A20" s="39">
        <v>12</v>
      </c>
      <c r="B20" s="79" t="str">
        <f>'PRIMER PARCIAL'!B20</f>
        <v>LUNA SANCHEZ ARELY PAOLA</v>
      </c>
      <c r="C20" s="50">
        <v>10</v>
      </c>
      <c r="D20" s="47">
        <f t="shared" si="2"/>
        <v>5</v>
      </c>
      <c r="E20" s="53">
        <v>10</v>
      </c>
      <c r="F20" s="48">
        <f t="shared" si="3"/>
        <v>2</v>
      </c>
      <c r="G20" s="54">
        <v>7</v>
      </c>
      <c r="H20" s="47">
        <f t="shared" si="0"/>
        <v>1.4000000000000001</v>
      </c>
      <c r="I20" s="53">
        <v>0</v>
      </c>
      <c r="J20" s="48">
        <f t="shared" si="1"/>
        <v>0</v>
      </c>
      <c r="K20" s="15">
        <f t="shared" si="4"/>
        <v>8.4</v>
      </c>
      <c r="L20" s="67">
        <f t="shared" si="5"/>
        <v>8</v>
      </c>
      <c r="M20" s="111" t="s">
        <v>79</v>
      </c>
    </row>
    <row r="21" spans="1:13" ht="18.75" customHeight="1" x14ac:dyDescent="0.2">
      <c r="A21" s="38">
        <v>13</v>
      </c>
      <c r="B21" s="79" t="str">
        <f>'PRIMER PARCIAL'!B21</f>
        <v>MARTINEZ CASTAÑON XIMENA ITATI</v>
      </c>
      <c r="C21" s="50">
        <v>10</v>
      </c>
      <c r="D21" s="47">
        <f t="shared" si="2"/>
        <v>5</v>
      </c>
      <c r="E21" s="53">
        <v>7.5</v>
      </c>
      <c r="F21" s="48">
        <f t="shared" si="3"/>
        <v>1.5</v>
      </c>
      <c r="G21" s="54">
        <v>6</v>
      </c>
      <c r="H21" s="47">
        <f t="shared" si="0"/>
        <v>1.2000000000000002</v>
      </c>
      <c r="I21" s="53">
        <v>0</v>
      </c>
      <c r="J21" s="48">
        <f t="shared" si="1"/>
        <v>0</v>
      </c>
      <c r="K21" s="15">
        <f t="shared" si="4"/>
        <v>7.7</v>
      </c>
      <c r="L21" s="67">
        <f t="shared" si="5"/>
        <v>8</v>
      </c>
      <c r="M21" s="111" t="s">
        <v>80</v>
      </c>
    </row>
    <row r="22" spans="1:13" ht="18.75" customHeight="1" x14ac:dyDescent="0.2">
      <c r="A22" s="39">
        <v>14</v>
      </c>
      <c r="B22" s="79" t="str">
        <f>'PRIMER PARCIAL'!B22</f>
        <v xml:space="preserve">MEDINA SERENO MARIA CLARA </v>
      </c>
      <c r="C22" s="50">
        <v>9.5</v>
      </c>
      <c r="D22" s="47">
        <f t="shared" si="2"/>
        <v>4.75</v>
      </c>
      <c r="E22" s="53">
        <v>10</v>
      </c>
      <c r="F22" s="48">
        <f t="shared" si="3"/>
        <v>2</v>
      </c>
      <c r="G22" s="54">
        <v>10</v>
      </c>
      <c r="H22" s="47">
        <f t="shared" si="0"/>
        <v>2</v>
      </c>
      <c r="I22" s="53">
        <v>0</v>
      </c>
      <c r="J22" s="48">
        <f t="shared" si="1"/>
        <v>0</v>
      </c>
      <c r="K22" s="15">
        <f t="shared" si="4"/>
        <v>8.75</v>
      </c>
      <c r="L22" s="67">
        <f t="shared" si="5"/>
        <v>9</v>
      </c>
      <c r="M22" s="111" t="s">
        <v>78</v>
      </c>
    </row>
    <row r="23" spans="1:13" ht="18.75" customHeight="1" x14ac:dyDescent="0.2">
      <c r="A23" s="38">
        <v>15</v>
      </c>
      <c r="B23" s="79" t="str">
        <f>'PRIMER PARCIAL'!B23</f>
        <v>MOLINA MARTINEZ LUIS MAURICIO</v>
      </c>
      <c r="C23" s="50">
        <v>0</v>
      </c>
      <c r="D23" s="47">
        <f t="shared" si="2"/>
        <v>0</v>
      </c>
      <c r="E23" s="53">
        <v>5</v>
      </c>
      <c r="F23" s="48">
        <f t="shared" si="3"/>
        <v>1</v>
      </c>
      <c r="G23" s="54">
        <v>2</v>
      </c>
      <c r="H23" s="47">
        <f t="shared" si="0"/>
        <v>0.4</v>
      </c>
      <c r="I23" s="53">
        <v>0</v>
      </c>
      <c r="J23" s="48">
        <f t="shared" si="1"/>
        <v>0</v>
      </c>
      <c r="K23" s="15">
        <f t="shared" si="4"/>
        <v>1.4</v>
      </c>
      <c r="L23" s="67">
        <f t="shared" si="5"/>
        <v>1</v>
      </c>
      <c r="M23" s="111" t="s">
        <v>88</v>
      </c>
    </row>
    <row r="24" spans="1:13" ht="18.75" customHeight="1" x14ac:dyDescent="0.2">
      <c r="A24" s="39">
        <v>16</v>
      </c>
      <c r="B24" s="79" t="str">
        <f>'PRIMER PARCIAL'!B24</f>
        <v>NUÑEZ GALLEGOS FRANCISCO JAVIER</v>
      </c>
      <c r="C24" s="50">
        <v>9</v>
      </c>
      <c r="D24" s="47">
        <f t="shared" si="2"/>
        <v>4.5</v>
      </c>
      <c r="E24" s="53">
        <v>2.5</v>
      </c>
      <c r="F24" s="48">
        <f t="shared" si="3"/>
        <v>0.5</v>
      </c>
      <c r="G24" s="54">
        <v>8</v>
      </c>
      <c r="H24" s="47">
        <f t="shared" si="0"/>
        <v>1.6</v>
      </c>
      <c r="I24" s="53">
        <v>0</v>
      </c>
      <c r="J24" s="48">
        <f t="shared" si="1"/>
        <v>0</v>
      </c>
      <c r="K24" s="15">
        <f t="shared" si="4"/>
        <v>6.6</v>
      </c>
      <c r="L24" s="67">
        <f t="shared" si="5"/>
        <v>7</v>
      </c>
      <c r="M24" s="111" t="s">
        <v>81</v>
      </c>
    </row>
    <row r="25" spans="1:13" ht="18.75" customHeight="1" x14ac:dyDescent="0.2">
      <c r="A25" s="38">
        <v>17</v>
      </c>
      <c r="B25" s="79" t="str">
        <f>'PRIMER PARCIAL'!B25</f>
        <v xml:space="preserve">ORTIZ HERNANDEZ SANTIAGO </v>
      </c>
      <c r="C25" s="50">
        <v>0</v>
      </c>
      <c r="D25" s="47">
        <f t="shared" si="2"/>
        <v>0</v>
      </c>
      <c r="E25" s="53">
        <v>2.5</v>
      </c>
      <c r="F25" s="48">
        <f t="shared" si="3"/>
        <v>0.5</v>
      </c>
      <c r="G25" s="54">
        <v>0</v>
      </c>
      <c r="H25" s="47">
        <f t="shared" si="0"/>
        <v>0</v>
      </c>
      <c r="I25" s="53">
        <v>0</v>
      </c>
      <c r="J25" s="48">
        <f t="shared" si="1"/>
        <v>0</v>
      </c>
      <c r="K25" s="15">
        <f t="shared" si="4"/>
        <v>0.5</v>
      </c>
      <c r="L25" s="67">
        <f t="shared" si="5"/>
        <v>0</v>
      </c>
      <c r="M25" s="111" t="s">
        <v>89</v>
      </c>
    </row>
    <row r="26" spans="1:13" ht="18.75" customHeight="1" x14ac:dyDescent="0.2">
      <c r="A26" s="39">
        <v>18</v>
      </c>
      <c r="B26" s="79" t="str">
        <f>'PRIMER PARCIAL'!B26</f>
        <v>OSORIO MORFIN MARIANA ELIZABETH</v>
      </c>
      <c r="C26" s="50">
        <v>0</v>
      </c>
      <c r="D26" s="47">
        <f t="shared" si="2"/>
        <v>0</v>
      </c>
      <c r="E26" s="53">
        <v>2.5</v>
      </c>
      <c r="F26" s="48">
        <f t="shared" si="3"/>
        <v>0.5</v>
      </c>
      <c r="G26" s="55">
        <v>3</v>
      </c>
      <c r="H26" s="47">
        <f t="shared" si="0"/>
        <v>0.60000000000000009</v>
      </c>
      <c r="I26" s="53">
        <v>0</v>
      </c>
      <c r="J26" s="48">
        <f t="shared" si="1"/>
        <v>0</v>
      </c>
      <c r="K26" s="15">
        <f t="shared" ref="K26:K38" si="6">SUM(J26,H26,F26,D26)</f>
        <v>1.1000000000000001</v>
      </c>
      <c r="L26" s="67">
        <f t="shared" si="5"/>
        <v>1</v>
      </c>
      <c r="M26" s="111" t="s">
        <v>90</v>
      </c>
    </row>
    <row r="27" spans="1:13" ht="18.75" customHeight="1" x14ac:dyDescent="0.2">
      <c r="A27" s="38">
        <v>19</v>
      </c>
      <c r="B27" s="79" t="str">
        <f>'PRIMER PARCIAL'!B27</f>
        <v xml:space="preserve">PADILLA HERNANDEZ JULIO AGUSTIN </v>
      </c>
      <c r="C27" s="50">
        <v>0</v>
      </c>
      <c r="D27" s="47">
        <f t="shared" si="2"/>
        <v>0</v>
      </c>
      <c r="E27" s="53">
        <v>0</v>
      </c>
      <c r="F27" s="48">
        <f t="shared" si="3"/>
        <v>0</v>
      </c>
      <c r="G27" s="55">
        <v>2</v>
      </c>
      <c r="H27" s="47">
        <f t="shared" si="0"/>
        <v>0.4</v>
      </c>
      <c r="I27" s="53">
        <v>0</v>
      </c>
      <c r="J27" s="48">
        <f t="shared" si="1"/>
        <v>0</v>
      </c>
      <c r="K27" s="15">
        <f t="shared" si="6"/>
        <v>0.4</v>
      </c>
      <c r="L27" s="67">
        <f t="shared" si="5"/>
        <v>0</v>
      </c>
      <c r="M27" s="111" t="s">
        <v>87</v>
      </c>
    </row>
    <row r="28" spans="1:13" ht="18.75" customHeight="1" x14ac:dyDescent="0.2">
      <c r="A28" s="39">
        <v>20</v>
      </c>
      <c r="B28" s="79" t="str">
        <f>'PRIMER PARCIAL'!B28</f>
        <v>RAMIREZ CISNEROS FERNANDO</v>
      </c>
      <c r="C28" s="50">
        <v>0</v>
      </c>
      <c r="D28" s="47">
        <f t="shared" si="2"/>
        <v>0</v>
      </c>
      <c r="E28" s="53">
        <v>2.5</v>
      </c>
      <c r="F28" s="48">
        <f t="shared" si="3"/>
        <v>0.5</v>
      </c>
      <c r="G28" s="55">
        <v>0</v>
      </c>
      <c r="H28" s="47">
        <f t="shared" si="0"/>
        <v>0</v>
      </c>
      <c r="I28" s="53">
        <v>0</v>
      </c>
      <c r="J28" s="48">
        <f t="shared" si="1"/>
        <v>0</v>
      </c>
      <c r="K28" s="15">
        <f t="shared" si="6"/>
        <v>0.5</v>
      </c>
      <c r="L28" s="67">
        <f t="shared" si="5"/>
        <v>0</v>
      </c>
      <c r="M28" s="111" t="s">
        <v>87</v>
      </c>
    </row>
    <row r="29" spans="1:13" ht="18.75" customHeight="1" x14ac:dyDescent="0.2">
      <c r="A29" s="38">
        <v>21</v>
      </c>
      <c r="B29" s="79" t="str">
        <f>'PRIMER PARCIAL'!B29</f>
        <v>RODRIGUEZ DE LUNA ELIAM</v>
      </c>
      <c r="C29" s="50">
        <v>8.5</v>
      </c>
      <c r="D29" s="47">
        <f t="shared" si="2"/>
        <v>4.25</v>
      </c>
      <c r="E29" s="53">
        <v>0</v>
      </c>
      <c r="F29" s="48">
        <f t="shared" si="3"/>
        <v>0</v>
      </c>
      <c r="G29" s="55">
        <v>8</v>
      </c>
      <c r="H29" s="47">
        <f t="shared" si="0"/>
        <v>1.6</v>
      </c>
      <c r="I29" s="53">
        <v>0</v>
      </c>
      <c r="J29" s="48">
        <f t="shared" si="1"/>
        <v>0</v>
      </c>
      <c r="K29" s="15">
        <f t="shared" si="6"/>
        <v>5.85</v>
      </c>
      <c r="L29" s="67">
        <f t="shared" si="5"/>
        <v>5</v>
      </c>
      <c r="M29" s="111" t="s">
        <v>81</v>
      </c>
    </row>
    <row r="30" spans="1:13" ht="18.75" customHeight="1" x14ac:dyDescent="0.2">
      <c r="A30" s="38">
        <v>22</v>
      </c>
      <c r="B30" s="79" t="str">
        <f>'PRIMER PARCIAL'!B30</f>
        <v>RODRIGUEZ LOERA MARIA REGINA</v>
      </c>
      <c r="C30" s="50">
        <v>0</v>
      </c>
      <c r="D30" s="47">
        <f t="shared" si="2"/>
        <v>0</v>
      </c>
      <c r="E30" s="53">
        <v>0</v>
      </c>
      <c r="F30" s="48">
        <f t="shared" si="3"/>
        <v>0</v>
      </c>
      <c r="G30" s="55">
        <v>0</v>
      </c>
      <c r="H30" s="47">
        <f t="shared" si="0"/>
        <v>0</v>
      </c>
      <c r="I30" s="53">
        <v>0</v>
      </c>
      <c r="J30" s="48">
        <f t="shared" si="1"/>
        <v>0</v>
      </c>
      <c r="K30" s="15">
        <f t="shared" si="6"/>
        <v>0</v>
      </c>
      <c r="L30" s="67">
        <f t="shared" si="5"/>
        <v>0</v>
      </c>
      <c r="M30" s="111" t="s">
        <v>87</v>
      </c>
    </row>
    <row r="31" spans="1:13" ht="18.75" customHeight="1" x14ac:dyDescent="0.2">
      <c r="A31" s="38">
        <v>23</v>
      </c>
      <c r="B31" s="79" t="str">
        <f>'PRIMER PARCIAL'!B31</f>
        <v xml:space="preserve">ROMERO ALEMAN BELINDA BERENICE </v>
      </c>
      <c r="C31" s="50">
        <v>6</v>
      </c>
      <c r="D31" s="47">
        <f t="shared" si="2"/>
        <v>3</v>
      </c>
      <c r="E31" s="53">
        <v>0</v>
      </c>
      <c r="F31" s="48">
        <f t="shared" si="3"/>
        <v>0</v>
      </c>
      <c r="G31" s="55">
        <v>5</v>
      </c>
      <c r="H31" s="47">
        <f t="shared" si="0"/>
        <v>1</v>
      </c>
      <c r="I31" s="53">
        <v>0</v>
      </c>
      <c r="J31" s="48">
        <f t="shared" si="1"/>
        <v>0</v>
      </c>
      <c r="K31" s="15">
        <f t="shared" si="6"/>
        <v>4</v>
      </c>
      <c r="L31" s="67">
        <f t="shared" si="5"/>
        <v>4</v>
      </c>
      <c r="M31" s="111" t="s">
        <v>82</v>
      </c>
    </row>
    <row r="32" spans="1:13" ht="18.75" customHeight="1" x14ac:dyDescent="0.2">
      <c r="A32" s="38">
        <v>24</v>
      </c>
      <c r="B32" s="79" t="str">
        <f>'PRIMER PARCIAL'!B32</f>
        <v>SOTO JIMENEZ DIEGO ISAAC</v>
      </c>
      <c r="C32" s="50">
        <v>0</v>
      </c>
      <c r="D32" s="47">
        <f t="shared" si="2"/>
        <v>0</v>
      </c>
      <c r="E32" s="53">
        <v>0</v>
      </c>
      <c r="F32" s="48">
        <f t="shared" si="3"/>
        <v>0</v>
      </c>
      <c r="G32" s="55">
        <v>1</v>
      </c>
      <c r="H32" s="47">
        <f t="shared" si="0"/>
        <v>0.2</v>
      </c>
      <c r="I32" s="53">
        <v>0</v>
      </c>
      <c r="J32" s="48">
        <f t="shared" si="1"/>
        <v>0</v>
      </c>
      <c r="K32" s="15">
        <f t="shared" si="6"/>
        <v>0.2</v>
      </c>
      <c r="L32" s="67">
        <f t="shared" si="5"/>
        <v>0</v>
      </c>
      <c r="M32" s="111" t="s">
        <v>87</v>
      </c>
    </row>
    <row r="33" spans="1:13" ht="18.75" customHeight="1" x14ac:dyDescent="0.2">
      <c r="A33" s="38">
        <v>25</v>
      </c>
      <c r="B33" s="79" t="str">
        <f>'PRIMER PARCIAL'!B33</f>
        <v>TAPIA ROJERO DENISSE GUADALUPE</v>
      </c>
      <c r="C33" s="50">
        <v>9</v>
      </c>
      <c r="D33" s="47">
        <f t="shared" si="2"/>
        <v>4.5</v>
      </c>
      <c r="E33" s="53">
        <v>10</v>
      </c>
      <c r="F33" s="48">
        <f t="shared" si="3"/>
        <v>2</v>
      </c>
      <c r="G33" s="55">
        <v>6</v>
      </c>
      <c r="H33" s="47">
        <f t="shared" si="0"/>
        <v>1.2000000000000002</v>
      </c>
      <c r="I33" s="53">
        <v>0</v>
      </c>
      <c r="J33" s="48">
        <f t="shared" si="1"/>
        <v>0</v>
      </c>
      <c r="K33" s="15">
        <f t="shared" si="6"/>
        <v>7.7</v>
      </c>
      <c r="L33" s="67">
        <f t="shared" si="5"/>
        <v>8</v>
      </c>
      <c r="M33" s="111" t="s">
        <v>83</v>
      </c>
    </row>
    <row r="34" spans="1:13" ht="18.75" customHeight="1" x14ac:dyDescent="0.2">
      <c r="A34" s="38">
        <v>26</v>
      </c>
      <c r="B34" s="79" t="str">
        <f>'PRIMER PARCIAL'!B34</f>
        <v>VAZQUEZ LOPEZ ADRIAN</v>
      </c>
      <c r="C34" s="50">
        <v>0</v>
      </c>
      <c r="D34" s="47">
        <f t="shared" si="2"/>
        <v>0</v>
      </c>
      <c r="E34" s="53">
        <v>0</v>
      </c>
      <c r="F34" s="48">
        <f t="shared" si="3"/>
        <v>0</v>
      </c>
      <c r="G34" s="55">
        <v>0</v>
      </c>
      <c r="H34" s="47">
        <f t="shared" si="0"/>
        <v>0</v>
      </c>
      <c r="I34" s="53">
        <v>0</v>
      </c>
      <c r="J34" s="48">
        <f t="shared" si="1"/>
        <v>0</v>
      </c>
      <c r="K34" s="15">
        <f t="shared" si="6"/>
        <v>0</v>
      </c>
      <c r="L34" s="67">
        <f t="shared" ref="L34:L38" si="7">J34+H34+F34+D34</f>
        <v>0</v>
      </c>
      <c r="M34" s="111" t="s">
        <v>87</v>
      </c>
    </row>
    <row r="35" spans="1:13" ht="21.95" customHeight="1" x14ac:dyDescent="0.2">
      <c r="A35" s="38">
        <v>27</v>
      </c>
      <c r="B35" s="79" t="str">
        <f>'PRIMER PARCIAL'!B35</f>
        <v>VITAL FLORES JOSE EDUARDO</v>
      </c>
      <c r="C35" s="50">
        <v>9.5</v>
      </c>
      <c r="D35" s="47">
        <f t="shared" si="2"/>
        <v>4.75</v>
      </c>
      <c r="E35" s="53">
        <v>2.5</v>
      </c>
      <c r="F35" s="48">
        <f t="shared" si="3"/>
        <v>0.5</v>
      </c>
      <c r="G35" s="55">
        <v>6.26</v>
      </c>
      <c r="H35" s="47">
        <f t="shared" si="0"/>
        <v>1.252</v>
      </c>
      <c r="I35" s="53">
        <v>0</v>
      </c>
      <c r="J35" s="48">
        <f t="shared" si="1"/>
        <v>0</v>
      </c>
      <c r="K35" s="15">
        <f t="shared" si="6"/>
        <v>6.5019999999999998</v>
      </c>
      <c r="L35" s="67">
        <f t="shared" si="7"/>
        <v>6.5019999999999998</v>
      </c>
      <c r="M35" s="112" t="s">
        <v>81</v>
      </c>
    </row>
    <row r="36" spans="1:13" ht="21.95" customHeight="1" x14ac:dyDescent="0.2">
      <c r="A36" s="38">
        <v>28</v>
      </c>
      <c r="B36" s="79" t="str">
        <f>'PRIMER PARCIAL'!B36</f>
        <v xml:space="preserve">JIMENEZ PADILLA MARIA GUADALUPE </v>
      </c>
      <c r="C36" s="50">
        <v>0</v>
      </c>
      <c r="D36" s="47">
        <f t="shared" si="2"/>
        <v>0</v>
      </c>
      <c r="E36" s="53">
        <v>0</v>
      </c>
      <c r="F36" s="48">
        <f t="shared" si="3"/>
        <v>0</v>
      </c>
      <c r="G36" s="55">
        <v>0</v>
      </c>
      <c r="H36" s="47">
        <f t="shared" si="0"/>
        <v>0</v>
      </c>
      <c r="I36" s="53">
        <v>0</v>
      </c>
      <c r="J36" s="48">
        <f t="shared" si="1"/>
        <v>0</v>
      </c>
      <c r="K36" s="15">
        <f t="shared" si="6"/>
        <v>0</v>
      </c>
      <c r="L36" s="67">
        <f t="shared" si="7"/>
        <v>0</v>
      </c>
      <c r="M36" s="111" t="s">
        <v>87</v>
      </c>
    </row>
    <row r="37" spans="1:13" ht="18.75" customHeight="1" x14ac:dyDescent="0.2">
      <c r="A37" s="85">
        <v>29</v>
      </c>
      <c r="B37" s="79" t="s">
        <v>71</v>
      </c>
      <c r="C37" s="92">
        <v>0</v>
      </c>
      <c r="D37" s="96">
        <f t="shared" si="2"/>
        <v>0</v>
      </c>
      <c r="E37" s="53">
        <v>0</v>
      </c>
      <c r="F37" s="96">
        <f t="shared" si="3"/>
        <v>0</v>
      </c>
      <c r="G37" s="53">
        <v>6.2</v>
      </c>
      <c r="H37" s="96">
        <f t="shared" si="0"/>
        <v>1.2400000000000002</v>
      </c>
      <c r="I37" s="53">
        <v>0</v>
      </c>
      <c r="J37" s="96">
        <f t="shared" si="1"/>
        <v>0</v>
      </c>
      <c r="K37" s="15">
        <f t="shared" si="6"/>
        <v>1.2400000000000002</v>
      </c>
      <c r="L37" s="67">
        <f t="shared" si="7"/>
        <v>1.2400000000000002</v>
      </c>
      <c r="M37" s="12" t="s">
        <v>91</v>
      </c>
    </row>
    <row r="38" spans="1:13" ht="18.75" customHeight="1" thickBot="1" x14ac:dyDescent="0.25">
      <c r="A38" s="85">
        <v>30</v>
      </c>
      <c r="B38" s="79" t="s">
        <v>72</v>
      </c>
      <c r="C38" s="94">
        <v>9.5</v>
      </c>
      <c r="D38" s="86">
        <f t="shared" si="2"/>
        <v>4.75</v>
      </c>
      <c r="E38" s="110">
        <v>0</v>
      </c>
      <c r="F38" s="86">
        <f t="shared" si="3"/>
        <v>0</v>
      </c>
      <c r="G38" s="110">
        <v>4</v>
      </c>
      <c r="H38" s="86">
        <f t="shared" si="0"/>
        <v>0.8</v>
      </c>
      <c r="I38" s="110">
        <v>5</v>
      </c>
      <c r="J38" s="86">
        <f t="shared" si="1"/>
        <v>0.5</v>
      </c>
      <c r="K38" s="15">
        <f t="shared" si="6"/>
        <v>6.05</v>
      </c>
      <c r="L38" s="87">
        <f t="shared" si="7"/>
        <v>6.05</v>
      </c>
      <c r="M38" s="12" t="s">
        <v>84</v>
      </c>
    </row>
    <row r="39" spans="1:13" ht="21.95" customHeight="1" thickBot="1" x14ac:dyDescent="0.25">
      <c r="A39" s="40"/>
      <c r="B39" s="9" t="s">
        <v>2</v>
      </c>
      <c r="C39" s="42"/>
      <c r="D39" s="43"/>
      <c r="E39" s="43"/>
      <c r="F39" s="43"/>
      <c r="G39" s="43"/>
      <c r="H39" s="43"/>
      <c r="I39" s="43"/>
      <c r="J39" s="44"/>
      <c r="K39" s="14">
        <f>AVERAGE(K9:K36)</f>
        <v>3.5864999999999996</v>
      </c>
      <c r="L39" s="113"/>
      <c r="M39" s="13"/>
    </row>
    <row r="40" spans="1:13" ht="21.95" customHeight="1" x14ac:dyDescent="0.2"/>
    <row r="41" spans="1:13" ht="21.95" customHeight="1" x14ac:dyDescent="0.2">
      <c r="J41" s="131" t="str">
        <f t="shared" ref="J41" si="8">$C$5</f>
        <v>ADRIAN CHAVEZ OLIVARES</v>
      </c>
      <c r="K41" s="131"/>
      <c r="L41" s="131"/>
      <c r="M41" s="131"/>
    </row>
    <row r="42" spans="1:13" ht="21.95" customHeight="1" x14ac:dyDescent="0.2"/>
    <row r="43" spans="1:13" ht="21.95" customHeight="1" x14ac:dyDescent="0.2"/>
    <row r="44" spans="1:13" ht="21.95" customHeight="1" x14ac:dyDescent="0.2"/>
  </sheetData>
  <mergeCells count="12">
    <mergeCell ref="K7:K8"/>
    <mergeCell ref="M7:M8"/>
    <mergeCell ref="J41:M41"/>
    <mergeCell ref="A1:M1"/>
    <mergeCell ref="C4:F4"/>
    <mergeCell ref="C5:F5"/>
    <mergeCell ref="A7:A8"/>
    <mergeCell ref="B7:B8"/>
    <mergeCell ref="L7:L8"/>
    <mergeCell ref="A2:M2"/>
    <mergeCell ref="G4:K4"/>
    <mergeCell ref="G5:K5"/>
  </mergeCells>
  <conditionalFormatting sqref="L9:L36">
    <cfRule type="cellIs" dxfId="4" priority="3" operator="lessThan">
      <formula>6</formula>
    </cfRule>
  </conditionalFormatting>
  <conditionalFormatting sqref="L37:L38">
    <cfRule type="cellIs" dxfId="3" priority="1" operator="lessThan">
      <formula>6</formula>
    </cfRule>
  </conditionalFormatting>
  <pageMargins left="0.75" right="0.75" top="1" bottom="1" header="0" footer="0"/>
  <pageSetup scale="6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A1:M44"/>
  <sheetViews>
    <sheetView topLeftCell="A4" zoomScaleNormal="100" zoomScalePageLayoutView="80" workbookViewId="0">
      <selection activeCell="H12" sqref="H12"/>
    </sheetView>
  </sheetViews>
  <sheetFormatPr baseColWidth="10" defaultRowHeight="14.25" x14ac:dyDescent="0.2"/>
  <cols>
    <col min="1" max="1" width="4" style="1" customWidth="1"/>
    <col min="2" max="2" width="43" style="2" customWidth="1"/>
    <col min="3" max="3" width="12.28515625" style="2" customWidth="1"/>
    <col min="4" max="4" width="12.28515625" customWidth="1"/>
    <col min="5" max="5" width="13.5703125" customWidth="1"/>
    <col min="6" max="10" width="12.28515625" customWidth="1"/>
    <col min="11" max="12" width="16.28515625" customWidth="1"/>
    <col min="13" max="13" width="74.5703125" bestFit="1" customWidth="1"/>
  </cols>
  <sheetData>
    <row r="1" spans="1:13" ht="31.5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</row>
    <row r="2" spans="1:13" ht="20.25" customHeight="1" x14ac:dyDescent="0.2">
      <c r="A2" s="128" t="s">
        <v>17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</row>
    <row r="3" spans="1:13" ht="15" customHeight="1" x14ac:dyDescent="0.25">
      <c r="A3" s="20"/>
      <c r="B3" s="21"/>
      <c r="C3" s="21"/>
      <c r="D3" s="65"/>
      <c r="E3" s="65"/>
      <c r="F3" s="65"/>
      <c r="G3" s="22"/>
      <c r="J3" s="22"/>
      <c r="K3" s="23"/>
      <c r="L3" s="23"/>
      <c r="M3" s="24"/>
    </row>
    <row r="4" spans="1:13" x14ac:dyDescent="0.2">
      <c r="A4" s="20"/>
      <c r="B4" s="25" t="s">
        <v>5</v>
      </c>
      <c r="C4" s="138" t="str">
        <f>'PRIMER PARCIAL'!C4:F4</f>
        <v>INFORMATICA I</v>
      </c>
      <c r="D4" s="138"/>
      <c r="E4" s="138"/>
      <c r="F4" s="138"/>
      <c r="G4" s="129" t="s">
        <v>26</v>
      </c>
      <c r="H4" s="129"/>
      <c r="I4" s="129"/>
      <c r="J4" s="129"/>
      <c r="K4" s="129"/>
      <c r="L4" s="25"/>
      <c r="M4" s="62"/>
    </row>
    <row r="5" spans="1:13" x14ac:dyDescent="0.2">
      <c r="A5" s="20"/>
      <c r="B5" s="25" t="s">
        <v>9</v>
      </c>
      <c r="C5" s="138" t="str">
        <f>'PRIMER PARCIAL'!C5:F5</f>
        <v>ADRIAN CHAVEZ OLIVARES</v>
      </c>
      <c r="D5" s="138"/>
      <c r="E5" s="138"/>
      <c r="F5" s="138"/>
      <c r="G5" s="129" t="s">
        <v>58</v>
      </c>
      <c r="H5" s="129"/>
      <c r="I5" s="129"/>
      <c r="J5" s="129"/>
      <c r="K5" s="129"/>
      <c r="L5" s="62"/>
      <c r="M5" s="66"/>
    </row>
    <row r="6" spans="1:13" ht="16.5" thickBot="1" x14ac:dyDescent="0.3">
      <c r="A6" s="20"/>
      <c r="B6" s="26"/>
      <c r="C6" s="26"/>
      <c r="D6" s="24"/>
      <c r="E6" s="24"/>
      <c r="F6" s="24"/>
      <c r="G6" s="24"/>
      <c r="H6" s="24"/>
      <c r="I6" s="24"/>
      <c r="J6" s="24"/>
      <c r="K6" s="23"/>
      <c r="L6" s="23"/>
      <c r="M6" s="24"/>
    </row>
    <row r="7" spans="1:13" ht="26.25" customHeight="1" thickBot="1" x14ac:dyDescent="0.25">
      <c r="A7" s="134" t="s">
        <v>0</v>
      </c>
      <c r="B7" s="139" t="s">
        <v>3</v>
      </c>
      <c r="C7" s="69" t="s">
        <v>66</v>
      </c>
      <c r="D7" s="71">
        <v>0.5</v>
      </c>
      <c r="E7" s="69" t="s">
        <v>92</v>
      </c>
      <c r="F7" s="71">
        <v>0.3</v>
      </c>
      <c r="G7" s="69" t="s">
        <v>68</v>
      </c>
      <c r="H7" s="71">
        <v>0.2</v>
      </c>
      <c r="I7" s="69"/>
      <c r="J7" s="71">
        <v>0</v>
      </c>
      <c r="K7" s="119" t="s">
        <v>16</v>
      </c>
      <c r="L7" s="119" t="s">
        <v>4</v>
      </c>
      <c r="M7" s="126" t="s">
        <v>1</v>
      </c>
    </row>
    <row r="8" spans="1:13" ht="26.25" customHeight="1" thickBot="1" x14ac:dyDescent="0.25">
      <c r="A8" s="135"/>
      <c r="B8" s="137"/>
      <c r="C8" s="75" t="s">
        <v>10</v>
      </c>
      <c r="D8" s="70" t="s">
        <v>11</v>
      </c>
      <c r="E8" s="72" t="s">
        <v>10</v>
      </c>
      <c r="F8" s="73" t="s">
        <v>11</v>
      </c>
      <c r="G8" s="68" t="s">
        <v>10</v>
      </c>
      <c r="H8" s="70" t="s">
        <v>11</v>
      </c>
      <c r="I8" s="72" t="s">
        <v>10</v>
      </c>
      <c r="J8" s="73" t="s">
        <v>11</v>
      </c>
      <c r="K8" s="120"/>
      <c r="L8" s="120"/>
      <c r="M8" s="127"/>
    </row>
    <row r="9" spans="1:13" ht="18.75" customHeight="1" x14ac:dyDescent="0.2">
      <c r="A9" s="38">
        <v>1</v>
      </c>
      <c r="B9" s="79" t="str">
        <f>'PRIMER PARCIAL'!B9</f>
        <v>ABUNDES MEDINA FATIMA DEL ROCIO</v>
      </c>
      <c r="C9" s="49">
        <v>9</v>
      </c>
      <c r="D9" s="47">
        <f t="shared" ref="D9:D29" si="0">C9*D$7</f>
        <v>4.5</v>
      </c>
      <c r="E9" s="56">
        <v>10</v>
      </c>
      <c r="F9" s="57">
        <f t="shared" ref="F9:F29" si="1">E9*F$7</f>
        <v>3</v>
      </c>
      <c r="G9" s="54">
        <v>6.666666666666667</v>
      </c>
      <c r="H9" s="47">
        <f t="shared" ref="H9:H29" si="2">G9*H$7</f>
        <v>1.3333333333333335</v>
      </c>
      <c r="I9" s="53"/>
      <c r="J9" s="48">
        <f t="shared" ref="J9:J29" si="3">I9*J$7</f>
        <v>0</v>
      </c>
      <c r="K9" s="15">
        <f>SUM(J9,H9,F9,D9)</f>
        <v>8.8333333333333339</v>
      </c>
      <c r="L9" s="67">
        <f>IF(K9&gt;6,_xlfn.NUMBERVALUE(FIXED(K9,0)),ROUNDDOWN(K9,0))</f>
        <v>9</v>
      </c>
      <c r="M9" s="16" t="s">
        <v>99</v>
      </c>
    </row>
    <row r="10" spans="1:13" ht="18.75" customHeight="1" x14ac:dyDescent="0.2">
      <c r="A10" s="39">
        <v>2</v>
      </c>
      <c r="B10" s="79" t="str">
        <f>'PRIMER PARCIAL'!B10</f>
        <v>ARELLANO GONZALEZ MARINA</v>
      </c>
      <c r="C10" s="50">
        <v>6.8</v>
      </c>
      <c r="D10" s="47">
        <f t="shared" si="0"/>
        <v>3.4</v>
      </c>
      <c r="E10" s="53">
        <v>10</v>
      </c>
      <c r="F10" s="48">
        <f t="shared" si="1"/>
        <v>3</v>
      </c>
      <c r="G10" s="54">
        <v>0</v>
      </c>
      <c r="H10" s="47">
        <f t="shared" si="2"/>
        <v>0</v>
      </c>
      <c r="I10" s="53"/>
      <c r="J10" s="48">
        <f t="shared" si="3"/>
        <v>0</v>
      </c>
      <c r="K10" s="15">
        <f t="shared" ref="K10:K23" si="4">SUM(J10,H10,F10,D10)</f>
        <v>6.4</v>
      </c>
      <c r="L10" s="67">
        <f t="shared" ref="L10:L36" si="5">IF(K10&gt;6,_xlfn.NUMBERVALUE(FIXED(K10,0)),ROUNDDOWN(K10,0))</f>
        <v>6</v>
      </c>
      <c r="M10" s="10" t="s">
        <v>78</v>
      </c>
    </row>
    <row r="11" spans="1:13" ht="18.75" customHeight="1" x14ac:dyDescent="0.2">
      <c r="A11" s="38">
        <v>3</v>
      </c>
      <c r="B11" s="79" t="str">
        <f>'PRIMER PARCIAL'!B11</f>
        <v xml:space="preserve">BRAND CUELLAR ADRIAN ALEX </v>
      </c>
      <c r="C11" s="50">
        <v>0</v>
      </c>
      <c r="D11" s="47">
        <f t="shared" si="0"/>
        <v>0</v>
      </c>
      <c r="E11" s="53">
        <v>0</v>
      </c>
      <c r="F11" s="48">
        <f t="shared" si="1"/>
        <v>0</v>
      </c>
      <c r="G11" s="54">
        <v>0</v>
      </c>
      <c r="H11" s="47">
        <f t="shared" si="2"/>
        <v>0</v>
      </c>
      <c r="I11" s="53"/>
      <c r="J11" s="48">
        <f t="shared" si="3"/>
        <v>0</v>
      </c>
      <c r="K11" s="15">
        <f t="shared" si="4"/>
        <v>0</v>
      </c>
      <c r="L11" s="67">
        <f t="shared" si="5"/>
        <v>0</v>
      </c>
      <c r="M11" s="10" t="s">
        <v>93</v>
      </c>
    </row>
    <row r="12" spans="1:13" ht="18.75" customHeight="1" x14ac:dyDescent="0.2">
      <c r="A12" s="39">
        <v>4</v>
      </c>
      <c r="B12" s="79" t="str">
        <f>'PRIMER PARCIAL'!B12</f>
        <v xml:space="preserve">CANSINO RAMIREZ RUBEN </v>
      </c>
      <c r="C12" s="50">
        <v>6</v>
      </c>
      <c r="D12" s="47">
        <f t="shared" si="0"/>
        <v>3</v>
      </c>
      <c r="E12" s="53">
        <v>9</v>
      </c>
      <c r="F12" s="48">
        <f t="shared" si="1"/>
        <v>2.6999999999999997</v>
      </c>
      <c r="G12" s="54">
        <v>5</v>
      </c>
      <c r="H12" s="47">
        <f t="shared" si="2"/>
        <v>1</v>
      </c>
      <c r="I12" s="53"/>
      <c r="J12" s="48">
        <f t="shared" si="3"/>
        <v>0</v>
      </c>
      <c r="K12" s="15">
        <f t="shared" si="4"/>
        <v>6.6999999999999993</v>
      </c>
      <c r="L12" s="67">
        <f t="shared" si="5"/>
        <v>7</v>
      </c>
      <c r="M12" s="10"/>
    </row>
    <row r="13" spans="1:13" ht="18.75" customHeight="1" x14ac:dyDescent="0.2">
      <c r="A13" s="38">
        <v>5</v>
      </c>
      <c r="B13" s="79" t="str">
        <f>'PRIMER PARCIAL'!B13</f>
        <v>DIAZ RUVALCABA OSCAR OSIEL</v>
      </c>
      <c r="C13" s="50">
        <v>0</v>
      </c>
      <c r="D13" s="47">
        <f t="shared" si="0"/>
        <v>0</v>
      </c>
      <c r="E13" s="53">
        <v>1</v>
      </c>
      <c r="F13" s="48">
        <f t="shared" si="1"/>
        <v>0.3</v>
      </c>
      <c r="G13" s="54">
        <v>0</v>
      </c>
      <c r="H13" s="47">
        <f t="shared" si="2"/>
        <v>0</v>
      </c>
      <c r="I13" s="53"/>
      <c r="J13" s="48">
        <f t="shared" si="3"/>
        <v>0</v>
      </c>
      <c r="K13" s="15">
        <f t="shared" si="4"/>
        <v>0.3</v>
      </c>
      <c r="L13" s="67">
        <f t="shared" si="5"/>
        <v>0</v>
      </c>
      <c r="M13" s="10" t="s">
        <v>93</v>
      </c>
    </row>
    <row r="14" spans="1:13" ht="18.75" customHeight="1" x14ac:dyDescent="0.2">
      <c r="A14" s="39">
        <v>6</v>
      </c>
      <c r="B14" s="79" t="str">
        <f>'PRIMER PARCIAL'!B14</f>
        <v>ESTRADA DE LIRA EVERARDO</v>
      </c>
      <c r="C14" s="51">
        <v>0</v>
      </c>
      <c r="D14" s="47">
        <f t="shared" si="0"/>
        <v>0</v>
      </c>
      <c r="E14" s="53">
        <v>0</v>
      </c>
      <c r="F14" s="48">
        <f t="shared" si="1"/>
        <v>0</v>
      </c>
      <c r="G14" s="54">
        <v>0</v>
      </c>
      <c r="H14" s="47">
        <f t="shared" si="2"/>
        <v>0</v>
      </c>
      <c r="I14" s="53"/>
      <c r="J14" s="48">
        <f t="shared" si="3"/>
        <v>0</v>
      </c>
      <c r="K14" s="15">
        <f t="shared" si="4"/>
        <v>0</v>
      </c>
      <c r="L14" s="67">
        <f t="shared" si="5"/>
        <v>0</v>
      </c>
      <c r="M14" s="10" t="s">
        <v>93</v>
      </c>
    </row>
    <row r="15" spans="1:13" ht="18.75" customHeight="1" x14ac:dyDescent="0.2">
      <c r="A15" s="38">
        <v>7</v>
      </c>
      <c r="B15" s="79" t="str">
        <f>'PRIMER PARCIAL'!B15</f>
        <v>FLORES VIRAMONTES LUIS FELIPE</v>
      </c>
      <c r="C15" s="50">
        <v>0</v>
      </c>
      <c r="D15" s="47">
        <f t="shared" si="0"/>
        <v>0</v>
      </c>
      <c r="E15" s="53">
        <v>4</v>
      </c>
      <c r="F15" s="48">
        <f t="shared" si="1"/>
        <v>1.2</v>
      </c>
      <c r="G15" s="54">
        <v>0</v>
      </c>
      <c r="H15" s="47">
        <f t="shared" si="2"/>
        <v>0</v>
      </c>
      <c r="I15" s="53"/>
      <c r="J15" s="48">
        <f t="shared" si="3"/>
        <v>0</v>
      </c>
      <c r="K15" s="15">
        <f t="shared" si="4"/>
        <v>1.2</v>
      </c>
      <c r="L15" s="67">
        <f t="shared" si="5"/>
        <v>1</v>
      </c>
      <c r="M15" s="10" t="s">
        <v>94</v>
      </c>
    </row>
    <row r="16" spans="1:13" ht="18.75" customHeight="1" x14ac:dyDescent="0.2">
      <c r="A16" s="39">
        <v>8</v>
      </c>
      <c r="B16" s="79" t="str">
        <f>'PRIMER PARCIAL'!B16</f>
        <v>GUERRERO SALAZAR NOE CRUZ</v>
      </c>
      <c r="C16" s="50">
        <v>0</v>
      </c>
      <c r="D16" s="47">
        <f t="shared" si="0"/>
        <v>0</v>
      </c>
      <c r="E16" s="53">
        <v>3.2</v>
      </c>
      <c r="F16" s="48">
        <f t="shared" si="1"/>
        <v>0.96</v>
      </c>
      <c r="G16" s="54">
        <v>0</v>
      </c>
      <c r="H16" s="47">
        <f t="shared" si="2"/>
        <v>0</v>
      </c>
      <c r="I16" s="53"/>
      <c r="J16" s="48">
        <f t="shared" si="3"/>
        <v>0</v>
      </c>
      <c r="K16" s="15">
        <f t="shared" si="4"/>
        <v>0.96</v>
      </c>
      <c r="L16" s="67">
        <f t="shared" si="5"/>
        <v>0</v>
      </c>
      <c r="M16" s="10" t="s">
        <v>94</v>
      </c>
    </row>
    <row r="17" spans="1:13" ht="18.75" customHeight="1" x14ac:dyDescent="0.2">
      <c r="A17" s="38">
        <v>9</v>
      </c>
      <c r="B17" s="79" t="str">
        <f>'PRIMER PARCIAL'!B17</f>
        <v>LANDI THIAGO</v>
      </c>
      <c r="C17" s="50">
        <v>9.1999999999999993</v>
      </c>
      <c r="D17" s="47">
        <f t="shared" si="0"/>
        <v>4.5999999999999996</v>
      </c>
      <c r="E17" s="53">
        <v>10</v>
      </c>
      <c r="F17" s="48">
        <f t="shared" si="1"/>
        <v>3</v>
      </c>
      <c r="G17" s="54">
        <v>6.7</v>
      </c>
      <c r="H17" s="47">
        <f t="shared" si="2"/>
        <v>1.34</v>
      </c>
      <c r="I17" s="53"/>
      <c r="J17" s="48">
        <f t="shared" si="3"/>
        <v>0</v>
      </c>
      <c r="K17" s="15">
        <f t="shared" si="4"/>
        <v>8.94</v>
      </c>
      <c r="L17" s="67">
        <f t="shared" si="5"/>
        <v>9</v>
      </c>
      <c r="M17" s="10"/>
    </row>
    <row r="18" spans="1:13" ht="18.75" customHeight="1" x14ac:dyDescent="0.2">
      <c r="A18" s="39">
        <v>10</v>
      </c>
      <c r="B18" s="79" t="str">
        <f>'PRIMER PARCIAL'!B18</f>
        <v>LOPEZ GUTIERREZ JESUS ANTONIO</v>
      </c>
      <c r="C18" s="50">
        <v>0</v>
      </c>
      <c r="D18" s="47">
        <f t="shared" si="0"/>
        <v>0</v>
      </c>
      <c r="E18" s="53">
        <v>2</v>
      </c>
      <c r="F18" s="48">
        <f t="shared" si="1"/>
        <v>0.6</v>
      </c>
      <c r="G18" s="54">
        <v>0</v>
      </c>
      <c r="H18" s="47">
        <f t="shared" si="2"/>
        <v>0</v>
      </c>
      <c r="I18" s="53"/>
      <c r="J18" s="48">
        <f t="shared" si="3"/>
        <v>0</v>
      </c>
      <c r="K18" s="15">
        <f t="shared" si="4"/>
        <v>0.6</v>
      </c>
      <c r="L18" s="67">
        <f t="shared" si="5"/>
        <v>0</v>
      </c>
      <c r="M18" s="10" t="s">
        <v>93</v>
      </c>
    </row>
    <row r="19" spans="1:13" ht="18.75" customHeight="1" x14ac:dyDescent="0.2">
      <c r="A19" s="38">
        <v>11</v>
      </c>
      <c r="B19" s="79" t="str">
        <f>'PRIMER PARCIAL'!B19</f>
        <v>LUIS CUELLAR ANDREA NICOLE</v>
      </c>
      <c r="C19" s="50">
        <v>0</v>
      </c>
      <c r="D19" s="47">
        <f t="shared" si="0"/>
        <v>0</v>
      </c>
      <c r="E19" s="53">
        <v>6</v>
      </c>
      <c r="F19" s="48">
        <f t="shared" si="1"/>
        <v>1.7999999999999998</v>
      </c>
      <c r="G19" s="54">
        <v>0</v>
      </c>
      <c r="H19" s="47">
        <f t="shared" si="2"/>
        <v>0</v>
      </c>
      <c r="I19" s="53"/>
      <c r="J19" s="48">
        <f t="shared" si="3"/>
        <v>0</v>
      </c>
      <c r="K19" s="15">
        <f t="shared" si="4"/>
        <v>1.7999999999999998</v>
      </c>
      <c r="L19" s="67">
        <f t="shared" si="5"/>
        <v>1</v>
      </c>
      <c r="M19" s="10" t="s">
        <v>95</v>
      </c>
    </row>
    <row r="20" spans="1:13" ht="18.75" customHeight="1" x14ac:dyDescent="0.2">
      <c r="A20" s="39">
        <v>12</v>
      </c>
      <c r="B20" s="79" t="str">
        <f>'PRIMER PARCIAL'!B20</f>
        <v>LUNA SANCHEZ ARELY PAOLA</v>
      </c>
      <c r="C20" s="50">
        <v>9.1999999999999993</v>
      </c>
      <c r="D20" s="47">
        <f t="shared" si="0"/>
        <v>4.5999999999999996</v>
      </c>
      <c r="E20" s="53">
        <v>10</v>
      </c>
      <c r="F20" s="48">
        <f t="shared" si="1"/>
        <v>3</v>
      </c>
      <c r="G20" s="54">
        <v>0</v>
      </c>
      <c r="H20" s="47">
        <f t="shared" si="2"/>
        <v>0</v>
      </c>
      <c r="I20" s="53"/>
      <c r="J20" s="48">
        <f t="shared" si="3"/>
        <v>0</v>
      </c>
      <c r="K20" s="15">
        <f t="shared" si="4"/>
        <v>7.6</v>
      </c>
      <c r="L20" s="67">
        <f t="shared" si="5"/>
        <v>8</v>
      </c>
      <c r="M20" s="10" t="s">
        <v>78</v>
      </c>
    </row>
    <row r="21" spans="1:13" ht="18.75" customHeight="1" x14ac:dyDescent="0.2">
      <c r="A21" s="38">
        <v>13</v>
      </c>
      <c r="B21" s="79" t="str">
        <f>'PRIMER PARCIAL'!B21</f>
        <v>MARTINEZ CASTAÑON XIMENA ITATI</v>
      </c>
      <c r="C21" s="50">
        <v>9.4</v>
      </c>
      <c r="D21" s="47">
        <f t="shared" si="0"/>
        <v>4.7</v>
      </c>
      <c r="E21" s="53">
        <v>10</v>
      </c>
      <c r="F21" s="48">
        <f t="shared" si="1"/>
        <v>3</v>
      </c>
      <c r="G21" s="54">
        <v>6.666666666666667</v>
      </c>
      <c r="H21" s="47">
        <f t="shared" si="2"/>
        <v>1.3333333333333335</v>
      </c>
      <c r="I21" s="53"/>
      <c r="J21" s="48">
        <f t="shared" si="3"/>
        <v>0</v>
      </c>
      <c r="K21" s="15">
        <f t="shared" si="4"/>
        <v>9.033333333333335</v>
      </c>
      <c r="L21" s="67">
        <f t="shared" si="5"/>
        <v>9</v>
      </c>
      <c r="M21" s="16" t="s">
        <v>99</v>
      </c>
    </row>
    <row r="22" spans="1:13" ht="18.75" customHeight="1" x14ac:dyDescent="0.2">
      <c r="A22" s="39">
        <v>14</v>
      </c>
      <c r="B22" s="79" t="str">
        <f>'PRIMER PARCIAL'!B22</f>
        <v xml:space="preserve">MEDINA SERENO MARIA CLARA </v>
      </c>
      <c r="C22" s="50">
        <v>0</v>
      </c>
      <c r="D22" s="47">
        <f t="shared" si="0"/>
        <v>0</v>
      </c>
      <c r="E22" s="53">
        <v>0</v>
      </c>
      <c r="F22" s="48">
        <f t="shared" si="1"/>
        <v>0</v>
      </c>
      <c r="G22" s="54">
        <v>0</v>
      </c>
      <c r="H22" s="47">
        <f t="shared" si="2"/>
        <v>0</v>
      </c>
      <c r="I22" s="53"/>
      <c r="J22" s="48">
        <f t="shared" si="3"/>
        <v>0</v>
      </c>
      <c r="K22" s="15">
        <f t="shared" si="4"/>
        <v>0</v>
      </c>
      <c r="L22" s="67">
        <f t="shared" si="5"/>
        <v>0</v>
      </c>
      <c r="M22" s="10" t="s">
        <v>93</v>
      </c>
    </row>
    <row r="23" spans="1:13" ht="18.75" customHeight="1" x14ac:dyDescent="0.2">
      <c r="A23" s="38">
        <v>15</v>
      </c>
      <c r="B23" s="79" t="str">
        <f>'PRIMER PARCIAL'!B23</f>
        <v>MOLINA MARTINEZ LUIS MAURICIO</v>
      </c>
      <c r="C23" s="50">
        <v>7.8</v>
      </c>
      <c r="D23" s="47">
        <f t="shared" si="0"/>
        <v>3.9</v>
      </c>
      <c r="E23" s="53">
        <v>5.2</v>
      </c>
      <c r="F23" s="48">
        <f t="shared" si="1"/>
        <v>1.56</v>
      </c>
      <c r="G23" s="54">
        <v>0</v>
      </c>
      <c r="H23" s="47">
        <f t="shared" si="2"/>
        <v>0</v>
      </c>
      <c r="I23" s="53"/>
      <c r="J23" s="48">
        <f t="shared" si="3"/>
        <v>0</v>
      </c>
      <c r="K23" s="15">
        <f t="shared" si="4"/>
        <v>5.46</v>
      </c>
      <c r="L23" s="67">
        <f t="shared" si="5"/>
        <v>5</v>
      </c>
      <c r="M23" s="10" t="s">
        <v>96</v>
      </c>
    </row>
    <row r="24" spans="1:13" ht="18.75" customHeight="1" x14ac:dyDescent="0.2">
      <c r="A24" s="39">
        <v>16</v>
      </c>
      <c r="B24" s="79" t="str">
        <f>'PRIMER PARCIAL'!B24</f>
        <v>NUÑEZ GALLEGOS FRANCISCO JAVIER</v>
      </c>
      <c r="C24" s="50">
        <v>10</v>
      </c>
      <c r="D24" s="47">
        <f t="shared" si="0"/>
        <v>5</v>
      </c>
      <c r="E24" s="53">
        <v>9.1999999999999993</v>
      </c>
      <c r="F24" s="48">
        <f t="shared" si="1"/>
        <v>2.76</v>
      </c>
      <c r="G24" s="54">
        <v>0</v>
      </c>
      <c r="H24" s="47">
        <f t="shared" si="2"/>
        <v>0</v>
      </c>
      <c r="I24" s="53"/>
      <c r="J24" s="48">
        <f t="shared" si="3"/>
        <v>0</v>
      </c>
      <c r="K24" s="15">
        <f t="shared" ref="K24:K38" si="6">SUM(J24,H24,F24,D24)</f>
        <v>7.76</v>
      </c>
      <c r="L24" s="67">
        <f t="shared" si="5"/>
        <v>8</v>
      </c>
      <c r="M24" s="10" t="s">
        <v>78</v>
      </c>
    </row>
    <row r="25" spans="1:13" ht="18.75" customHeight="1" x14ac:dyDescent="0.2">
      <c r="A25" s="38">
        <v>17</v>
      </c>
      <c r="B25" s="79" t="str">
        <f>'PRIMER PARCIAL'!B25</f>
        <v xml:space="preserve">ORTIZ HERNANDEZ SANTIAGO </v>
      </c>
      <c r="C25" s="50">
        <v>0</v>
      </c>
      <c r="D25" s="47">
        <f t="shared" si="0"/>
        <v>0</v>
      </c>
      <c r="E25" s="53">
        <v>4.5999999999999996</v>
      </c>
      <c r="F25" s="48">
        <f t="shared" si="1"/>
        <v>1.38</v>
      </c>
      <c r="G25" s="54">
        <v>0</v>
      </c>
      <c r="H25" s="47">
        <f t="shared" si="2"/>
        <v>0</v>
      </c>
      <c r="I25" s="53"/>
      <c r="J25" s="48">
        <f t="shared" si="3"/>
        <v>0</v>
      </c>
      <c r="K25" s="15">
        <f t="shared" si="6"/>
        <v>1.38</v>
      </c>
      <c r="L25" s="67">
        <f t="shared" si="5"/>
        <v>1</v>
      </c>
      <c r="M25" s="10" t="s">
        <v>94</v>
      </c>
    </row>
    <row r="26" spans="1:13" ht="18.75" customHeight="1" x14ac:dyDescent="0.2">
      <c r="A26" s="39">
        <v>18</v>
      </c>
      <c r="B26" s="79" t="str">
        <f>'PRIMER PARCIAL'!B26</f>
        <v>OSORIO MORFIN MARIANA ELIZABETH</v>
      </c>
      <c r="C26" s="50">
        <v>7.4</v>
      </c>
      <c r="D26" s="47">
        <f t="shared" si="0"/>
        <v>3.7</v>
      </c>
      <c r="E26" s="53">
        <v>8</v>
      </c>
      <c r="F26" s="48">
        <f t="shared" si="1"/>
        <v>2.4</v>
      </c>
      <c r="G26" s="55">
        <v>0</v>
      </c>
      <c r="H26" s="47">
        <f t="shared" si="2"/>
        <v>0</v>
      </c>
      <c r="I26" s="53"/>
      <c r="J26" s="48">
        <f t="shared" si="3"/>
        <v>0</v>
      </c>
      <c r="K26" s="15">
        <f t="shared" si="6"/>
        <v>6.1</v>
      </c>
      <c r="L26" s="67">
        <f t="shared" si="5"/>
        <v>6</v>
      </c>
      <c r="M26" s="10" t="s">
        <v>96</v>
      </c>
    </row>
    <row r="27" spans="1:13" ht="18.75" customHeight="1" x14ac:dyDescent="0.2">
      <c r="A27" s="38">
        <v>19</v>
      </c>
      <c r="B27" s="79" t="str">
        <f>'PRIMER PARCIAL'!B27</f>
        <v xml:space="preserve">PADILLA HERNANDEZ JULIO AGUSTIN </v>
      </c>
      <c r="C27" s="50">
        <v>6.6</v>
      </c>
      <c r="D27" s="47">
        <f t="shared" si="0"/>
        <v>3.3</v>
      </c>
      <c r="E27" s="53">
        <v>0</v>
      </c>
      <c r="F27" s="48">
        <f t="shared" si="1"/>
        <v>0</v>
      </c>
      <c r="G27" s="55">
        <v>0</v>
      </c>
      <c r="H27" s="47">
        <f t="shared" si="2"/>
        <v>0</v>
      </c>
      <c r="I27" s="53"/>
      <c r="J27" s="48">
        <f t="shared" si="3"/>
        <v>0</v>
      </c>
      <c r="K27" s="15">
        <f t="shared" si="6"/>
        <v>3.3</v>
      </c>
      <c r="L27" s="67">
        <f t="shared" si="5"/>
        <v>3</v>
      </c>
      <c r="M27" s="10" t="s">
        <v>97</v>
      </c>
    </row>
    <row r="28" spans="1:13" ht="18.75" customHeight="1" x14ac:dyDescent="0.2">
      <c r="A28" s="39">
        <v>20</v>
      </c>
      <c r="B28" s="79" t="str">
        <f>'PRIMER PARCIAL'!B28</f>
        <v>RAMIREZ CISNEROS FERNANDO</v>
      </c>
      <c r="C28" s="50">
        <v>0</v>
      </c>
      <c r="D28" s="47">
        <f t="shared" si="0"/>
        <v>0</v>
      </c>
      <c r="E28" s="53">
        <v>0</v>
      </c>
      <c r="F28" s="48">
        <f t="shared" si="1"/>
        <v>0</v>
      </c>
      <c r="G28" s="55">
        <v>0</v>
      </c>
      <c r="H28" s="47">
        <f t="shared" si="2"/>
        <v>0</v>
      </c>
      <c r="I28" s="53"/>
      <c r="J28" s="48">
        <f t="shared" si="3"/>
        <v>0</v>
      </c>
      <c r="K28" s="15">
        <f t="shared" si="6"/>
        <v>0</v>
      </c>
      <c r="L28" s="67">
        <f t="shared" si="5"/>
        <v>0</v>
      </c>
      <c r="M28" s="10" t="s">
        <v>93</v>
      </c>
    </row>
    <row r="29" spans="1:13" ht="18.75" customHeight="1" x14ac:dyDescent="0.2">
      <c r="A29" s="38">
        <v>21</v>
      </c>
      <c r="B29" s="79" t="str">
        <f>'PRIMER PARCIAL'!B29</f>
        <v>RODRIGUEZ DE LUNA ELIAM</v>
      </c>
      <c r="C29" s="50">
        <v>8.6</v>
      </c>
      <c r="D29" s="47">
        <f t="shared" si="0"/>
        <v>4.3</v>
      </c>
      <c r="E29" s="53">
        <v>10</v>
      </c>
      <c r="F29" s="48">
        <f t="shared" si="1"/>
        <v>3</v>
      </c>
      <c r="G29" s="55">
        <v>0</v>
      </c>
      <c r="H29" s="47">
        <f t="shared" si="2"/>
        <v>0</v>
      </c>
      <c r="I29" s="53"/>
      <c r="J29" s="48">
        <f t="shared" si="3"/>
        <v>0</v>
      </c>
      <c r="K29" s="15">
        <f t="shared" si="6"/>
        <v>7.3</v>
      </c>
      <c r="L29" s="67">
        <f t="shared" si="5"/>
        <v>7</v>
      </c>
      <c r="M29" s="10" t="s">
        <v>78</v>
      </c>
    </row>
    <row r="30" spans="1:13" ht="18.75" customHeight="1" x14ac:dyDescent="0.2">
      <c r="A30" s="39">
        <v>22</v>
      </c>
      <c r="B30" s="79" t="str">
        <f>'PRIMER PARCIAL'!B30</f>
        <v>RODRIGUEZ LOERA MARIA REGINA</v>
      </c>
      <c r="C30" s="50">
        <v>7</v>
      </c>
      <c r="D30" s="47">
        <f t="shared" ref="D30:D38" si="7">C30*D$7</f>
        <v>3.5</v>
      </c>
      <c r="E30" s="53">
        <v>8</v>
      </c>
      <c r="F30" s="48">
        <f t="shared" ref="F30:F38" si="8">E30*F$7</f>
        <v>2.4</v>
      </c>
      <c r="G30" s="55">
        <v>6.666666666666667</v>
      </c>
      <c r="H30" s="47">
        <f t="shared" ref="H30:H38" si="9">G30*H$7</f>
        <v>1.3333333333333335</v>
      </c>
      <c r="I30" s="53"/>
      <c r="J30" s="48">
        <f t="shared" ref="J30:J38" si="10">I30*J$7</f>
        <v>0</v>
      </c>
      <c r="K30" s="15">
        <f t="shared" si="6"/>
        <v>7.2333333333333334</v>
      </c>
      <c r="L30" s="67">
        <f t="shared" si="5"/>
        <v>7</v>
      </c>
      <c r="M30" s="16" t="s">
        <v>99</v>
      </c>
    </row>
    <row r="31" spans="1:13" ht="18.75" customHeight="1" x14ac:dyDescent="0.2">
      <c r="A31" s="38">
        <v>23</v>
      </c>
      <c r="B31" s="79" t="str">
        <f>'PRIMER PARCIAL'!B31</f>
        <v xml:space="preserve">ROMERO ALEMAN BELINDA BERENICE </v>
      </c>
      <c r="C31" s="50">
        <v>9.1999999999999993</v>
      </c>
      <c r="D31" s="47">
        <f t="shared" si="7"/>
        <v>4.5999999999999996</v>
      </c>
      <c r="E31" s="53">
        <v>10</v>
      </c>
      <c r="F31" s="48">
        <f t="shared" si="8"/>
        <v>3</v>
      </c>
      <c r="G31" s="55">
        <v>6.666666666666667</v>
      </c>
      <c r="H31" s="47">
        <f t="shared" si="9"/>
        <v>1.3333333333333335</v>
      </c>
      <c r="I31" s="53"/>
      <c r="J31" s="48">
        <f t="shared" si="10"/>
        <v>0</v>
      </c>
      <c r="K31" s="15">
        <f t="shared" si="6"/>
        <v>8.9333333333333336</v>
      </c>
      <c r="L31" s="67">
        <f t="shared" si="5"/>
        <v>9</v>
      </c>
      <c r="M31" s="16" t="s">
        <v>99</v>
      </c>
    </row>
    <row r="32" spans="1:13" s="3" customFormat="1" ht="18.75" customHeight="1" x14ac:dyDescent="0.2">
      <c r="A32" s="38">
        <v>24</v>
      </c>
      <c r="B32" s="79" t="str">
        <f>'PRIMER PARCIAL'!B32</f>
        <v>SOTO JIMENEZ DIEGO ISAAC</v>
      </c>
      <c r="C32" s="50">
        <v>2.6</v>
      </c>
      <c r="D32" s="47">
        <f t="shared" si="7"/>
        <v>1.3</v>
      </c>
      <c r="E32" s="53">
        <v>6</v>
      </c>
      <c r="F32" s="48">
        <f t="shared" si="8"/>
        <v>1.7999999999999998</v>
      </c>
      <c r="G32" s="55">
        <v>0</v>
      </c>
      <c r="H32" s="47">
        <f t="shared" si="9"/>
        <v>0</v>
      </c>
      <c r="I32" s="53"/>
      <c r="J32" s="48">
        <f t="shared" si="10"/>
        <v>0</v>
      </c>
      <c r="K32" s="15">
        <f t="shared" si="6"/>
        <v>3.0999999999999996</v>
      </c>
      <c r="L32" s="67">
        <f t="shared" si="5"/>
        <v>3</v>
      </c>
      <c r="M32" s="11" t="s">
        <v>96</v>
      </c>
    </row>
    <row r="33" spans="1:13" ht="18.75" customHeight="1" x14ac:dyDescent="0.2">
      <c r="A33" s="39">
        <v>25</v>
      </c>
      <c r="B33" s="79" t="str">
        <f>'PRIMER PARCIAL'!B33</f>
        <v>TAPIA ROJERO DENISSE GUADALUPE</v>
      </c>
      <c r="C33" s="50">
        <v>9.6</v>
      </c>
      <c r="D33" s="47">
        <f t="shared" si="7"/>
        <v>4.8</v>
      </c>
      <c r="E33" s="53">
        <v>4</v>
      </c>
      <c r="F33" s="48">
        <f t="shared" si="8"/>
        <v>1.2</v>
      </c>
      <c r="G33" s="55">
        <v>0</v>
      </c>
      <c r="H33" s="47">
        <f t="shared" si="9"/>
        <v>0</v>
      </c>
      <c r="I33" s="53"/>
      <c r="J33" s="48">
        <f t="shared" si="10"/>
        <v>0</v>
      </c>
      <c r="K33" s="15">
        <f t="shared" si="6"/>
        <v>6</v>
      </c>
      <c r="L33" s="67">
        <f t="shared" si="5"/>
        <v>6</v>
      </c>
      <c r="M33" s="11" t="s">
        <v>96</v>
      </c>
    </row>
    <row r="34" spans="1:13" ht="21.95" customHeight="1" x14ac:dyDescent="0.2">
      <c r="A34" s="39">
        <v>26</v>
      </c>
      <c r="B34" s="79" t="str">
        <f>'PRIMER PARCIAL'!B34</f>
        <v>VAZQUEZ LOPEZ ADRIAN</v>
      </c>
      <c r="C34" s="50">
        <v>0</v>
      </c>
      <c r="D34" s="47">
        <f t="shared" si="7"/>
        <v>0</v>
      </c>
      <c r="E34" s="53">
        <v>0</v>
      </c>
      <c r="F34" s="48">
        <f t="shared" si="8"/>
        <v>0</v>
      </c>
      <c r="G34" s="55">
        <v>0</v>
      </c>
      <c r="H34" s="47">
        <f t="shared" si="9"/>
        <v>0</v>
      </c>
      <c r="I34" s="53"/>
      <c r="J34" s="48">
        <f t="shared" si="10"/>
        <v>0</v>
      </c>
      <c r="K34" s="15">
        <f t="shared" si="6"/>
        <v>0</v>
      </c>
      <c r="L34" s="67">
        <f t="shared" si="5"/>
        <v>0</v>
      </c>
      <c r="M34" s="10" t="s">
        <v>93</v>
      </c>
    </row>
    <row r="35" spans="1:13" ht="21.95" customHeight="1" x14ac:dyDescent="0.2">
      <c r="A35" s="38">
        <v>27</v>
      </c>
      <c r="B35" s="79" t="str">
        <f>'PRIMER PARCIAL'!B35</f>
        <v>VITAL FLORES JOSE EDUARDO</v>
      </c>
      <c r="C35" s="50">
        <v>7.4</v>
      </c>
      <c r="D35" s="47">
        <f t="shared" si="7"/>
        <v>3.7</v>
      </c>
      <c r="E35" s="53">
        <v>8</v>
      </c>
      <c r="F35" s="48">
        <f t="shared" si="8"/>
        <v>2.4</v>
      </c>
      <c r="G35" s="55">
        <v>6</v>
      </c>
      <c r="H35" s="47">
        <f t="shared" si="9"/>
        <v>1.2000000000000002</v>
      </c>
      <c r="I35" s="53"/>
      <c r="J35" s="48">
        <f t="shared" si="10"/>
        <v>0</v>
      </c>
      <c r="K35" s="15">
        <f t="shared" si="6"/>
        <v>7.3000000000000007</v>
      </c>
      <c r="L35" s="67">
        <f t="shared" si="5"/>
        <v>7</v>
      </c>
      <c r="M35" s="16" t="s">
        <v>99</v>
      </c>
    </row>
    <row r="36" spans="1:13" ht="21.95" customHeight="1" x14ac:dyDescent="0.2">
      <c r="A36" s="38">
        <v>28</v>
      </c>
      <c r="B36" s="79" t="str">
        <f>'PRIMER PARCIAL'!B36</f>
        <v xml:space="preserve">JIMENEZ PADILLA MARIA GUADALUPE </v>
      </c>
      <c r="C36" s="50">
        <v>4.8</v>
      </c>
      <c r="D36" s="47">
        <f t="shared" si="7"/>
        <v>2.4</v>
      </c>
      <c r="E36" s="53">
        <v>4</v>
      </c>
      <c r="F36" s="48">
        <f t="shared" si="8"/>
        <v>1.2</v>
      </c>
      <c r="G36" s="55">
        <v>0</v>
      </c>
      <c r="H36" s="47">
        <f t="shared" si="9"/>
        <v>0</v>
      </c>
      <c r="I36" s="53"/>
      <c r="J36" s="48">
        <f t="shared" si="10"/>
        <v>0</v>
      </c>
      <c r="K36" s="15">
        <f t="shared" si="6"/>
        <v>3.5999999999999996</v>
      </c>
      <c r="L36" s="67">
        <f t="shared" si="5"/>
        <v>3</v>
      </c>
      <c r="M36" s="12" t="s">
        <v>96</v>
      </c>
    </row>
    <row r="37" spans="1:13" ht="18.75" customHeight="1" x14ac:dyDescent="0.2">
      <c r="A37" s="85">
        <v>29</v>
      </c>
      <c r="B37" s="79" t="s">
        <v>71</v>
      </c>
      <c r="C37" s="92">
        <v>0</v>
      </c>
      <c r="D37" s="96">
        <f t="shared" si="7"/>
        <v>0</v>
      </c>
      <c r="E37" s="53">
        <v>0</v>
      </c>
      <c r="F37" s="96">
        <f t="shared" si="8"/>
        <v>0</v>
      </c>
      <c r="G37" s="53">
        <v>0</v>
      </c>
      <c r="H37" s="96">
        <f t="shared" si="9"/>
        <v>0</v>
      </c>
      <c r="I37" s="53"/>
      <c r="J37" s="96">
        <f t="shared" si="10"/>
        <v>0</v>
      </c>
      <c r="K37" s="15">
        <f t="shared" si="6"/>
        <v>0</v>
      </c>
      <c r="L37" s="67">
        <f t="shared" ref="L37:L38" si="11">J37+H37+F37+D37</f>
        <v>0</v>
      </c>
      <c r="M37" s="10" t="s">
        <v>93</v>
      </c>
    </row>
    <row r="38" spans="1:13" ht="18.75" customHeight="1" thickBot="1" x14ac:dyDescent="0.25">
      <c r="A38" s="85">
        <v>30</v>
      </c>
      <c r="B38" s="79" t="s">
        <v>72</v>
      </c>
      <c r="C38" s="94">
        <v>7</v>
      </c>
      <c r="D38" s="86">
        <f t="shared" si="7"/>
        <v>3.5</v>
      </c>
      <c r="E38" s="110">
        <v>2</v>
      </c>
      <c r="F38" s="86">
        <f t="shared" si="8"/>
        <v>0.6</v>
      </c>
      <c r="G38" s="110">
        <v>0</v>
      </c>
      <c r="H38" s="86">
        <f t="shared" si="9"/>
        <v>0</v>
      </c>
      <c r="I38" s="110"/>
      <c r="J38" s="86">
        <f t="shared" si="10"/>
        <v>0</v>
      </c>
      <c r="K38" s="15">
        <f t="shared" si="6"/>
        <v>4.0999999999999996</v>
      </c>
      <c r="L38" s="87">
        <f t="shared" si="11"/>
        <v>4.0999999999999996</v>
      </c>
      <c r="M38" s="12" t="s">
        <v>98</v>
      </c>
    </row>
    <row r="39" spans="1:13" ht="21.95" customHeight="1" thickBot="1" x14ac:dyDescent="0.25">
      <c r="A39" s="40"/>
      <c r="B39" s="9" t="s">
        <v>2</v>
      </c>
      <c r="C39" s="42"/>
      <c r="D39" s="43"/>
      <c r="E39" s="43"/>
      <c r="F39" s="43"/>
      <c r="G39" s="43"/>
      <c r="H39" s="43"/>
      <c r="I39" s="43"/>
      <c r="J39" s="44"/>
      <c r="K39" s="14">
        <f>AVERAGE(K9:K36)</f>
        <v>4.2797619047619042</v>
      </c>
      <c r="L39" s="114"/>
      <c r="M39" s="13"/>
    </row>
    <row r="40" spans="1:13" ht="21.95" customHeight="1" x14ac:dyDescent="0.2"/>
    <row r="41" spans="1:13" ht="21.95" customHeight="1" x14ac:dyDescent="0.2">
      <c r="J41" s="116"/>
      <c r="K41" s="116"/>
      <c r="L41" s="116"/>
      <c r="M41" s="116"/>
    </row>
    <row r="42" spans="1:13" ht="21.95" customHeight="1" x14ac:dyDescent="0.2"/>
    <row r="43" spans="1:13" ht="21.95" customHeight="1" x14ac:dyDescent="0.2"/>
    <row r="44" spans="1:13" ht="21.95" customHeight="1" x14ac:dyDescent="0.2"/>
  </sheetData>
  <mergeCells count="12">
    <mergeCell ref="J41:M41"/>
    <mergeCell ref="A1:M1"/>
    <mergeCell ref="C4:F4"/>
    <mergeCell ref="C5:F5"/>
    <mergeCell ref="A7:A8"/>
    <mergeCell ref="B7:B8"/>
    <mergeCell ref="L7:L8"/>
    <mergeCell ref="A2:M2"/>
    <mergeCell ref="G5:K5"/>
    <mergeCell ref="G4:K4"/>
    <mergeCell ref="K7:K8"/>
    <mergeCell ref="M7:M8"/>
  </mergeCells>
  <conditionalFormatting sqref="L9:L36">
    <cfRule type="cellIs" dxfId="2" priority="2" operator="lessThan">
      <formula>6</formula>
    </cfRule>
  </conditionalFormatting>
  <conditionalFormatting sqref="L37:L38">
    <cfRule type="cellIs" dxfId="1" priority="1" operator="lessThan">
      <formula>6</formula>
    </cfRule>
  </conditionalFormatting>
  <pageMargins left="0.75" right="0.75" top="1" bottom="1" header="0" footer="0"/>
  <pageSetup scale="5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fitToPage="1"/>
  </sheetPr>
  <dimension ref="A1:AM44"/>
  <sheetViews>
    <sheetView tabSelected="1" topLeftCell="A16" zoomScale="90" zoomScaleNormal="90" workbookViewId="0">
      <selection activeCell="B27" sqref="B27"/>
    </sheetView>
  </sheetViews>
  <sheetFormatPr baseColWidth="10" defaultRowHeight="15" x14ac:dyDescent="0.25"/>
  <cols>
    <col min="1" max="1" width="5.5703125" style="5" customWidth="1"/>
    <col min="2" max="2" width="35.42578125" style="5" customWidth="1"/>
    <col min="3" max="5" width="17.85546875" style="5" customWidth="1"/>
    <col min="6" max="6" width="19.28515625" style="5" customWidth="1"/>
    <col min="7" max="8" width="11.42578125" style="5"/>
    <col min="9" max="9" width="14.42578125" style="5" bestFit="1" customWidth="1"/>
    <col min="10" max="16384" width="11.42578125" style="5"/>
  </cols>
  <sheetData>
    <row r="1" spans="1:39" ht="35.25" customHeight="1" x14ac:dyDescent="0.25">
      <c r="A1" s="146" t="s">
        <v>22</v>
      </c>
      <c r="B1" s="146"/>
      <c r="C1" s="146"/>
      <c r="D1" s="146"/>
      <c r="E1" s="146"/>
      <c r="F1" s="146"/>
      <c r="AK1" s="7"/>
      <c r="AM1" s="6"/>
    </row>
    <row r="2" spans="1:39" ht="6.75" customHeight="1" x14ac:dyDescent="0.25">
      <c r="A2" s="20"/>
      <c r="B2" s="21"/>
      <c r="C2" s="21"/>
      <c r="D2" s="22"/>
      <c r="E2" s="22"/>
      <c r="F2" s="22"/>
      <c r="J2" s="8"/>
      <c r="K2" s="8"/>
      <c r="L2" s="8"/>
      <c r="M2" s="8"/>
      <c r="N2" s="8"/>
      <c r="O2" s="8"/>
      <c r="P2" s="8"/>
      <c r="Q2" s="8"/>
      <c r="R2" s="8"/>
      <c r="S2" s="8"/>
      <c r="AK2" s="7"/>
      <c r="AM2" s="6"/>
    </row>
    <row r="3" spans="1:39" x14ac:dyDescent="0.25">
      <c r="A3" s="20"/>
      <c r="B3" s="25" t="s">
        <v>5</v>
      </c>
      <c r="C3" s="132" t="s">
        <v>64</v>
      </c>
      <c r="D3" s="132"/>
      <c r="E3" s="83" t="s">
        <v>59</v>
      </c>
      <c r="F3" s="76" t="s">
        <v>61</v>
      </c>
      <c r="AK3" s="7"/>
      <c r="AM3" s="6"/>
    </row>
    <row r="4" spans="1:39" x14ac:dyDescent="0.25">
      <c r="A4" s="20"/>
      <c r="B4" s="25" t="s">
        <v>9</v>
      </c>
      <c r="C4" s="133" t="s">
        <v>100</v>
      </c>
      <c r="D4" s="133"/>
      <c r="E4" s="41" t="s">
        <v>21</v>
      </c>
      <c r="F4" s="76" t="s">
        <v>60</v>
      </c>
      <c r="AK4" s="7"/>
      <c r="AM4" s="6"/>
    </row>
    <row r="5" spans="1:39" ht="6" customHeight="1" thickBot="1" x14ac:dyDescent="0.3">
      <c r="A5" s="27"/>
      <c r="B5" s="27"/>
      <c r="C5" s="27"/>
      <c r="D5" s="27"/>
      <c r="E5" s="27"/>
      <c r="F5" s="27"/>
    </row>
    <row r="6" spans="1:39" ht="30" customHeight="1" x14ac:dyDescent="0.25">
      <c r="A6" s="147" t="s">
        <v>7</v>
      </c>
      <c r="B6" s="149" t="s">
        <v>8</v>
      </c>
      <c r="C6" s="155" t="s">
        <v>12</v>
      </c>
      <c r="D6" s="151" t="s">
        <v>23</v>
      </c>
      <c r="E6" s="153" t="s">
        <v>13</v>
      </c>
      <c r="F6" s="157" t="s">
        <v>24</v>
      </c>
      <c r="H6" s="140" t="s">
        <v>14</v>
      </c>
      <c r="I6" s="142" t="s">
        <v>15</v>
      </c>
    </row>
    <row r="7" spans="1:39" ht="15.75" thickBot="1" x14ac:dyDescent="0.3">
      <c r="A7" s="148"/>
      <c r="B7" s="150" t="s">
        <v>6</v>
      </c>
      <c r="C7" s="156"/>
      <c r="D7" s="152"/>
      <c r="E7" s="154"/>
      <c r="F7" s="158"/>
      <c r="H7" s="141"/>
      <c r="I7" s="143"/>
    </row>
    <row r="8" spans="1:39" ht="15" customHeight="1" x14ac:dyDescent="0.25">
      <c r="A8" s="33">
        <v>1</v>
      </c>
      <c r="B8" s="80" t="str">
        <f>'PRIMER PARCIAL'!B9</f>
        <v>ABUNDES MEDINA FATIMA DEL ROCIO</v>
      </c>
      <c r="C8" s="77">
        <f>'PRIMER PARCIAL'!L9</f>
        <v>7</v>
      </c>
      <c r="D8" s="77">
        <f>'SEGUNDO PARCIAL'!L9</f>
        <v>8</v>
      </c>
      <c r="E8" s="78">
        <f>'TERCER PARCIAL '!L9</f>
        <v>9</v>
      </c>
      <c r="F8" s="37">
        <f>AVERAGE(C8,D8,E8)</f>
        <v>8</v>
      </c>
      <c r="H8" s="34">
        <f>AVERAGE(C8,D8)</f>
        <v>7.5</v>
      </c>
      <c r="I8" s="58">
        <f>SUM(C8:D8)</f>
        <v>15</v>
      </c>
    </row>
    <row r="9" spans="1:39" ht="15" customHeight="1" x14ac:dyDescent="0.25">
      <c r="A9" s="32">
        <v>2</v>
      </c>
      <c r="B9" s="80" t="str">
        <f>'PRIMER PARCIAL'!B10</f>
        <v>ARELLANO GONZALEZ MARINA</v>
      </c>
      <c r="C9" s="77">
        <f>'PRIMER PARCIAL'!L10</f>
        <v>6</v>
      </c>
      <c r="D9" s="77">
        <f>'SEGUNDO PARCIAL'!L10</f>
        <v>5</v>
      </c>
      <c r="E9" s="78">
        <f>'TERCER PARCIAL '!L10</f>
        <v>6</v>
      </c>
      <c r="F9" s="37">
        <f t="shared" ref="F9:F37" si="0">AVERAGE(C9,D9,E9)</f>
        <v>5.666666666666667</v>
      </c>
      <c r="H9" s="34">
        <f t="shared" ref="H9:H35" si="1">AVERAGE(C9,D9)</f>
        <v>5.5</v>
      </c>
      <c r="I9" s="58">
        <f t="shared" ref="I9:I35" si="2">SUM(C9:D9)</f>
        <v>11</v>
      </c>
    </row>
    <row r="10" spans="1:39" ht="15" customHeight="1" x14ac:dyDescent="0.25">
      <c r="A10" s="32">
        <v>3</v>
      </c>
      <c r="B10" s="80" t="str">
        <f>'PRIMER PARCIAL'!B11</f>
        <v xml:space="preserve">BRAND CUELLAR ADRIAN ALEX </v>
      </c>
      <c r="C10" s="77">
        <f>'PRIMER PARCIAL'!L11</f>
        <v>6</v>
      </c>
      <c r="D10" s="77">
        <f>'SEGUNDO PARCIAL'!L11</f>
        <v>5</v>
      </c>
      <c r="E10" s="78">
        <f>'TERCER PARCIAL '!L11</f>
        <v>0</v>
      </c>
      <c r="F10" s="37">
        <f t="shared" si="0"/>
        <v>3.6666666666666665</v>
      </c>
      <c r="H10" s="34">
        <f t="shared" si="1"/>
        <v>5.5</v>
      </c>
      <c r="I10" s="58">
        <f t="shared" si="2"/>
        <v>11</v>
      </c>
    </row>
    <row r="11" spans="1:39" ht="15" customHeight="1" x14ac:dyDescent="0.25">
      <c r="A11" s="33">
        <v>4</v>
      </c>
      <c r="B11" s="80" t="str">
        <f>'PRIMER PARCIAL'!B12</f>
        <v xml:space="preserve">CANSINO RAMIREZ RUBEN </v>
      </c>
      <c r="C11" s="77">
        <f>'PRIMER PARCIAL'!L12</f>
        <v>8</v>
      </c>
      <c r="D11" s="77">
        <f>'SEGUNDO PARCIAL'!L12</f>
        <v>0</v>
      </c>
      <c r="E11" s="78">
        <f>'TERCER PARCIAL '!L12</f>
        <v>7</v>
      </c>
      <c r="F11" s="37">
        <f t="shared" si="0"/>
        <v>5</v>
      </c>
      <c r="H11" s="34">
        <f t="shared" si="1"/>
        <v>4</v>
      </c>
      <c r="I11" s="58">
        <f t="shared" si="2"/>
        <v>8</v>
      </c>
    </row>
    <row r="12" spans="1:39" ht="15" customHeight="1" x14ac:dyDescent="0.25">
      <c r="A12" s="33">
        <v>5</v>
      </c>
      <c r="B12" s="80" t="str">
        <f>'PRIMER PARCIAL'!B13</f>
        <v>DIAZ RUVALCABA OSCAR OSIEL</v>
      </c>
      <c r="C12" s="77">
        <f>'PRIMER PARCIAL'!L13</f>
        <v>2</v>
      </c>
      <c r="D12" s="77">
        <f>'SEGUNDO PARCIAL'!L13</f>
        <v>1</v>
      </c>
      <c r="E12" s="78">
        <f>'TERCER PARCIAL '!L13</f>
        <v>0</v>
      </c>
      <c r="F12" s="37">
        <f t="shared" si="0"/>
        <v>1</v>
      </c>
      <c r="H12" s="34">
        <f t="shared" si="1"/>
        <v>1.5</v>
      </c>
      <c r="I12" s="58">
        <f t="shared" si="2"/>
        <v>3</v>
      </c>
    </row>
    <row r="13" spans="1:39" ht="15" customHeight="1" x14ac:dyDescent="0.25">
      <c r="A13" s="32">
        <v>6</v>
      </c>
      <c r="B13" s="80" t="str">
        <f>'PRIMER PARCIAL'!B14</f>
        <v>ESTRADA DE LIRA EVERARDO</v>
      </c>
      <c r="C13" s="77">
        <f>'PRIMER PARCIAL'!L14</f>
        <v>5</v>
      </c>
      <c r="D13" s="77">
        <f>'SEGUNDO PARCIAL'!L14</f>
        <v>0</v>
      </c>
      <c r="E13" s="78">
        <f>'TERCER PARCIAL '!L14</f>
        <v>0</v>
      </c>
      <c r="F13" s="37">
        <f t="shared" si="0"/>
        <v>1.6666666666666667</v>
      </c>
      <c r="H13" s="34">
        <f t="shared" si="1"/>
        <v>2.5</v>
      </c>
      <c r="I13" s="58">
        <f t="shared" si="2"/>
        <v>5</v>
      </c>
    </row>
    <row r="14" spans="1:39" ht="15" customHeight="1" x14ac:dyDescent="0.25">
      <c r="A14" s="32">
        <v>7</v>
      </c>
      <c r="B14" s="80" t="str">
        <f>'PRIMER PARCIAL'!B15</f>
        <v>FLORES VIRAMONTES LUIS FELIPE</v>
      </c>
      <c r="C14" s="77">
        <f>'PRIMER PARCIAL'!L15</f>
        <v>3</v>
      </c>
      <c r="D14" s="77">
        <f>'SEGUNDO PARCIAL'!L15</f>
        <v>4</v>
      </c>
      <c r="E14" s="78">
        <f>'TERCER PARCIAL '!L15</f>
        <v>1</v>
      </c>
      <c r="F14" s="37">
        <f t="shared" si="0"/>
        <v>2.6666666666666665</v>
      </c>
      <c r="H14" s="34">
        <f t="shared" si="1"/>
        <v>3.5</v>
      </c>
      <c r="I14" s="58">
        <f t="shared" si="2"/>
        <v>7</v>
      </c>
    </row>
    <row r="15" spans="1:39" ht="15" customHeight="1" x14ac:dyDescent="0.25">
      <c r="A15" s="33">
        <v>8</v>
      </c>
      <c r="B15" s="80" t="str">
        <f>'PRIMER PARCIAL'!B16</f>
        <v>GUERRERO SALAZAR NOE CRUZ</v>
      </c>
      <c r="C15" s="77">
        <f>'PRIMER PARCIAL'!L16</f>
        <v>2</v>
      </c>
      <c r="D15" s="77">
        <f>'SEGUNDO PARCIAL'!L16</f>
        <v>1</v>
      </c>
      <c r="E15" s="78">
        <f>'TERCER PARCIAL '!L16</f>
        <v>0</v>
      </c>
      <c r="F15" s="37">
        <f t="shared" si="0"/>
        <v>1</v>
      </c>
      <c r="H15" s="34">
        <f t="shared" si="1"/>
        <v>1.5</v>
      </c>
      <c r="I15" s="58">
        <f t="shared" si="2"/>
        <v>3</v>
      </c>
    </row>
    <row r="16" spans="1:39" ht="15" customHeight="1" x14ac:dyDescent="0.25">
      <c r="A16" s="33">
        <v>9</v>
      </c>
      <c r="B16" s="80" t="str">
        <f>'PRIMER PARCIAL'!B17</f>
        <v>LANDI THIAGO</v>
      </c>
      <c r="C16" s="77">
        <v>6</v>
      </c>
      <c r="D16" s="77">
        <f>'SEGUNDO PARCIAL'!L17</f>
        <v>7</v>
      </c>
      <c r="E16" s="78">
        <f>'TERCER PARCIAL '!L17</f>
        <v>9</v>
      </c>
      <c r="F16" s="37">
        <f t="shared" si="0"/>
        <v>7.333333333333333</v>
      </c>
      <c r="H16" s="34">
        <f t="shared" si="1"/>
        <v>6.5</v>
      </c>
      <c r="I16" s="58">
        <f t="shared" si="2"/>
        <v>13</v>
      </c>
    </row>
    <row r="17" spans="1:9" ht="15" customHeight="1" x14ac:dyDescent="0.25">
      <c r="A17" s="32">
        <v>10</v>
      </c>
      <c r="B17" s="80" t="str">
        <f>'PRIMER PARCIAL'!B18</f>
        <v>LOPEZ GUTIERREZ JESUS ANTONIO</v>
      </c>
      <c r="C17" s="77">
        <f>'PRIMER PARCIAL'!L18</f>
        <v>6</v>
      </c>
      <c r="D17" s="77">
        <f>'SEGUNDO PARCIAL'!L18</f>
        <v>6</v>
      </c>
      <c r="E17" s="78">
        <f>'TERCER PARCIAL '!L18</f>
        <v>0</v>
      </c>
      <c r="F17" s="37">
        <f t="shared" si="0"/>
        <v>4</v>
      </c>
      <c r="H17" s="34">
        <f t="shared" si="1"/>
        <v>6</v>
      </c>
      <c r="I17" s="58">
        <f t="shared" si="2"/>
        <v>12</v>
      </c>
    </row>
    <row r="18" spans="1:9" ht="15" customHeight="1" x14ac:dyDescent="0.25">
      <c r="A18" s="32">
        <v>11</v>
      </c>
      <c r="B18" s="80" t="str">
        <f>'PRIMER PARCIAL'!B19</f>
        <v>LUIS CUELLAR ANDREA NICOLE</v>
      </c>
      <c r="C18" s="77">
        <f>'PRIMER PARCIAL'!L19</f>
        <v>4</v>
      </c>
      <c r="D18" s="77">
        <f>'SEGUNDO PARCIAL'!L19</f>
        <v>0</v>
      </c>
      <c r="E18" s="78">
        <f>'TERCER PARCIAL '!L19</f>
        <v>1</v>
      </c>
      <c r="F18" s="37">
        <f t="shared" si="0"/>
        <v>1.6666666666666667</v>
      </c>
      <c r="H18" s="34">
        <f t="shared" si="1"/>
        <v>2</v>
      </c>
      <c r="I18" s="58">
        <f t="shared" si="2"/>
        <v>4</v>
      </c>
    </row>
    <row r="19" spans="1:9" ht="15" customHeight="1" x14ac:dyDescent="0.25">
      <c r="A19" s="33">
        <v>12</v>
      </c>
      <c r="B19" s="80" t="str">
        <f>'PRIMER PARCIAL'!B20</f>
        <v>LUNA SANCHEZ ARELY PAOLA</v>
      </c>
      <c r="C19" s="77">
        <f>'PRIMER PARCIAL'!L20</f>
        <v>9</v>
      </c>
      <c r="D19" s="77">
        <f>'SEGUNDO PARCIAL'!L20</f>
        <v>8</v>
      </c>
      <c r="E19" s="78">
        <f>'TERCER PARCIAL '!L20</f>
        <v>8</v>
      </c>
      <c r="F19" s="37">
        <f t="shared" si="0"/>
        <v>8.3333333333333339</v>
      </c>
      <c r="H19" s="34">
        <f t="shared" si="1"/>
        <v>8.5</v>
      </c>
      <c r="I19" s="58">
        <f t="shared" si="2"/>
        <v>17</v>
      </c>
    </row>
    <row r="20" spans="1:9" ht="15" customHeight="1" x14ac:dyDescent="0.25">
      <c r="A20" s="33">
        <v>13</v>
      </c>
      <c r="B20" s="80" t="str">
        <f>'PRIMER PARCIAL'!B21</f>
        <v>MARTINEZ CASTAÑON XIMENA ITATI</v>
      </c>
      <c r="C20" s="77">
        <f>'PRIMER PARCIAL'!L21</f>
        <v>8</v>
      </c>
      <c r="D20" s="77">
        <f>'SEGUNDO PARCIAL'!L21</f>
        <v>8</v>
      </c>
      <c r="E20" s="78">
        <f>'TERCER PARCIAL '!L21</f>
        <v>9</v>
      </c>
      <c r="F20" s="37">
        <f t="shared" si="0"/>
        <v>8.3333333333333339</v>
      </c>
      <c r="H20" s="34">
        <f t="shared" si="1"/>
        <v>8</v>
      </c>
      <c r="I20" s="58">
        <f t="shared" si="2"/>
        <v>16</v>
      </c>
    </row>
    <row r="21" spans="1:9" ht="15" customHeight="1" x14ac:dyDescent="0.25">
      <c r="A21" s="32">
        <v>14</v>
      </c>
      <c r="B21" s="80" t="str">
        <f>'PRIMER PARCIAL'!B22</f>
        <v xml:space="preserve">MEDINA SERENO MARIA CLARA </v>
      </c>
      <c r="C21" s="77">
        <f>'PRIMER PARCIAL'!L22</f>
        <v>9</v>
      </c>
      <c r="D21" s="77">
        <f>'SEGUNDO PARCIAL'!L22</f>
        <v>9</v>
      </c>
      <c r="E21" s="78">
        <f>'TERCER PARCIAL '!L22</f>
        <v>0</v>
      </c>
      <c r="F21" s="37">
        <f t="shared" si="0"/>
        <v>6</v>
      </c>
      <c r="H21" s="34">
        <f t="shared" si="1"/>
        <v>9</v>
      </c>
      <c r="I21" s="58">
        <f t="shared" si="2"/>
        <v>18</v>
      </c>
    </row>
    <row r="22" spans="1:9" ht="15" customHeight="1" x14ac:dyDescent="0.25">
      <c r="A22" s="32">
        <v>15</v>
      </c>
      <c r="B22" s="80" t="str">
        <f>'PRIMER PARCIAL'!B23</f>
        <v>MOLINA MARTINEZ LUIS MAURICIO</v>
      </c>
      <c r="C22" s="77">
        <f>'PRIMER PARCIAL'!L23</f>
        <v>7</v>
      </c>
      <c r="D22" s="77">
        <f>'SEGUNDO PARCIAL'!L23</f>
        <v>1</v>
      </c>
      <c r="E22" s="78">
        <f>'TERCER PARCIAL '!L23</f>
        <v>5</v>
      </c>
      <c r="F22" s="37">
        <f t="shared" si="0"/>
        <v>4.333333333333333</v>
      </c>
      <c r="H22" s="34">
        <f t="shared" si="1"/>
        <v>4</v>
      </c>
      <c r="I22" s="58">
        <f t="shared" si="2"/>
        <v>8</v>
      </c>
    </row>
    <row r="23" spans="1:9" ht="15" customHeight="1" x14ac:dyDescent="0.25">
      <c r="A23" s="33">
        <v>16</v>
      </c>
      <c r="B23" s="80" t="str">
        <f>'PRIMER PARCIAL'!B24</f>
        <v>NUÑEZ GALLEGOS FRANCISCO JAVIER</v>
      </c>
      <c r="C23" s="77">
        <v>7</v>
      </c>
      <c r="D23" s="77">
        <f>'SEGUNDO PARCIAL'!L24</f>
        <v>7</v>
      </c>
      <c r="E23" s="78">
        <f>'TERCER PARCIAL '!L24</f>
        <v>8</v>
      </c>
      <c r="F23" s="37">
        <f t="shared" si="0"/>
        <v>7.333333333333333</v>
      </c>
      <c r="H23" s="34">
        <f t="shared" si="1"/>
        <v>7</v>
      </c>
      <c r="I23" s="58">
        <f t="shared" si="2"/>
        <v>14</v>
      </c>
    </row>
    <row r="24" spans="1:9" ht="15" customHeight="1" x14ac:dyDescent="0.25">
      <c r="A24" s="33">
        <v>17</v>
      </c>
      <c r="B24" s="36" t="str">
        <f>'PRIMER PARCIAL'!B25</f>
        <v xml:space="preserve">ORTIZ HERNANDEZ SANTIAGO </v>
      </c>
      <c r="C24" s="77">
        <f>'PRIMER PARCIAL'!L25</f>
        <v>5</v>
      </c>
      <c r="D24" s="77">
        <f>'SEGUNDO PARCIAL'!L25</f>
        <v>0</v>
      </c>
      <c r="E24" s="78">
        <f>'TERCER PARCIAL '!L25</f>
        <v>1</v>
      </c>
      <c r="F24" s="37">
        <f t="shared" si="0"/>
        <v>2</v>
      </c>
      <c r="H24" s="28">
        <f t="shared" si="1"/>
        <v>2.5</v>
      </c>
      <c r="I24" s="58">
        <f t="shared" si="2"/>
        <v>5</v>
      </c>
    </row>
    <row r="25" spans="1:9" ht="15" customHeight="1" x14ac:dyDescent="0.25">
      <c r="A25" s="32">
        <v>18</v>
      </c>
      <c r="B25" s="36" t="str">
        <f>'PRIMER PARCIAL'!B26</f>
        <v>OSORIO MORFIN MARIANA ELIZABETH</v>
      </c>
      <c r="C25" s="77">
        <v>1</v>
      </c>
      <c r="D25" s="77">
        <f>'SEGUNDO PARCIAL'!L26</f>
        <v>1</v>
      </c>
      <c r="E25" s="78">
        <f>'TERCER PARCIAL '!L26</f>
        <v>6</v>
      </c>
      <c r="F25" s="37">
        <f t="shared" si="0"/>
        <v>2.6666666666666665</v>
      </c>
      <c r="H25" s="28">
        <f t="shared" si="1"/>
        <v>1</v>
      </c>
      <c r="I25" s="58">
        <f t="shared" si="2"/>
        <v>2</v>
      </c>
    </row>
    <row r="26" spans="1:9" ht="15" customHeight="1" x14ac:dyDescent="0.25">
      <c r="A26" s="32">
        <v>19</v>
      </c>
      <c r="B26" s="36" t="str">
        <f>'PRIMER PARCIAL'!B27</f>
        <v xml:space="preserve">PADILLA HERNANDEZ JULIO AGUSTIN </v>
      </c>
      <c r="C26" s="77">
        <f>'PRIMER PARCIAL'!L27</f>
        <v>8</v>
      </c>
      <c r="D26" s="77">
        <f>'SEGUNDO PARCIAL'!L27</f>
        <v>0</v>
      </c>
      <c r="E26" s="78">
        <f>'TERCER PARCIAL '!L27</f>
        <v>3</v>
      </c>
      <c r="F26" s="37">
        <f t="shared" si="0"/>
        <v>3.6666666666666665</v>
      </c>
      <c r="H26" s="28">
        <f t="shared" si="1"/>
        <v>4</v>
      </c>
      <c r="I26" s="58">
        <f t="shared" si="2"/>
        <v>8</v>
      </c>
    </row>
    <row r="27" spans="1:9" ht="15" customHeight="1" x14ac:dyDescent="0.25">
      <c r="A27" s="33">
        <v>20</v>
      </c>
      <c r="B27" s="36" t="s">
        <v>101</v>
      </c>
      <c r="C27" s="77">
        <f>'PRIMER PARCIAL'!L28</f>
        <v>7</v>
      </c>
      <c r="D27" s="77">
        <f>'SEGUNDO PARCIAL'!L28</f>
        <v>0</v>
      </c>
      <c r="E27" s="78">
        <f>'TERCER PARCIAL '!L28</f>
        <v>0</v>
      </c>
      <c r="F27" s="37">
        <f t="shared" si="0"/>
        <v>2.3333333333333335</v>
      </c>
      <c r="H27" s="28">
        <f t="shared" si="1"/>
        <v>3.5</v>
      </c>
      <c r="I27" s="59">
        <f t="shared" si="2"/>
        <v>7</v>
      </c>
    </row>
    <row r="28" spans="1:9" ht="15" customHeight="1" x14ac:dyDescent="0.25">
      <c r="A28" s="33">
        <v>21</v>
      </c>
      <c r="B28" s="36" t="str">
        <f>'PRIMER PARCIAL'!B29</f>
        <v>RODRIGUEZ DE LUNA ELIAM</v>
      </c>
      <c r="C28" s="77">
        <f>'PRIMER PARCIAL'!L29</f>
        <v>7</v>
      </c>
      <c r="D28" s="77">
        <f>'SEGUNDO PARCIAL'!L29</f>
        <v>5</v>
      </c>
      <c r="E28" s="78">
        <f>'TERCER PARCIAL '!L29</f>
        <v>7</v>
      </c>
      <c r="F28" s="37">
        <f t="shared" si="0"/>
        <v>6.333333333333333</v>
      </c>
      <c r="H28" s="28">
        <f t="shared" si="1"/>
        <v>6</v>
      </c>
      <c r="I28" s="59">
        <f t="shared" si="2"/>
        <v>12</v>
      </c>
    </row>
    <row r="29" spans="1:9" ht="15" customHeight="1" x14ac:dyDescent="0.25">
      <c r="A29" s="33">
        <v>22</v>
      </c>
      <c r="B29" s="36" t="str">
        <f>'PRIMER PARCIAL'!B30</f>
        <v>RODRIGUEZ LOERA MARIA REGINA</v>
      </c>
      <c r="C29" s="77">
        <v>4</v>
      </c>
      <c r="D29" s="77">
        <v>7</v>
      </c>
      <c r="E29" s="78">
        <f>'TERCER PARCIAL '!L30</f>
        <v>7</v>
      </c>
      <c r="F29" s="37">
        <f t="shared" si="0"/>
        <v>6</v>
      </c>
      <c r="H29" s="28">
        <f t="shared" si="1"/>
        <v>5.5</v>
      </c>
      <c r="I29" s="59">
        <f t="shared" si="2"/>
        <v>11</v>
      </c>
    </row>
    <row r="30" spans="1:9" ht="15" customHeight="1" x14ac:dyDescent="0.25">
      <c r="A30" s="33">
        <v>23</v>
      </c>
      <c r="B30" s="36" t="str">
        <f>'PRIMER PARCIAL'!B31</f>
        <v xml:space="preserve">ROMERO ALEMAN BELINDA BERENICE </v>
      </c>
      <c r="C30" s="77">
        <f>'PRIMER PARCIAL'!L31</f>
        <v>7</v>
      </c>
      <c r="D30" s="77">
        <f>'SEGUNDO PARCIAL'!L31</f>
        <v>4</v>
      </c>
      <c r="E30" s="78">
        <f>'TERCER PARCIAL '!L31</f>
        <v>9</v>
      </c>
      <c r="F30" s="37">
        <f t="shared" si="0"/>
        <v>6.666666666666667</v>
      </c>
      <c r="H30" s="28">
        <f t="shared" si="1"/>
        <v>5.5</v>
      </c>
      <c r="I30" s="59">
        <f t="shared" si="2"/>
        <v>11</v>
      </c>
    </row>
    <row r="31" spans="1:9" ht="15" customHeight="1" x14ac:dyDescent="0.25">
      <c r="A31" s="33">
        <v>24</v>
      </c>
      <c r="B31" s="36" t="str">
        <f>'PRIMER PARCIAL'!B32</f>
        <v>SOTO JIMENEZ DIEGO ISAAC</v>
      </c>
      <c r="C31" s="77">
        <f>'PRIMER PARCIAL'!L32</f>
        <v>5</v>
      </c>
      <c r="D31" s="77">
        <f>'SEGUNDO PARCIAL'!L32</f>
        <v>0</v>
      </c>
      <c r="E31" s="78">
        <f>'TERCER PARCIAL '!L32</f>
        <v>3</v>
      </c>
      <c r="F31" s="37">
        <f t="shared" si="0"/>
        <v>2.6666666666666665</v>
      </c>
      <c r="H31" s="28">
        <f t="shared" si="1"/>
        <v>2.5</v>
      </c>
      <c r="I31" s="59">
        <f t="shared" si="2"/>
        <v>5</v>
      </c>
    </row>
    <row r="32" spans="1:9" ht="15" customHeight="1" x14ac:dyDescent="0.25">
      <c r="A32" s="33">
        <v>25</v>
      </c>
      <c r="B32" s="36" t="str">
        <f>'PRIMER PARCIAL'!B33</f>
        <v>TAPIA ROJERO DENISSE GUADALUPE</v>
      </c>
      <c r="C32" s="77">
        <v>7</v>
      </c>
      <c r="D32" s="77">
        <f>'SEGUNDO PARCIAL'!L33</f>
        <v>8</v>
      </c>
      <c r="E32" s="78">
        <f>'TERCER PARCIAL '!L33</f>
        <v>6</v>
      </c>
      <c r="F32" s="37">
        <f t="shared" si="0"/>
        <v>7</v>
      </c>
      <c r="H32" s="28">
        <f t="shared" si="1"/>
        <v>7.5</v>
      </c>
      <c r="I32" s="59">
        <f t="shared" si="2"/>
        <v>15</v>
      </c>
    </row>
    <row r="33" spans="1:9" ht="15" customHeight="1" x14ac:dyDescent="0.25">
      <c r="A33" s="33">
        <v>26</v>
      </c>
      <c r="B33" s="36" t="str">
        <f>'PRIMER PARCIAL'!B34</f>
        <v>VAZQUEZ LOPEZ ADRIAN</v>
      </c>
      <c r="C33" s="77">
        <f>'PRIMER PARCIAL'!L34</f>
        <v>0</v>
      </c>
      <c r="D33" s="77">
        <f>'SEGUNDO PARCIAL'!L34</f>
        <v>0</v>
      </c>
      <c r="E33" s="78">
        <f>'TERCER PARCIAL '!L34</f>
        <v>0</v>
      </c>
      <c r="F33" s="37">
        <f t="shared" si="0"/>
        <v>0</v>
      </c>
      <c r="H33" s="28">
        <f t="shared" si="1"/>
        <v>0</v>
      </c>
      <c r="I33" s="59">
        <f t="shared" si="2"/>
        <v>0</v>
      </c>
    </row>
    <row r="34" spans="1:9" ht="15" customHeight="1" x14ac:dyDescent="0.25">
      <c r="A34" s="33">
        <v>27</v>
      </c>
      <c r="B34" s="36" t="str">
        <f>'PRIMER PARCIAL'!B35</f>
        <v>VITAL FLORES JOSE EDUARDO</v>
      </c>
      <c r="C34" s="77">
        <f>'PRIMER PARCIAL'!L35</f>
        <v>7.6321428571428571</v>
      </c>
      <c r="D34" s="77">
        <f>'SEGUNDO PARCIAL'!L35</f>
        <v>6.5019999999999998</v>
      </c>
      <c r="E34" s="78">
        <f>'TERCER PARCIAL '!L35</f>
        <v>7</v>
      </c>
      <c r="F34" s="37">
        <f t="shared" si="0"/>
        <v>7.044714285714285</v>
      </c>
      <c r="H34" s="28">
        <f t="shared" si="1"/>
        <v>7.0670714285714284</v>
      </c>
      <c r="I34" s="59">
        <f t="shared" si="2"/>
        <v>14.134142857142857</v>
      </c>
    </row>
    <row r="35" spans="1:9" ht="15" customHeight="1" thickBot="1" x14ac:dyDescent="0.3">
      <c r="A35" s="33">
        <v>28</v>
      </c>
      <c r="B35" s="36" t="str">
        <f>'PRIMER PARCIAL'!B36</f>
        <v xml:space="preserve">JIMENEZ PADILLA MARIA GUADALUPE </v>
      </c>
      <c r="C35" s="77">
        <f>'PRIMER PARCIAL'!L36</f>
        <v>0</v>
      </c>
      <c r="D35" s="77">
        <f>'SEGUNDO PARCIAL'!L36</f>
        <v>0</v>
      </c>
      <c r="E35" s="78">
        <f>'TERCER PARCIAL '!L36</f>
        <v>3</v>
      </c>
      <c r="F35" s="37">
        <f t="shared" si="0"/>
        <v>1</v>
      </c>
      <c r="H35" s="60">
        <f t="shared" si="1"/>
        <v>0</v>
      </c>
      <c r="I35" s="61">
        <f t="shared" si="2"/>
        <v>0</v>
      </c>
    </row>
    <row r="36" spans="1:9" ht="15" customHeight="1" x14ac:dyDescent="0.25">
      <c r="A36" s="33">
        <v>29</v>
      </c>
      <c r="B36" s="36" t="str">
        <f>'PRIMER PARCIAL'!B37</f>
        <v>CERVANTES RAMIREZ ERNESTO</v>
      </c>
      <c r="C36" s="77">
        <f>'PRIMER PARCIAL'!L37</f>
        <v>0</v>
      </c>
      <c r="D36" s="77">
        <f>'SEGUNDO PARCIAL'!L37</f>
        <v>1.2400000000000002</v>
      </c>
      <c r="E36" s="78">
        <f>'TERCER PARCIAL '!L37</f>
        <v>0</v>
      </c>
      <c r="F36" s="37">
        <f t="shared" si="0"/>
        <v>0.41333333333333339</v>
      </c>
      <c r="H36" s="31"/>
      <c r="I36" s="115"/>
    </row>
    <row r="37" spans="1:9" ht="15" customHeight="1" thickBot="1" x14ac:dyDescent="0.3">
      <c r="A37" s="33">
        <v>30</v>
      </c>
      <c r="B37" s="36" t="str">
        <f>'PRIMER PARCIAL'!B38</f>
        <v>LARA MONROY DENISSE ALESSANDRA</v>
      </c>
      <c r="C37" s="77">
        <v>6</v>
      </c>
      <c r="D37" s="77">
        <f>'SEGUNDO PARCIAL'!L38</f>
        <v>6.05</v>
      </c>
      <c r="E37" s="78">
        <f>'TERCER PARCIAL '!L38</f>
        <v>4.0999999999999996</v>
      </c>
      <c r="F37" s="37">
        <f t="shared" si="0"/>
        <v>5.3833333333333329</v>
      </c>
      <c r="H37" s="31"/>
      <c r="I37" s="115"/>
    </row>
    <row r="38" spans="1:9" ht="15" customHeight="1" thickBot="1" x14ac:dyDescent="0.3">
      <c r="A38" s="144" t="s">
        <v>2</v>
      </c>
      <c r="B38" s="145"/>
      <c r="C38" s="159"/>
      <c r="D38" s="160"/>
      <c r="E38" s="161"/>
      <c r="F38" s="35">
        <f>AVERAGE(F8:F35)</f>
        <v>4.4063588435374159</v>
      </c>
    </row>
    <row r="39" spans="1:9" ht="5.25" customHeight="1" x14ac:dyDescent="0.25">
      <c r="A39" s="29"/>
      <c r="B39" s="30"/>
      <c r="C39" s="31"/>
      <c r="D39" s="27"/>
      <c r="E39" s="27"/>
      <c r="F39" s="27"/>
    </row>
    <row r="40" spans="1:9" ht="15" customHeight="1" x14ac:dyDescent="0.25">
      <c r="A40" s="130" t="s">
        <v>62</v>
      </c>
      <c r="B40" s="130"/>
      <c r="C40" s="130"/>
      <c r="D40" s="130"/>
      <c r="E40" s="130"/>
      <c r="F40" s="130"/>
    </row>
    <row r="41" spans="1:9" ht="32.25" customHeight="1" x14ac:dyDescent="0.25">
      <c r="A41" s="130"/>
      <c r="B41" s="130"/>
      <c r="C41" s="130"/>
      <c r="D41" s="130"/>
      <c r="E41" s="130"/>
      <c r="F41" s="130"/>
    </row>
    <row r="42" spans="1:9" ht="15" customHeight="1" x14ac:dyDescent="0.25">
      <c r="A42" s="27"/>
      <c r="B42" s="27"/>
      <c r="C42" s="27"/>
      <c r="D42" s="27"/>
      <c r="E42" s="27"/>
      <c r="F42" s="27"/>
    </row>
    <row r="43" spans="1:9" x14ac:dyDescent="0.25">
      <c r="A43" s="27"/>
      <c r="B43" s="27"/>
      <c r="C43" s="27"/>
      <c r="D43" s="27"/>
      <c r="E43" s="27"/>
      <c r="F43" s="27"/>
    </row>
    <row r="44" spans="1:9" x14ac:dyDescent="0.25">
      <c r="A44" s="27"/>
      <c r="B44" s="27"/>
      <c r="C44" s="27"/>
      <c r="D44" s="27"/>
      <c r="E44" s="27"/>
      <c r="F44" s="27"/>
    </row>
  </sheetData>
  <mergeCells count="14">
    <mergeCell ref="A40:F41"/>
    <mergeCell ref="A6:A7"/>
    <mergeCell ref="B6:B7"/>
    <mergeCell ref="D6:D7"/>
    <mergeCell ref="E6:E7"/>
    <mergeCell ref="C6:C7"/>
    <mergeCell ref="F6:F7"/>
    <mergeCell ref="C38:E38"/>
    <mergeCell ref="H6:H7"/>
    <mergeCell ref="I6:I7"/>
    <mergeCell ref="A38:B38"/>
    <mergeCell ref="A1:F1"/>
    <mergeCell ref="C3:D3"/>
    <mergeCell ref="C4:D4"/>
  </mergeCells>
  <conditionalFormatting sqref="F8:F37">
    <cfRule type="cellIs" dxfId="0" priority="1" operator="lessThan">
      <formula>6</formula>
    </cfRule>
  </conditionalFormatting>
  <pageMargins left="0.25" right="0.25" top="0.75" bottom="0.7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PRIMER PARCIAL</vt:lpstr>
      <vt:lpstr>SEGUNDO PARCIAL</vt:lpstr>
      <vt:lpstr>TERCER PARCIAL </vt:lpstr>
      <vt:lpstr>CALIF FINAL</vt:lpstr>
      <vt:lpstr>'CALIF FINAL'!Área_de_impresión</vt:lpstr>
      <vt:lpstr>'PRIMER PARCIAL'!Área_de_impresión</vt:lpstr>
      <vt:lpstr>'SEGUNDO PARCIAL'!Área_de_impresión</vt:lpstr>
      <vt:lpstr>'TERCER PARCIAL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López Ramírez</dc:creator>
  <cp:lastModifiedBy>Dcero</cp:lastModifiedBy>
  <cp:lastPrinted>2019-11-19T15:56:51Z</cp:lastPrinted>
  <dcterms:created xsi:type="dcterms:W3CDTF">2013-02-25T15:31:21Z</dcterms:created>
  <dcterms:modified xsi:type="dcterms:W3CDTF">2020-02-27T15:10:04Z</dcterms:modified>
</cp:coreProperties>
</file>