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ilit\Downloads\"/>
    </mc:Choice>
  </mc:AlternateContent>
  <xr:revisionPtr revIDLastSave="0" documentId="13_ncr:1_{3C895F8B-5159-486B-8A46-41830405E277}"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K19" i="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22" i="1"/>
  <c r="E22" i="1" s="1"/>
  <c r="F20" i="1"/>
  <c r="G20" i="1" s="1"/>
  <c r="F21" i="1"/>
  <c r="G21" i="1" s="1"/>
  <c r="C57" i="1" l="1"/>
  <c r="D6" i="1" s="1"/>
  <c r="C46" i="1"/>
  <c r="D5" i="1" s="1"/>
  <c r="E21" i="1"/>
  <c r="I21" i="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<sst xmlns="http://schemas.openxmlformats.org/spreadsheetml/2006/main" count="158" uniqueCount="97">
  <si>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</si>
  <si>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</si>
  <si>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</si>
  <si>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</si>
  <si>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</si>
  <si>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</si>
  <si>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</si>
  <si>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</si>
  <si>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</si>
  <si>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</si>
  <si>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</si>
  <si>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</si>
  <si>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</si>
  <si>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</si>
  <si>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</si>
  <si>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</si>
  <si>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</si>
  <si>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</si>
  <si>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</si>
  <si>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</si>
  <si>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</si>
  <si>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</si>
  <si>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</si>
  <si>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</si>
  <si>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</si>
  <si>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</si>
  <si>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</si>
  <si>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</si>
  <si>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</si>
  <si>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</si>
  <si>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</si>
  <si>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</si>
  <si>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</si>
  <si>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</si>
  <si>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</si>
  <si>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</si>
  <si>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</si>
  <si>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</si>
  <si>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</si>
  <si>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</si>
  <si>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</si>
  <si>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</si>
  <si>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</si>
  <si>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</si>
  <si>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</si>
  <si>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</si>
  <si>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</si>
  <si>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</si>
  <si>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</si>
  <si>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</si>
  <si>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</si>
  <si>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</si>
  <si>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</si>
  <si>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</si>
  <si>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</si>
  <si>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</si>
  <si>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</si>
  <si>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</si>
  <si>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</si>
  <si>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</si>
  <si>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</si>
  <si>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</si>
  <si>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</si>
  <si>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</si>
  <si>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</si>
  <si>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</si>
  <si>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</si>
  <si>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</si>
  <si>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</si>
  <si>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</si>
  <si>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</si>
  <si>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</si>
  <si>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</si>
  <si>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</si>
  <si>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</si>
  <si>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</si>
  <si>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</si>
  <si>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</si>
  <si>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</si>
  <si>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</si>
  <si>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</si>
  <si>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</si>
  <si>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</si>
  <si>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</si>
  <si>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</si>
  <si>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</si>
  <si>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</si>
  <si>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</si>
  <si>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</si>
  <si>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</si>
  <si>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</si>
  <si>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</si>
  <si>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</si>
  <si>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</si>
  <si>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</si>
  <si>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Javier Godoy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</si>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</sst>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120" zoomScaleNormal="120" workbookViewId="0">
      <selection activeCell="I19" sqref="I19"/>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6.2</v>
      </c>
      <c r="D4" s="6">
        <f>$C$35</f>
        <v>7</v>
      </c>
      <c r="E4" s="43">
        <f>C4*C$2+D4*D$2</f>
        <v>6.4</v>
      </c>
      <c r="G4" s="1"/>
    </row>
    <row r="5" spans="1:11" ht="14.5" x14ac:dyDescent="0.35">
      <c r="A5" s="5">
        <v>2</v>
      </c>
      <c r="B5" s="32"/>
      <c r="C5" s="6">
        <f>EVALUACION1!$C$24</f>
        <v>6.2</v>
      </c>
      <c r="D5" s="6">
        <f>C47</f>
        <v>7</v>
      </c>
      <c r="E5" s="43">
        <f t="shared" ref="E5:E6" si="0">C5*C$2+D5*D$2</f>
        <v>6.4</v>
      </c>
      <c r="G5" s="1"/>
    </row>
    <row r="6" spans="1:11" ht="14.5" x14ac:dyDescent="0.35">
      <c r="A6" s="5">
        <v>3</v>
      </c>
      <c r="B6" s="32"/>
      <c r="C6" s="6">
        <f>EVALUACION1!$C$24</f>
        <v>6.2</v>
      </c>
      <c r="D6" s="6">
        <f>C58</f>
        <v>7</v>
      </c>
      <c r="E6" s="43">
        <f t="shared" si="0"/>
        <v>6.4</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c r="E18" s="16"/>
      <c r="F18" s="16" t="s">
        <v>96</v>
      </c>
      <c r="G18" s="16">
        <f t="shared" ref="G18" si="20">IF(F18="X",60*0.1,"")</f>
        <v>6</v>
      </c>
      <c r="H18" s="16" t="str">
        <f t="shared" si="16"/>
        <v/>
      </c>
      <c r="I18" s="16" t="str">
        <f t="shared" ref="I18" si="21">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2">IF(F19="X",60*0.05,"")</f>
        <v/>
      </c>
      <c r="H19" s="16" t="str">
        <f t="shared" si="16"/>
        <v/>
      </c>
      <c r="I19" s="16" t="str">
        <f t="shared" ref="I19" si="23">IF(H19="X",30*0.05,"")</f>
        <v/>
      </c>
      <c r="J19" s="16" t="s">
        <v>96</v>
      </c>
      <c r="K19" s="16">
        <f t="shared" si="19"/>
        <v>0</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c r="E21" s="16" t="str">
        <f t="shared" si="9"/>
        <v/>
      </c>
      <c r="F21" s="16" t="str">
        <f t="shared" si="14"/>
        <v/>
      </c>
      <c r="G21" s="16" t="str">
        <f t="shared" si="10"/>
        <v/>
      </c>
      <c r="H21" s="16" t="s">
        <v>96</v>
      </c>
      <c r="I21" s="16">
        <f t="shared" si="11"/>
        <v>1.5</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62.5</v>
      </c>
      <c r="D23" s="19"/>
      <c r="E23" s="19">
        <f>SUM(E13:E22)</f>
        <v>55</v>
      </c>
      <c r="F23" s="19"/>
      <c r="G23" s="19">
        <f>SUM(G13:G22)</f>
        <v>6</v>
      </c>
      <c r="H23" s="19"/>
      <c r="I23" s="19">
        <f>SUM(I13:I22)</f>
        <v>1.5</v>
      </c>
      <c r="J23" s="19"/>
      <c r="K23" s="19">
        <f>SUM(K13:K22)</f>
        <v>0</v>
      </c>
    </row>
    <row r="24" spans="1:11" ht="15.75" customHeight="1" outlineLevel="1" x14ac:dyDescent="0.45">
      <c r="A24" s="50"/>
      <c r="B24" s="36" t="s">
        <v>12</v>
      </c>
      <c r="C24" s="20">
        <f>VLOOKUP(C23,ESCALA_IEP!A2:B142,2,FALSE)</f>
        <v>6.2</v>
      </c>
    </row>
    <row r="25" spans="1:11" ht="15.75" customHeight="1" x14ac:dyDescent="0.35"/>
    <row r="26" spans="1:11" ht="15.75" customHeight="1" x14ac:dyDescent="0.35"/>
    <row r="27" spans="1:11" ht="15.75" customHeight="1" x14ac:dyDescent="0.35">
      <c r="A27" s="60" t="s">
        <v>13</v>
      </c>
      <c r="B27" s="49" t="s">
        <v>14</v>
      </c>
      <c r="C27" s="52" t="str">
        <f>$B$4</f>
        <v>Javier Godoy</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4">IF($C31=CL,"X","")</f>
        <v>X</v>
      </c>
      <c r="E31" s="16">
        <f>IF(D31="X",100*0.1,"")</f>
        <v>10</v>
      </c>
      <c r="F31" s="16" t="str">
        <f t="shared" ref="F31:F32" si="25">IF($C31=L,"X","")</f>
        <v/>
      </c>
      <c r="G31" s="16" t="str">
        <f>IF(F31="X",60*0.1,"")</f>
        <v/>
      </c>
      <c r="H31" s="16" t="str">
        <f t="shared" ref="H31:H32" si="26">IF($C31=ML,"X","")</f>
        <v/>
      </c>
      <c r="I31" s="16" t="str">
        <f>IF(H31="X",30*0.1,"")</f>
        <v/>
      </c>
      <c r="J31" s="16" t="str">
        <f t="shared" ref="J31:J32" si="27">IF($C31=NL,"X","")</f>
        <v/>
      </c>
      <c r="K31" s="16" t="str">
        <f t="shared" ref="K31:K32" si="28">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4"/>
        <v>X</v>
      </c>
      <c r="E32" s="16">
        <f>IF(D32="X",100*0.1,"")</f>
        <v>10</v>
      </c>
      <c r="F32" s="16" t="str">
        <f t="shared" si="25"/>
        <v/>
      </c>
      <c r="G32" s="16" t="str">
        <f>IF(F32="X",60*0.1,"")</f>
        <v/>
      </c>
      <c r="H32" s="16" t="str">
        <f t="shared" si="26"/>
        <v/>
      </c>
      <c r="I32" s="16" t="str">
        <f>IF(H32="X",30*0.1,"")</f>
        <v/>
      </c>
      <c r="J32" s="16" t="str">
        <f t="shared" si="27"/>
        <v/>
      </c>
      <c r="K32" s="16" t="str">
        <f t="shared" si="28"/>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29">SUM(G31:G33)</f>
        <v>0</v>
      </c>
      <c r="H34" s="19"/>
      <c r="I34" s="19">
        <f t="shared" si="29"/>
        <v>0</v>
      </c>
      <c r="J34" s="19"/>
      <c r="K34" s="19">
        <f t="shared" si="29"/>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f>B5</f>
        <v>0</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0">IF($C43=CL,"X","")</f>
        <v>X</v>
      </c>
      <c r="E43" s="16">
        <f>IF(D43="X",100*0.1,"")</f>
        <v>10</v>
      </c>
      <c r="F43" s="16" t="str">
        <f t="shared" ref="F43:F44" si="31">IF($C43=L,"X","")</f>
        <v/>
      </c>
      <c r="G43" s="16" t="str">
        <f>IF(F43="X",60*0.1,"")</f>
        <v/>
      </c>
      <c r="H43" s="16" t="str">
        <f t="shared" ref="H43:H44" si="32">IF($C43=ML,"X","")</f>
        <v/>
      </c>
      <c r="I43" s="16" t="str">
        <f>IF(H43="X",30*0.1,"")</f>
        <v/>
      </c>
      <c r="J43" s="16" t="str">
        <f t="shared" ref="J43:J44" si="33">IF($C43=NL,"X","")</f>
        <v/>
      </c>
      <c r="K43" s="16" t="str">
        <f t="shared" ref="K43:K44" si="34">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0"/>
        <v>X</v>
      </c>
      <c r="E44" s="16">
        <f>IF(D44="X",100*0.1,"")</f>
        <v>10</v>
      </c>
      <c r="F44" s="16" t="str">
        <f t="shared" si="31"/>
        <v/>
      </c>
      <c r="G44" s="16" t="str">
        <f>IF(F44="X",60*0.1,"")</f>
        <v/>
      </c>
      <c r="H44" s="16" t="str">
        <f t="shared" si="32"/>
        <v/>
      </c>
      <c r="I44" s="16" t="str">
        <f>IF(H44="X",30*0.1,"")</f>
        <v/>
      </c>
      <c r="J44" s="16" t="str">
        <f t="shared" si="33"/>
        <v/>
      </c>
      <c r="K44" s="16" t="str">
        <f t="shared" si="34"/>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5">SUM(G43:G45)</f>
        <v>0</v>
      </c>
      <c r="H46" s="19"/>
      <c r="I46" s="19">
        <f t="shared" ref="I46" si="36">SUM(I43:I45)</f>
        <v>0</v>
      </c>
      <c r="J46" s="19"/>
      <c r="K46" s="19">
        <f t="shared" ref="K46" si="37">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f>B6</f>
        <v>0</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8">IF($C54=CL,"X","")</f>
        <v>X</v>
      </c>
      <c r="E54" s="16">
        <f>IF(D54="X",100*0.1,"")</f>
        <v>10</v>
      </c>
      <c r="F54" s="16" t="str">
        <f t="shared" ref="F54:F55" si="39">IF($C54=L,"X","")</f>
        <v/>
      </c>
      <c r="G54" s="16" t="str">
        <f>IF(F54="X",60*0.1,"")</f>
        <v/>
      </c>
      <c r="H54" s="16" t="str">
        <f t="shared" ref="H54:H55" si="40">IF($C54=ML,"X","")</f>
        <v/>
      </c>
      <c r="I54" s="16" t="str">
        <f>IF(H54="X",30*0.1,"")</f>
        <v/>
      </c>
      <c r="J54" s="16" t="str">
        <f t="shared" ref="J54:J55" si="41">IF($C54=NL,"X","")</f>
        <v/>
      </c>
      <c r="K54" s="16" t="str">
        <f t="shared" ref="K54:K55" si="42">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8"/>
        <v>X</v>
      </c>
      <c r="E55" s="16">
        <f>IF(D55="X",100*0.1,"")</f>
        <v>10</v>
      </c>
      <c r="F55" s="16" t="str">
        <f t="shared" si="39"/>
        <v/>
      </c>
      <c r="G55" s="16" t="str">
        <f>IF(F55="X",60*0.1,"")</f>
        <v/>
      </c>
      <c r="H55" s="16" t="str">
        <f t="shared" si="40"/>
        <v/>
      </c>
      <c r="I55" s="16" t="str">
        <f>IF(H55="X",30*0.1,"")</f>
        <v/>
      </c>
      <c r="J55" s="16" t="str">
        <f t="shared" si="41"/>
        <v/>
      </c>
      <c r="K55" s="16" t="str">
        <f t="shared" si="42"/>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3">SUM(F54:F56)</f>
        <v>0</v>
      </c>
      <c r="G57" s="19">
        <f t="shared" ref="G57" si="44">SUM(G54:G56)</f>
        <v>0</v>
      </c>
      <c r="H57" s="19">
        <f t="shared" ref="H57" si="45">SUM(H54:H56)</f>
        <v>0</v>
      </c>
      <c r="I57" s="19">
        <f t="shared" ref="I57" si="46">SUM(I54:I56)</f>
        <v>0</v>
      </c>
      <c r="J57" s="19">
        <f t="shared" ref="J57" si="47">SUM(J54:J56)</f>
        <v>0</v>
      </c>
      <c r="K57" s="19">
        <f t="shared" ref="K57" si="48">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javier enrique godoy vivas</cp:lastModifiedBy>
  <cp:revision/>
  <dcterms:created xsi:type="dcterms:W3CDTF">2023-08-07T04:08:01Z</dcterms:created>
  <dcterms:modified xsi:type="dcterms:W3CDTF">2025-10-30T12:12:49Z</dcterms:modified>
  <cp:category/>
  <cp:contentStatus/>
</cp:coreProperties>
</file>