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8855" windowHeight="816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E43" i="1"/>
  <c r="A30"/>
  <c r="F30"/>
  <c r="F31"/>
  <c r="F32"/>
  <c r="F33"/>
  <c r="F34"/>
  <c r="F35"/>
  <c r="F36"/>
  <c r="F37"/>
  <c r="F38"/>
  <c r="F29"/>
  <c r="E30"/>
  <c r="E31"/>
  <c r="E32"/>
  <c r="E33"/>
  <c r="E34"/>
  <c r="E35"/>
  <c r="E36"/>
  <c r="E37"/>
  <c r="E38"/>
  <c r="E29"/>
  <c r="E3"/>
  <c r="E14"/>
  <c r="F14"/>
  <c r="E15"/>
  <c r="E16"/>
  <c r="E17"/>
  <c r="E18"/>
  <c r="E19"/>
  <c r="E20"/>
  <c r="E21"/>
  <c r="E22"/>
  <c r="E23"/>
  <c r="E24"/>
  <c r="E4"/>
  <c r="E5"/>
  <c r="E6"/>
  <c r="E7"/>
  <c r="E8"/>
  <c r="E9"/>
  <c r="E10"/>
  <c r="G30"/>
  <c r="G31"/>
  <c r="G32"/>
  <c r="G33"/>
  <c r="G34"/>
  <c r="G35"/>
  <c r="G36"/>
  <c r="G37"/>
  <c r="G38"/>
  <c r="G29"/>
  <c r="E50"/>
  <c r="E51"/>
  <c r="E52"/>
  <c r="E44"/>
  <c r="E45"/>
  <c r="E46"/>
  <c r="E47"/>
  <c r="E48"/>
  <c r="E49"/>
  <c r="A38"/>
  <c r="A37"/>
  <c r="A36"/>
  <c r="A35"/>
  <c r="A34"/>
  <c r="A33"/>
  <c r="A32"/>
  <c r="A31"/>
  <c r="F15"/>
  <c r="F16"/>
  <c r="F17"/>
  <c r="F18"/>
  <c r="F19"/>
  <c r="F20"/>
  <c r="F21"/>
  <c r="F22"/>
  <c r="F23"/>
  <c r="F24"/>
  <c r="F4"/>
  <c r="F5"/>
  <c r="F6"/>
  <c r="F7"/>
  <c r="F8"/>
  <c r="F9"/>
  <c r="F10"/>
  <c r="F3"/>
</calcChain>
</file>

<file path=xl/sharedStrings.xml><?xml version="1.0" encoding="utf-8"?>
<sst xmlns="http://schemas.openxmlformats.org/spreadsheetml/2006/main" count="32" uniqueCount="13">
  <si>
    <t>Grupo 25°C</t>
  </si>
  <si>
    <t>Tiempo (min)</t>
  </si>
  <si>
    <t>T (°C)</t>
  </si>
  <si>
    <t>Grupo 45°C</t>
  </si>
  <si>
    <r>
      <t>V</t>
    </r>
    <r>
      <rPr>
        <sz val="10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 xml:space="preserve"> (ml)</t>
    </r>
  </si>
  <si>
    <r>
      <t>V</t>
    </r>
    <r>
      <rPr>
        <vertAlign val="subscript"/>
        <sz val="10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 xml:space="preserve"> (ml de NaOH)</t>
    </r>
  </si>
  <si>
    <r>
      <t>V</t>
    </r>
    <r>
      <rPr>
        <vertAlign val="subscript"/>
        <sz val="7"/>
        <color rgb="FF000000"/>
        <rFont val="Arial"/>
        <family val="2"/>
      </rPr>
      <t>T</t>
    </r>
    <r>
      <rPr>
        <sz val="11"/>
        <color rgb="FF000000"/>
        <rFont val="Arial"/>
        <family val="2"/>
      </rPr>
      <t>- V</t>
    </r>
    <r>
      <rPr>
        <vertAlign val="subscript"/>
        <sz val="7"/>
        <color rgb="FF000000"/>
        <rFont val="Arial"/>
        <family val="2"/>
      </rPr>
      <t>t</t>
    </r>
  </si>
  <si>
    <t>VT- Vt</t>
  </si>
  <si>
    <t>ln(Vt - VT)</t>
  </si>
  <si>
    <t>Grupo 32°C</t>
  </si>
  <si>
    <t xml:space="preserve"> </t>
  </si>
  <si>
    <t>ln (VT- Vt)</t>
  </si>
  <si>
    <t>ln(VT - Vt)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</si>
</sst>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Arial"/>
      <family val="2"/>
    </font>
    <font>
      <vertAlign val="subscript"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/>
    <xf numFmtId="0" fontId="2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0" fillId="0" borderId="8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4722842480510837"/>
          <c:y val="6.5289442986293383E-2"/>
          <c:w val="0.82540839111528952"/>
          <c:h val="0.70005358705161858"/>
        </c:manualLayout>
      </c:layout>
      <c:scatterChart>
        <c:scatterStyle val="lineMarker"/>
        <c:ser>
          <c:idx val="0"/>
          <c:order val="0"/>
          <c:tx>
            <c:strRef>
              <c:f>Hoja1!$B$2</c:f>
              <c:strCache>
                <c:ptCount val="1"/>
                <c:pt idx="0">
                  <c:v>Vt (ml de NaOH)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Hoja1!$A$3:$A$10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Hoja1!$B$3:$B$10</c:f>
              <c:numCache>
                <c:formatCode>General</c:formatCode>
                <c:ptCount val="8"/>
                <c:pt idx="0">
                  <c:v>21.5</c:v>
                </c:pt>
                <c:pt idx="1">
                  <c:v>21.7</c:v>
                </c:pt>
                <c:pt idx="2">
                  <c:v>19.3</c:v>
                </c:pt>
                <c:pt idx="3">
                  <c:v>19.600000000000001</c:v>
                </c:pt>
                <c:pt idx="4">
                  <c:v>20.5</c:v>
                </c:pt>
                <c:pt idx="5">
                  <c:v>20.7</c:v>
                </c:pt>
                <c:pt idx="6">
                  <c:v>21</c:v>
                </c:pt>
                <c:pt idx="7">
                  <c:v>21.4</c:v>
                </c:pt>
              </c:numCache>
            </c:numRef>
          </c:yVal>
        </c:ser>
        <c:axId val="60579200"/>
        <c:axId val="71055232"/>
      </c:scatterChart>
      <c:valAx>
        <c:axId val="605792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Tiempo (minutos)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71055232"/>
        <c:crosses val="autoZero"/>
        <c:crossBetween val="midCat"/>
      </c:valAx>
      <c:valAx>
        <c:axId val="7105523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Vt (ml de NaOH)</a:t>
                </a:r>
              </a:p>
            </c:rich>
          </c:tx>
          <c:layout/>
        </c:title>
        <c:numFmt formatCode="General" sourceLinked="1"/>
        <c:tickLblPos val="nextTo"/>
        <c:crossAx val="60579200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autoTitleDeleted val="1"/>
    <c:plotArea>
      <c:layout>
        <c:manualLayout>
          <c:layoutTarget val="inner"/>
          <c:xMode val="edge"/>
          <c:yMode val="edge"/>
          <c:x val="0.15728018372703426"/>
          <c:y val="2.8252405949256338E-2"/>
          <c:w val="0.81197681539807576"/>
          <c:h val="0.70005358705161858"/>
        </c:manualLayout>
      </c:layout>
      <c:scatterChart>
        <c:scatterStyle val="lineMarker"/>
        <c:ser>
          <c:idx val="0"/>
          <c:order val="0"/>
          <c:tx>
            <c:strRef>
              <c:f>Hoja1!$B$13</c:f>
              <c:strCache>
                <c:ptCount val="1"/>
                <c:pt idx="0">
                  <c:v>Vt (ml)</c:v>
                </c:pt>
              </c:strCache>
            </c:strRef>
          </c:tx>
          <c:spPr>
            <a:ln w="28575">
              <a:noFill/>
            </a:ln>
          </c:spPr>
          <c:dLbls>
            <c:delete val="1"/>
          </c:dLbls>
          <c:xVal>
            <c:numRef>
              <c:f>Hoja1!$A$14:$A$24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35</c:v>
                </c:pt>
                <c:pt idx="10">
                  <c:v>40</c:v>
                </c:pt>
              </c:numCache>
            </c:numRef>
          </c:xVal>
          <c:yVal>
            <c:numRef>
              <c:f>Hoja1!$B$14:$B$24</c:f>
              <c:numCache>
                <c:formatCode>General</c:formatCode>
                <c:ptCount val="11"/>
                <c:pt idx="0">
                  <c:v>19.5</c:v>
                </c:pt>
                <c:pt idx="1">
                  <c:v>20.100000000000001</c:v>
                </c:pt>
                <c:pt idx="2">
                  <c:v>21.2</c:v>
                </c:pt>
                <c:pt idx="3">
                  <c:v>21.3</c:v>
                </c:pt>
                <c:pt idx="4">
                  <c:v>22.4</c:v>
                </c:pt>
                <c:pt idx="5">
                  <c:v>23.2</c:v>
                </c:pt>
                <c:pt idx="6">
                  <c:v>25</c:v>
                </c:pt>
                <c:pt idx="7">
                  <c:v>25.9</c:v>
                </c:pt>
                <c:pt idx="8">
                  <c:v>26.9</c:v>
                </c:pt>
                <c:pt idx="9">
                  <c:v>27.2</c:v>
                </c:pt>
                <c:pt idx="10">
                  <c:v>28.3</c:v>
                </c:pt>
              </c:numCache>
            </c:numRef>
          </c:yVal>
        </c:ser>
        <c:dLbls>
          <c:showVal val="1"/>
          <c:showCatName val="1"/>
        </c:dLbls>
        <c:axId val="71091328"/>
        <c:axId val="71093248"/>
      </c:scatterChart>
      <c:valAx>
        <c:axId val="710913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Tiempo</a:t>
                </a:r>
                <a:r>
                  <a:rPr lang="es-AR" baseline="0"/>
                  <a:t> (minutos)</a:t>
                </a:r>
                <a:endParaRPr lang="es-AR"/>
              </a:p>
            </c:rich>
          </c:tx>
          <c:layout/>
        </c:title>
        <c:numFmt formatCode="General" sourceLinked="1"/>
        <c:tickLblPos val="nextTo"/>
        <c:crossAx val="71093248"/>
        <c:crosses val="autoZero"/>
        <c:crossBetween val="midCat"/>
      </c:valAx>
      <c:valAx>
        <c:axId val="7109324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Vt</a:t>
                </a:r>
                <a:r>
                  <a:rPr lang="es-AR" baseline="0"/>
                  <a:t> (ml de NaOH)</a:t>
                </a:r>
                <a:endParaRPr lang="es-AR"/>
              </a:p>
            </c:rich>
          </c:tx>
          <c:layout/>
        </c:title>
        <c:numFmt formatCode="General" sourceLinked="1"/>
        <c:tickLblPos val="nextTo"/>
        <c:crossAx val="71091328"/>
        <c:crosses val="autoZero"/>
        <c:crossBetween val="midCat"/>
      </c:valAx>
      <c:spPr>
        <a:noFill/>
        <a:ln w="25400">
          <a:noFill/>
        </a:ln>
      </c:spPr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7.8099737532808425E-2"/>
          <c:y val="5.1400554097404488E-2"/>
          <c:w val="0.8050461504811901"/>
          <c:h val="0.70005358705161858"/>
        </c:manualLayout>
      </c:layout>
      <c:scatterChart>
        <c:scatterStyle val="smoothMarker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-3.5358705161854777E-2"/>
                  <c:y val="-0.3208592155147274"/>
                </c:manualLayout>
              </c:layout>
              <c:numFmt formatCode="General" sourceLinked="0"/>
            </c:trendlineLbl>
          </c:trendline>
          <c:xVal>
            <c:numRef>
              <c:f>Hoja1!$G$3:$G$10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Hoja1!$F$3:$F$10</c:f>
              <c:numCache>
                <c:formatCode>General</c:formatCode>
                <c:ptCount val="8"/>
                <c:pt idx="0">
                  <c:v>2.2607208888953467</c:v>
                </c:pt>
                <c:pt idx="1">
                  <c:v>2.2396452932201716</c:v>
                </c:pt>
                <c:pt idx="2">
                  <c:v>2.4672517145492794</c:v>
                </c:pt>
                <c:pt idx="3">
                  <c:v>2.4414770918606643</c:v>
                </c:pt>
                <c:pt idx="4">
                  <c:v>2.3599101596133152</c:v>
                </c:pt>
                <c:pt idx="5">
                  <c:v>2.340843805111136</c:v>
                </c:pt>
                <c:pt idx="6">
                  <c:v>2.3115448343655176</c:v>
                </c:pt>
                <c:pt idx="7">
                  <c:v>2.2710944259026751</c:v>
                </c:pt>
              </c:numCache>
            </c:numRef>
          </c:yVal>
          <c:smooth val="1"/>
        </c:ser>
        <c:axId val="71584768"/>
        <c:axId val="71586944"/>
      </c:scatterChart>
      <c:valAx>
        <c:axId val="715847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Tiempo (minutos)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71586944"/>
        <c:crosses val="autoZero"/>
        <c:crossBetween val="midCat"/>
      </c:valAx>
      <c:valAx>
        <c:axId val="7158694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ln(Vt - VT)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71584768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autoTitleDeleted val="1"/>
    <c:plotArea>
      <c:layout>
        <c:manualLayout>
          <c:layoutTarget val="inner"/>
          <c:xMode val="edge"/>
          <c:yMode val="edge"/>
          <c:x val="0.1392108486439195"/>
          <c:y val="0.11158573928258968"/>
          <c:w val="0.80504615048119021"/>
          <c:h val="0.70005358705161858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7398818897637797"/>
                  <c:y val="-0.35458697871099448"/>
                </c:manualLayout>
              </c:layout>
              <c:numFmt formatCode="General" sourceLinked="0"/>
            </c:trendlineLbl>
          </c:trendline>
          <c:xVal>
            <c:numRef>
              <c:f>Hoja1!$G$14:$G$24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35</c:v>
                </c:pt>
                <c:pt idx="10">
                  <c:v>40</c:v>
                </c:pt>
              </c:numCache>
            </c:numRef>
          </c:xVal>
          <c:yVal>
            <c:numRef>
              <c:f>Hoja1!$F$14:$F$24</c:f>
              <c:numCache>
                <c:formatCode>General</c:formatCode>
                <c:ptCount val="11"/>
                <c:pt idx="0">
                  <c:v>2.4449523342809676</c:v>
                </c:pt>
                <c:pt idx="1">
                  <c:v>2.3915113021884471</c:v>
                </c:pt>
                <c:pt idx="2">
                  <c:v>2.2854389341590755</c:v>
                </c:pt>
                <c:pt idx="3">
                  <c:v>2.2752138961979136</c:v>
                </c:pt>
                <c:pt idx="4">
                  <c:v>2.1552445050953368</c:v>
                </c:pt>
                <c:pt idx="5">
                  <c:v>2.0579625100027119</c:v>
                </c:pt>
                <c:pt idx="6">
                  <c:v>1.7967470107390942</c:v>
                </c:pt>
                <c:pt idx="7">
                  <c:v>1.6351056591826787</c:v>
                </c:pt>
                <c:pt idx="8">
                  <c:v>1.418277406972942</c:v>
                </c:pt>
                <c:pt idx="9">
                  <c:v>1.3428648031925552</c:v>
                </c:pt>
                <c:pt idx="10">
                  <c:v>1.0043016091968686</c:v>
                </c:pt>
              </c:numCache>
            </c:numRef>
          </c:yVal>
        </c:ser>
        <c:axId val="71607424"/>
        <c:axId val="71609344"/>
      </c:scatterChart>
      <c:valAx>
        <c:axId val="716074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AR" sz="1000">
                    <a:latin typeface="Arial" pitchFamily="34" charset="0"/>
                    <a:cs typeface="Arial" pitchFamily="34" charset="0"/>
                  </a:rPr>
                  <a:t>Tiempo (minutos)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71609344"/>
        <c:crosses val="autoZero"/>
        <c:crossBetween val="midCat"/>
      </c:valAx>
      <c:valAx>
        <c:axId val="7160934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AR" sz="1000">
                    <a:latin typeface="Arial" pitchFamily="34" charset="0"/>
                    <a:cs typeface="Arial" pitchFamily="34" charset="0"/>
                  </a:rPr>
                  <a:t>ln (V</a:t>
                </a:r>
                <a:r>
                  <a:rPr lang="es-AR" sz="1000" baseline="-25000">
                    <a:latin typeface="Arial" pitchFamily="34" charset="0"/>
                    <a:cs typeface="Arial" pitchFamily="34" charset="0"/>
                  </a:rPr>
                  <a:t>T</a:t>
                </a:r>
                <a:r>
                  <a:rPr lang="es-AR" sz="1000">
                    <a:latin typeface="Arial" pitchFamily="34" charset="0"/>
                    <a:cs typeface="Arial" pitchFamily="34" charset="0"/>
                  </a:rPr>
                  <a:t>- V</a:t>
                </a:r>
                <a:r>
                  <a:rPr lang="es-AR" sz="1000" baseline="-25000">
                    <a:latin typeface="Arial" pitchFamily="34" charset="0"/>
                    <a:cs typeface="Arial" pitchFamily="34" charset="0"/>
                  </a:rPr>
                  <a:t>t</a:t>
                </a:r>
                <a:r>
                  <a:rPr lang="es-AR" sz="1000">
                    <a:latin typeface="Arial" pitchFamily="34" charset="0"/>
                    <a:cs typeface="Arial" pitchFamily="34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2.1388888888888888E-2"/>
              <c:y val="0.35455234762321375"/>
            </c:manualLayout>
          </c:layout>
        </c:title>
        <c:numFmt formatCode="General" sourceLinked="1"/>
        <c:majorTickMark val="none"/>
        <c:tickLblPos val="nextTo"/>
        <c:crossAx val="71607424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5728018372703426"/>
          <c:y val="4.2141294838145271E-2"/>
          <c:w val="0.79442825896762881"/>
          <c:h val="0.70005358705161858"/>
        </c:manualLayout>
      </c:layout>
      <c:scatterChart>
        <c:scatterStyle val="lineMarker"/>
        <c:ser>
          <c:idx val="0"/>
          <c:order val="0"/>
          <c:tx>
            <c:strRef>
              <c:f>Hoja1!$F$42</c:f>
              <c:strCache>
                <c:ptCount val="1"/>
                <c:pt idx="0">
                  <c:v>Vt (ml de NaOH)</c:v>
                </c:pt>
              </c:strCache>
            </c:strRef>
          </c:tx>
          <c:spPr>
            <a:ln w="28575">
              <a:noFill/>
            </a:ln>
          </c:spPr>
          <c:xVal>
            <c:numRef>
              <c:f>Hoja1!$E$43:$E$52</c:f>
              <c:numCache>
                <c:formatCode>0.00</c:formatCode>
                <c:ptCount val="10"/>
                <c:pt idx="0">
                  <c:v>0.91666666666666663</c:v>
                </c:pt>
                <c:pt idx="1">
                  <c:v>4.6333333333333337</c:v>
                </c:pt>
                <c:pt idx="2">
                  <c:v>9.8000000000000007</c:v>
                </c:pt>
                <c:pt idx="3">
                  <c:v>13.55</c:v>
                </c:pt>
                <c:pt idx="4">
                  <c:v>17.5</c:v>
                </c:pt>
                <c:pt idx="5">
                  <c:v>23.216666666666665</c:v>
                </c:pt>
                <c:pt idx="6">
                  <c:v>28.516666666666666</c:v>
                </c:pt>
                <c:pt idx="7">
                  <c:v>34.6</c:v>
                </c:pt>
                <c:pt idx="8">
                  <c:v>39.68333333333333</c:v>
                </c:pt>
                <c:pt idx="9">
                  <c:v>45.466666666666669</c:v>
                </c:pt>
              </c:numCache>
            </c:numRef>
          </c:xVal>
          <c:yVal>
            <c:numRef>
              <c:f>Hoja1!$F$43:$F$52</c:f>
              <c:numCache>
                <c:formatCode>General</c:formatCode>
                <c:ptCount val="10"/>
                <c:pt idx="0">
                  <c:v>18.600000000000001</c:v>
                </c:pt>
                <c:pt idx="1">
                  <c:v>19.3</c:v>
                </c:pt>
                <c:pt idx="2">
                  <c:v>19.899999999999999</c:v>
                </c:pt>
                <c:pt idx="3">
                  <c:v>21.3</c:v>
                </c:pt>
                <c:pt idx="4">
                  <c:v>22.1</c:v>
                </c:pt>
                <c:pt idx="5">
                  <c:v>23.1</c:v>
                </c:pt>
                <c:pt idx="6">
                  <c:v>24</c:v>
                </c:pt>
                <c:pt idx="7">
                  <c:v>24.8</c:v>
                </c:pt>
                <c:pt idx="8">
                  <c:v>25.8</c:v>
                </c:pt>
                <c:pt idx="9">
                  <c:v>26.5</c:v>
                </c:pt>
              </c:numCache>
            </c:numRef>
          </c:yVal>
        </c:ser>
        <c:axId val="71837952"/>
        <c:axId val="71860608"/>
      </c:scatterChart>
      <c:valAx>
        <c:axId val="718379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Tiempo (minutos)</a:t>
                </a:r>
              </a:p>
            </c:rich>
          </c:tx>
          <c:layout/>
        </c:title>
        <c:numFmt formatCode="0.00" sourceLinked="1"/>
        <c:majorTickMark val="none"/>
        <c:tickLblPos val="nextTo"/>
        <c:crossAx val="71860608"/>
        <c:crosses val="autoZero"/>
        <c:crossBetween val="midCat"/>
      </c:valAx>
      <c:valAx>
        <c:axId val="7186060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Vt</a:t>
                </a:r>
                <a:r>
                  <a:rPr lang="es-AR" baseline="0"/>
                  <a:t> (ml de NaOH)</a:t>
                </a:r>
                <a:endParaRPr lang="es-AR"/>
              </a:p>
            </c:rich>
          </c:tx>
          <c:layout/>
        </c:title>
        <c:numFmt formatCode="General" sourceLinked="1"/>
        <c:majorTickMark val="none"/>
        <c:tickLblPos val="nextTo"/>
        <c:crossAx val="71837952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35538451443569552"/>
                  <c:y val="0.16154965004374452"/>
                </c:manualLayout>
              </c:layout>
              <c:numFmt formatCode="General" sourceLinked="0"/>
            </c:trendlineLbl>
          </c:trendline>
          <c:trendline>
            <c:trendlineType val="linear"/>
          </c:trendline>
          <c:xVal>
            <c:numRef>
              <c:f>Hoja1!$H$28:$H$37</c:f>
              <c:numCache>
                <c:formatCode>0.00</c:formatCode>
                <c:ptCount val="10"/>
                <c:pt idx="0">
                  <c:v>0.91666666666666663</c:v>
                </c:pt>
                <c:pt idx="1">
                  <c:v>4.6333333333333337</c:v>
                </c:pt>
                <c:pt idx="2">
                  <c:v>9.8000000000000007</c:v>
                </c:pt>
                <c:pt idx="3">
                  <c:v>13.55</c:v>
                </c:pt>
                <c:pt idx="4">
                  <c:v>17.5</c:v>
                </c:pt>
                <c:pt idx="5">
                  <c:v>23.216666666666665</c:v>
                </c:pt>
                <c:pt idx="6">
                  <c:v>28.516666666666666</c:v>
                </c:pt>
                <c:pt idx="7">
                  <c:v>34.6</c:v>
                </c:pt>
                <c:pt idx="8">
                  <c:v>39.68333333333333</c:v>
                </c:pt>
                <c:pt idx="9">
                  <c:v>45.466666666666669</c:v>
                </c:pt>
              </c:numCache>
            </c:numRef>
          </c:xVal>
          <c:yVal>
            <c:numRef>
              <c:f>Hoja1!$I$28:$I$37</c:f>
              <c:numCache>
                <c:formatCode>General</c:formatCode>
                <c:ptCount val="10"/>
                <c:pt idx="0">
                  <c:v>2.5201129055226197</c:v>
                </c:pt>
                <c:pt idx="1">
                  <c:v>2.462149662665384</c:v>
                </c:pt>
                <c:pt idx="2">
                  <c:v>2.4096441652874536</c:v>
                </c:pt>
                <c:pt idx="3">
                  <c:v>2.2752138961979136</c:v>
                </c:pt>
                <c:pt idx="4">
                  <c:v>2.1894163948884078</c:v>
                </c:pt>
                <c:pt idx="5">
                  <c:v>2.0706530356467567</c:v>
                </c:pt>
                <c:pt idx="6">
                  <c:v>1.9501867058225737</c:v>
                </c:pt>
                <c:pt idx="7">
                  <c:v>1.8293763327993617</c:v>
                </c:pt>
                <c:pt idx="8">
                  <c:v>1.6544112780768316</c:v>
                </c:pt>
                <c:pt idx="9">
                  <c:v>1.5107219394949429</c:v>
                </c:pt>
              </c:numCache>
            </c:numRef>
          </c:yVal>
        </c:ser>
        <c:axId val="71898240"/>
        <c:axId val="71900160"/>
      </c:scatterChart>
      <c:valAx>
        <c:axId val="718982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latin typeface="Arial" pitchFamily="34" charset="0"/>
                    <a:cs typeface="Arial" pitchFamily="34" charset="0"/>
                  </a:rPr>
                  <a:t>Tiempo (minutos)</a:t>
                </a:r>
              </a:p>
            </c:rich>
          </c:tx>
          <c:layout/>
        </c:title>
        <c:numFmt formatCode="0.00" sourceLinked="1"/>
        <c:majorTickMark val="none"/>
        <c:tickLblPos val="nextTo"/>
        <c:crossAx val="71900160"/>
        <c:crosses val="autoZero"/>
        <c:crossBetween val="midCat"/>
      </c:valAx>
      <c:valAx>
        <c:axId val="7190016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100">
                    <a:latin typeface="Arial" pitchFamily="34" charset="0"/>
                    <a:cs typeface="Arial" pitchFamily="34" charset="0"/>
                  </a:defRPr>
                </a:pPr>
                <a:r>
                  <a:rPr lang="es-AR" sz="1100">
                    <a:latin typeface="Arial" pitchFamily="34" charset="0"/>
                    <a:cs typeface="Arial" pitchFamily="34" charset="0"/>
                  </a:rPr>
                  <a:t>ln (V</a:t>
                </a:r>
                <a:r>
                  <a:rPr lang="es-AR" sz="1100" baseline="-25000">
                    <a:latin typeface="Arial" pitchFamily="34" charset="0"/>
                    <a:cs typeface="Arial" pitchFamily="34" charset="0"/>
                  </a:rPr>
                  <a:t>T</a:t>
                </a:r>
                <a:r>
                  <a:rPr lang="es-AR" sz="1100">
                    <a:latin typeface="Arial" pitchFamily="34" charset="0"/>
                    <a:cs typeface="Arial" pitchFamily="34" charset="0"/>
                  </a:rPr>
                  <a:t>-V</a:t>
                </a:r>
                <a:r>
                  <a:rPr lang="es-AR" sz="1100" baseline="-25000">
                    <a:latin typeface="Arial" pitchFamily="34" charset="0"/>
                    <a:cs typeface="Arial" pitchFamily="34" charset="0"/>
                  </a:rPr>
                  <a:t>t</a:t>
                </a:r>
                <a:r>
                  <a:rPr lang="es-AR" sz="1100">
                    <a:latin typeface="Arial" pitchFamily="34" charset="0"/>
                    <a:cs typeface="Arial" pitchFamily="34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9856663750364543"/>
            </c:manualLayout>
          </c:layout>
        </c:title>
        <c:numFmt formatCode="General" sourceLinked="1"/>
        <c:majorTickMark val="none"/>
        <c:tickLblPos val="nextTo"/>
        <c:crossAx val="71898240"/>
        <c:crosses val="autoZero"/>
        <c:crossBetween val="midCat"/>
      </c:valAx>
      <c:spPr>
        <a:noFill/>
        <a:ln w="25400">
          <a:noFill/>
        </a:ln>
      </c:spPr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752475</xdr:colOff>
      <xdr:row>18</xdr:row>
      <xdr:rowOff>152400</xdr:rowOff>
    </xdr:from>
    <xdr:to>
      <xdr:col>19</xdr:col>
      <xdr:colOff>523875</xdr:colOff>
      <xdr:row>32</xdr:row>
      <xdr:rowOff>142875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19050</xdr:colOff>
      <xdr:row>4</xdr:row>
      <xdr:rowOff>57150</xdr:rowOff>
    </xdr:from>
    <xdr:to>
      <xdr:col>24</xdr:col>
      <xdr:colOff>19050</xdr:colOff>
      <xdr:row>18</xdr:row>
      <xdr:rowOff>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114300</xdr:colOff>
      <xdr:row>1</xdr:row>
      <xdr:rowOff>152400</xdr:rowOff>
    </xdr:from>
    <xdr:to>
      <xdr:col>14</xdr:col>
      <xdr:colOff>114300</xdr:colOff>
      <xdr:row>15</xdr:row>
      <xdr:rowOff>95250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</xdr:row>
      <xdr:rowOff>95250</xdr:rowOff>
    </xdr:from>
    <xdr:to>
      <xdr:col>14</xdr:col>
      <xdr:colOff>0</xdr:colOff>
      <xdr:row>15</xdr:row>
      <xdr:rowOff>38100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219075</xdr:colOff>
      <xdr:row>33</xdr:row>
      <xdr:rowOff>9525</xdr:rowOff>
    </xdr:from>
    <xdr:to>
      <xdr:col>18</xdr:col>
      <xdr:colOff>219075</xdr:colOff>
      <xdr:row>47</xdr:row>
      <xdr:rowOff>76200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190500</xdr:colOff>
      <xdr:row>17</xdr:row>
      <xdr:rowOff>104775</xdr:rowOff>
    </xdr:from>
    <xdr:to>
      <xdr:col>12</xdr:col>
      <xdr:colOff>85725</xdr:colOff>
      <xdr:row>31</xdr:row>
      <xdr:rowOff>85725</xdr:rowOff>
    </xdr:to>
    <xdr:graphicFrame macro="">
      <xdr:nvGraphicFramePr>
        <xdr:cNvPr id="9" name="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topLeftCell="E1" workbookViewId="0">
      <selection activeCell="E14" sqref="E14:G24"/>
    </sheetView>
  </sheetViews>
  <sheetFormatPr baseColWidth="10" defaultRowHeight="15"/>
  <cols>
    <col min="1" max="1" width="11.85546875" bestFit="1" customWidth="1"/>
    <col min="2" max="2" width="15.140625" bestFit="1" customWidth="1"/>
    <col min="5" max="5" width="13" bestFit="1" customWidth="1"/>
    <col min="6" max="6" width="15.140625" bestFit="1" customWidth="1"/>
    <col min="7" max="7" width="13" bestFit="1" customWidth="1"/>
  </cols>
  <sheetData>
    <row r="1" spans="1:11" ht="15.75" thickBot="1">
      <c r="A1" s="28" t="s">
        <v>0</v>
      </c>
      <c r="B1" s="29"/>
      <c r="C1" s="30"/>
      <c r="E1" s="28" t="s">
        <v>0</v>
      </c>
      <c r="F1" s="29"/>
      <c r="G1" s="30"/>
    </row>
    <row r="2" spans="1:11" ht="15.75" thickBot="1">
      <c r="A2" s="1" t="s">
        <v>1</v>
      </c>
      <c r="B2" s="2" t="s">
        <v>5</v>
      </c>
      <c r="C2" s="2" t="s">
        <v>2</v>
      </c>
      <c r="E2" s="6" t="s">
        <v>6</v>
      </c>
      <c r="F2" s="8" t="s">
        <v>8</v>
      </c>
      <c r="G2" s="7" t="s">
        <v>1</v>
      </c>
    </row>
    <row r="3" spans="1:11" ht="15.75" thickBot="1">
      <c r="A3" s="1">
        <v>0</v>
      </c>
      <c r="B3" s="2">
        <v>21.5</v>
      </c>
      <c r="C3" s="2">
        <v>25</v>
      </c>
      <c r="E3" s="8">
        <f>31.09-B3</f>
        <v>9.59</v>
      </c>
      <c r="F3" s="9">
        <f t="shared" ref="F3:F10" si="0">LN(E3)</f>
        <v>2.2607208888953467</v>
      </c>
      <c r="G3" s="7">
        <v>0</v>
      </c>
    </row>
    <row r="4" spans="1:11" ht="15.75" thickBot="1">
      <c r="A4" s="1">
        <v>5</v>
      </c>
      <c r="B4" s="2">
        <v>21.7</v>
      </c>
      <c r="C4" s="2">
        <v>24</v>
      </c>
      <c r="E4" s="8">
        <f t="shared" ref="E4:E10" si="1">31.09-B4</f>
        <v>9.39</v>
      </c>
      <c r="F4" s="9">
        <f t="shared" si="0"/>
        <v>2.2396452932201716</v>
      </c>
      <c r="G4" s="7">
        <v>5</v>
      </c>
    </row>
    <row r="5" spans="1:11" ht="15.75" thickBot="1">
      <c r="A5" s="1">
        <v>10</v>
      </c>
      <c r="B5" s="2">
        <v>19.3</v>
      </c>
      <c r="C5" s="2">
        <v>24</v>
      </c>
      <c r="E5" s="8">
        <f t="shared" si="1"/>
        <v>11.79</v>
      </c>
      <c r="F5" s="9">
        <f t="shared" si="0"/>
        <v>2.4672517145492794</v>
      </c>
      <c r="G5" s="7">
        <v>10</v>
      </c>
    </row>
    <row r="6" spans="1:11" ht="15.75" thickBot="1">
      <c r="A6" s="1">
        <v>15</v>
      </c>
      <c r="B6" s="2">
        <v>19.600000000000001</v>
      </c>
      <c r="C6" s="2">
        <v>24</v>
      </c>
      <c r="E6" s="8">
        <f t="shared" si="1"/>
        <v>11.489999999999998</v>
      </c>
      <c r="F6" s="9">
        <f t="shared" si="0"/>
        <v>2.4414770918606643</v>
      </c>
      <c r="G6" s="7">
        <v>15</v>
      </c>
    </row>
    <row r="7" spans="1:11" ht="15.75" thickBot="1">
      <c r="A7" s="1">
        <v>20</v>
      </c>
      <c r="B7" s="2">
        <v>20.5</v>
      </c>
      <c r="C7" s="2">
        <v>24</v>
      </c>
      <c r="E7" s="8">
        <f t="shared" si="1"/>
        <v>10.59</v>
      </c>
      <c r="F7" s="9">
        <f t="shared" si="0"/>
        <v>2.3599101596133152</v>
      </c>
      <c r="G7" s="7">
        <v>20</v>
      </c>
    </row>
    <row r="8" spans="1:11" ht="15.75" thickBot="1">
      <c r="A8" s="1">
        <v>25</v>
      </c>
      <c r="B8" s="2">
        <v>20.7</v>
      </c>
      <c r="C8" s="2">
        <v>24</v>
      </c>
      <c r="E8" s="8">
        <f t="shared" si="1"/>
        <v>10.39</v>
      </c>
      <c r="F8" s="9">
        <f t="shared" si="0"/>
        <v>2.340843805111136</v>
      </c>
      <c r="G8" s="7">
        <v>25</v>
      </c>
    </row>
    <row r="9" spans="1:11" ht="15.75" thickBot="1">
      <c r="A9" s="1">
        <v>30</v>
      </c>
      <c r="B9" s="2">
        <v>21</v>
      </c>
      <c r="C9" s="2">
        <v>24</v>
      </c>
      <c r="E9" s="8">
        <f t="shared" si="1"/>
        <v>10.09</v>
      </c>
      <c r="F9" s="9">
        <f t="shared" si="0"/>
        <v>2.3115448343655176</v>
      </c>
      <c r="G9" s="7">
        <v>30</v>
      </c>
    </row>
    <row r="10" spans="1:11" ht="15.75" thickBot="1">
      <c r="A10" s="1">
        <v>40</v>
      </c>
      <c r="B10" s="2">
        <v>21.4</v>
      </c>
      <c r="C10" s="2">
        <v>24</v>
      </c>
      <c r="E10" s="8">
        <f t="shared" si="1"/>
        <v>9.6900000000000013</v>
      </c>
      <c r="F10" s="9">
        <f t="shared" si="0"/>
        <v>2.2710944259026751</v>
      </c>
      <c r="G10" s="7">
        <v>40</v>
      </c>
    </row>
    <row r="11" spans="1:11" ht="15.75" thickBot="1"/>
    <row r="12" spans="1:11" ht="15.75" thickBot="1">
      <c r="A12" s="25" t="s">
        <v>3</v>
      </c>
      <c r="B12" s="26"/>
      <c r="C12" s="27"/>
      <c r="E12" s="25" t="s">
        <v>3</v>
      </c>
      <c r="F12" s="26"/>
      <c r="G12" s="27"/>
    </row>
    <row r="13" spans="1:11" ht="15.75" thickBot="1">
      <c r="A13" s="1" t="s">
        <v>1</v>
      </c>
      <c r="B13" s="2" t="s">
        <v>4</v>
      </c>
      <c r="C13" s="3" t="s">
        <v>2</v>
      </c>
      <c r="D13" s="4"/>
      <c r="E13" s="7" t="s">
        <v>7</v>
      </c>
      <c r="F13" s="8" t="s">
        <v>11</v>
      </c>
      <c r="G13" s="7" t="s">
        <v>1</v>
      </c>
    </row>
    <row r="14" spans="1:11" ht="15.75" thickBot="1">
      <c r="A14" s="1">
        <v>0</v>
      </c>
      <c r="B14" s="2">
        <v>19.5</v>
      </c>
      <c r="C14" s="3">
        <v>45</v>
      </c>
      <c r="D14" s="5"/>
      <c r="E14" s="9">
        <f>31.03-B14</f>
        <v>11.530000000000001</v>
      </c>
      <c r="F14" s="9">
        <f>LN(E14)</f>
        <v>2.4449523342809676</v>
      </c>
      <c r="G14" s="7">
        <v>0</v>
      </c>
    </row>
    <row r="15" spans="1:11" ht="15.75" thickBot="1">
      <c r="A15" s="1">
        <v>3</v>
      </c>
      <c r="B15" s="2">
        <v>20.100000000000001</v>
      </c>
      <c r="C15" s="3">
        <v>45</v>
      </c>
      <c r="D15" s="5"/>
      <c r="E15" s="9">
        <f t="shared" ref="E15:E24" si="2">31.03-B15</f>
        <v>10.93</v>
      </c>
      <c r="F15" s="9">
        <f t="shared" ref="F15:F24" si="3">LN(E15)</f>
        <v>2.3915113021884471</v>
      </c>
      <c r="G15" s="7">
        <v>3</v>
      </c>
    </row>
    <row r="16" spans="1:11" ht="15.75" thickBot="1">
      <c r="A16" s="1">
        <v>6</v>
      </c>
      <c r="B16" s="2">
        <v>21.2</v>
      </c>
      <c r="C16" s="3">
        <v>45</v>
      </c>
      <c r="D16" s="5"/>
      <c r="E16" s="9">
        <f t="shared" si="2"/>
        <v>9.8300000000000018</v>
      </c>
      <c r="F16" s="9">
        <f t="shared" si="3"/>
        <v>2.2854389341590755</v>
      </c>
      <c r="G16" s="7">
        <v>6</v>
      </c>
      <c r="I16" s="25"/>
      <c r="J16" s="26"/>
      <c r="K16" s="27"/>
    </row>
    <row r="17" spans="1:10" ht="15.75" thickBot="1">
      <c r="A17" s="1">
        <v>9</v>
      </c>
      <c r="B17" s="2">
        <v>21.3</v>
      </c>
      <c r="C17" s="3">
        <v>45</v>
      </c>
      <c r="D17" s="5"/>
      <c r="E17" s="9">
        <f t="shared" si="2"/>
        <v>9.73</v>
      </c>
      <c r="F17" s="9">
        <f t="shared" si="3"/>
        <v>2.2752138961979136</v>
      </c>
      <c r="G17" s="7">
        <v>9</v>
      </c>
    </row>
    <row r="18" spans="1:10" ht="15.75" thickBot="1">
      <c r="A18" s="1">
        <v>12</v>
      </c>
      <c r="B18" s="2">
        <v>22.4</v>
      </c>
      <c r="C18" s="3">
        <v>45</v>
      </c>
      <c r="D18" s="5"/>
      <c r="E18" s="9">
        <f t="shared" si="2"/>
        <v>8.6300000000000026</v>
      </c>
      <c r="F18" s="9">
        <f t="shared" si="3"/>
        <v>2.1552445050953368</v>
      </c>
      <c r="G18" s="7">
        <v>12</v>
      </c>
    </row>
    <row r="19" spans="1:10" ht="15.75" thickBot="1">
      <c r="A19" s="1">
        <v>15</v>
      </c>
      <c r="B19" s="2">
        <v>23.2</v>
      </c>
      <c r="C19" s="3">
        <v>45</v>
      </c>
      <c r="D19" s="5"/>
      <c r="E19" s="9">
        <f t="shared" si="2"/>
        <v>7.8300000000000018</v>
      </c>
      <c r="F19" s="9">
        <f t="shared" si="3"/>
        <v>2.0579625100027119</v>
      </c>
      <c r="G19" s="7">
        <v>15</v>
      </c>
    </row>
    <row r="20" spans="1:10" ht="15.75" thickBot="1">
      <c r="A20" s="1">
        <v>20</v>
      </c>
      <c r="B20" s="2">
        <v>25</v>
      </c>
      <c r="C20" s="3">
        <v>45</v>
      </c>
      <c r="D20" s="5"/>
      <c r="E20" s="9">
        <f t="shared" si="2"/>
        <v>6.0300000000000011</v>
      </c>
      <c r="F20" s="9">
        <f t="shared" si="3"/>
        <v>1.7967470107390942</v>
      </c>
      <c r="G20" s="7">
        <v>20</v>
      </c>
    </row>
    <row r="21" spans="1:10" ht="15.75" thickBot="1">
      <c r="A21" s="1">
        <v>25</v>
      </c>
      <c r="B21" s="2">
        <v>25.9</v>
      </c>
      <c r="C21" s="3">
        <v>45</v>
      </c>
      <c r="D21" s="5"/>
      <c r="E21" s="9">
        <f t="shared" si="2"/>
        <v>5.1300000000000026</v>
      </c>
      <c r="F21" s="9">
        <f t="shared" si="3"/>
        <v>1.6351056591826787</v>
      </c>
      <c r="G21" s="7">
        <v>25</v>
      </c>
    </row>
    <row r="22" spans="1:10" ht="15.75" thickBot="1">
      <c r="A22" s="1">
        <v>30</v>
      </c>
      <c r="B22" s="2">
        <v>26.9</v>
      </c>
      <c r="C22" s="3">
        <v>45</v>
      </c>
      <c r="D22" s="5"/>
      <c r="E22" s="9">
        <f t="shared" si="2"/>
        <v>4.1300000000000026</v>
      </c>
      <c r="F22" s="9">
        <f t="shared" si="3"/>
        <v>1.418277406972942</v>
      </c>
      <c r="G22" s="7">
        <v>30</v>
      </c>
    </row>
    <row r="23" spans="1:10" ht="15.75" thickBot="1">
      <c r="A23" s="1">
        <v>35</v>
      </c>
      <c r="B23" s="2">
        <v>27.2</v>
      </c>
      <c r="C23" s="3">
        <v>45</v>
      </c>
      <c r="D23" s="5"/>
      <c r="E23" s="9">
        <f t="shared" si="2"/>
        <v>3.8300000000000018</v>
      </c>
      <c r="F23" s="9">
        <f t="shared" si="3"/>
        <v>1.3428648031925552</v>
      </c>
      <c r="G23" s="7">
        <v>35</v>
      </c>
    </row>
    <row r="24" spans="1:10" ht="15.75" thickBot="1">
      <c r="A24" s="1">
        <v>40</v>
      </c>
      <c r="B24" s="2">
        <v>28.3</v>
      </c>
      <c r="C24" s="3">
        <v>45</v>
      </c>
      <c r="D24" s="5"/>
      <c r="E24" s="9">
        <f t="shared" si="2"/>
        <v>2.7300000000000004</v>
      </c>
      <c r="F24" s="9">
        <f t="shared" si="3"/>
        <v>1.0043016091968686</v>
      </c>
      <c r="G24" s="7">
        <v>40</v>
      </c>
    </row>
    <row r="26" spans="1:10" ht="15.75" thickBot="1"/>
    <row r="27" spans="1:10" ht="15.75" thickBot="1">
      <c r="A27" s="28" t="s">
        <v>9</v>
      </c>
      <c r="B27" s="29"/>
      <c r="C27" s="30"/>
      <c r="E27" s="28" t="s">
        <v>9</v>
      </c>
      <c r="F27" s="29"/>
      <c r="G27" s="30"/>
      <c r="H27" s="7" t="s">
        <v>1</v>
      </c>
      <c r="I27" s="8" t="s">
        <v>12</v>
      </c>
      <c r="J27" s="8" t="s">
        <v>12</v>
      </c>
    </row>
    <row r="28" spans="1:10" ht="15.75" thickBot="1">
      <c r="A28" s="10" t="s">
        <v>1</v>
      </c>
      <c r="B28" s="11" t="s">
        <v>5</v>
      </c>
      <c r="C28" s="11" t="s">
        <v>2</v>
      </c>
      <c r="E28" s="6" t="s">
        <v>6</v>
      </c>
      <c r="F28" s="8" t="s">
        <v>12</v>
      </c>
      <c r="G28" s="7" t="s">
        <v>1</v>
      </c>
      <c r="H28" s="23">
        <v>0.91666666666666663</v>
      </c>
      <c r="I28" s="9">
        <v>2.5201129055226197</v>
      </c>
    </row>
    <row r="29" spans="1:10">
      <c r="A29" s="13">
        <v>55</v>
      </c>
      <c r="B29" s="14">
        <v>21.5</v>
      </c>
      <c r="C29" s="15">
        <v>32</v>
      </c>
      <c r="E29" s="8">
        <f>31.03-F43</f>
        <v>12.43</v>
      </c>
      <c r="F29" s="9">
        <f>LN(E29)</f>
        <v>2.5201129055226197</v>
      </c>
      <c r="G29" s="23">
        <f>A29/60</f>
        <v>0.91666666666666663</v>
      </c>
      <c r="H29" s="23">
        <v>4.6333333333333337</v>
      </c>
      <c r="I29" s="9">
        <v>2.462149662665384</v>
      </c>
    </row>
    <row r="30" spans="1:10">
      <c r="A30" s="16">
        <f>4*60+38</f>
        <v>278</v>
      </c>
      <c r="B30" s="7">
        <v>21.7</v>
      </c>
      <c r="C30" s="17">
        <v>32</v>
      </c>
      <c r="E30" s="8">
        <f t="shared" ref="E30:E38" si="4">31.03-F44</f>
        <v>11.73</v>
      </c>
      <c r="F30" s="9">
        <f t="shared" ref="F30:F38" si="5">LN(E30)</f>
        <v>2.462149662665384</v>
      </c>
      <c r="G30" s="23">
        <f t="shared" ref="G30:G38" si="6">A30/60</f>
        <v>4.6333333333333337</v>
      </c>
      <c r="H30" s="23">
        <v>9.8000000000000007</v>
      </c>
      <c r="I30" s="9">
        <v>2.4096441652874536</v>
      </c>
    </row>
    <row r="31" spans="1:10">
      <c r="A31" s="16">
        <f>9*60+48</f>
        <v>588</v>
      </c>
      <c r="B31" s="7">
        <v>19.3</v>
      </c>
      <c r="C31" s="17">
        <v>32</v>
      </c>
      <c r="E31" s="8">
        <f t="shared" si="4"/>
        <v>11.130000000000003</v>
      </c>
      <c r="F31" s="9">
        <f t="shared" si="5"/>
        <v>2.4096441652874536</v>
      </c>
      <c r="G31" s="23">
        <f t="shared" si="6"/>
        <v>9.8000000000000007</v>
      </c>
      <c r="H31" s="23">
        <v>13.55</v>
      </c>
      <c r="I31" s="9">
        <v>2.2752138961979136</v>
      </c>
    </row>
    <row r="32" spans="1:10">
      <c r="A32" s="16">
        <f>13*60+33</f>
        <v>813</v>
      </c>
      <c r="B32" s="7">
        <v>19.600000000000001</v>
      </c>
      <c r="C32" s="17">
        <v>32</v>
      </c>
      <c r="E32" s="8">
        <f t="shared" si="4"/>
        <v>9.73</v>
      </c>
      <c r="F32" s="9">
        <f t="shared" si="5"/>
        <v>2.2752138961979136</v>
      </c>
      <c r="G32" s="23">
        <f t="shared" si="6"/>
        <v>13.55</v>
      </c>
      <c r="H32" s="23">
        <v>17.5</v>
      </c>
      <c r="I32" s="9">
        <v>2.1894163948884078</v>
      </c>
    </row>
    <row r="33" spans="1:9">
      <c r="A33" s="16">
        <f>17*60+30</f>
        <v>1050</v>
      </c>
      <c r="B33" s="7">
        <v>20.5</v>
      </c>
      <c r="C33" s="17">
        <v>32</v>
      </c>
      <c r="E33" s="8">
        <f t="shared" si="4"/>
        <v>8.93</v>
      </c>
      <c r="F33" s="9">
        <f t="shared" si="5"/>
        <v>2.1894163948884078</v>
      </c>
      <c r="G33" s="23">
        <f t="shared" si="6"/>
        <v>17.5</v>
      </c>
      <c r="H33" s="23">
        <v>23.216666666666665</v>
      </c>
      <c r="I33" s="9">
        <v>2.0706530356467567</v>
      </c>
    </row>
    <row r="34" spans="1:9">
      <c r="A34" s="16">
        <f>23*60+13</f>
        <v>1393</v>
      </c>
      <c r="B34" s="7">
        <v>20.7</v>
      </c>
      <c r="C34" s="17">
        <v>32</v>
      </c>
      <c r="E34" s="8">
        <f t="shared" si="4"/>
        <v>7.93</v>
      </c>
      <c r="F34" s="9">
        <f t="shared" si="5"/>
        <v>2.0706530356467567</v>
      </c>
      <c r="G34" s="23">
        <f t="shared" si="6"/>
        <v>23.216666666666665</v>
      </c>
      <c r="H34" s="23">
        <v>28.516666666666666</v>
      </c>
      <c r="I34" s="9">
        <v>1.9501867058225737</v>
      </c>
    </row>
    <row r="35" spans="1:9">
      <c r="A35" s="16">
        <f>28*60+31</f>
        <v>1711</v>
      </c>
      <c r="B35" s="7">
        <v>21</v>
      </c>
      <c r="C35" s="17">
        <v>32</v>
      </c>
      <c r="E35" s="8">
        <f t="shared" si="4"/>
        <v>7.0300000000000011</v>
      </c>
      <c r="F35" s="9">
        <f t="shared" si="5"/>
        <v>1.9501867058225737</v>
      </c>
      <c r="G35" s="23">
        <f t="shared" si="6"/>
        <v>28.516666666666666</v>
      </c>
      <c r="H35" s="23">
        <v>34.6</v>
      </c>
      <c r="I35" s="9">
        <v>1.8293763327993617</v>
      </c>
    </row>
    <row r="36" spans="1:9">
      <c r="A36" s="16">
        <f>34*60+36</f>
        <v>2076</v>
      </c>
      <c r="B36" s="7">
        <v>21.4</v>
      </c>
      <c r="C36" s="17">
        <v>32</v>
      </c>
      <c r="E36" s="8">
        <f t="shared" si="4"/>
        <v>6.23</v>
      </c>
      <c r="F36" s="9">
        <f t="shared" si="5"/>
        <v>1.8293763327993617</v>
      </c>
      <c r="G36" s="23">
        <f t="shared" si="6"/>
        <v>34.6</v>
      </c>
      <c r="H36" s="23">
        <v>39.68333333333333</v>
      </c>
      <c r="I36" s="9">
        <v>1.6544112780768316</v>
      </c>
    </row>
    <row r="37" spans="1:9">
      <c r="A37" s="18">
        <f>39*60+41</f>
        <v>2381</v>
      </c>
      <c r="B37" s="12"/>
      <c r="C37" s="19"/>
      <c r="E37" s="8">
        <f t="shared" si="4"/>
        <v>5.23</v>
      </c>
      <c r="F37" s="9">
        <f t="shared" si="5"/>
        <v>1.6544112780768316</v>
      </c>
      <c r="G37" s="23">
        <f t="shared" si="6"/>
        <v>39.68333333333333</v>
      </c>
      <c r="H37" s="23">
        <v>45.466666666666669</v>
      </c>
      <c r="I37" s="9">
        <v>1.5107219394949429</v>
      </c>
    </row>
    <row r="38" spans="1:9" ht="15.75" thickBot="1">
      <c r="A38" s="20">
        <f>45*60+28</f>
        <v>2728</v>
      </c>
      <c r="B38" s="21"/>
      <c r="C38" s="22"/>
      <c r="E38" s="8">
        <f t="shared" si="4"/>
        <v>4.5300000000000011</v>
      </c>
      <c r="F38" s="9">
        <f t="shared" si="5"/>
        <v>1.5107219394949429</v>
      </c>
      <c r="G38" s="23">
        <f t="shared" si="6"/>
        <v>45.466666666666669</v>
      </c>
    </row>
    <row r="39" spans="1:9">
      <c r="E39" s="24"/>
    </row>
    <row r="41" spans="1:9">
      <c r="E41" s="31" t="s">
        <v>9</v>
      </c>
      <c r="F41" s="31"/>
      <c r="G41" s="31"/>
    </row>
    <row r="42" spans="1:9">
      <c r="E42" s="7" t="s">
        <v>1</v>
      </c>
      <c r="F42" s="7" t="s">
        <v>5</v>
      </c>
      <c r="G42" s="7" t="s">
        <v>2</v>
      </c>
    </row>
    <row r="43" spans="1:9">
      <c r="E43" s="23">
        <f>A29/60</f>
        <v>0.91666666666666663</v>
      </c>
      <c r="F43" s="8">
        <v>18.600000000000001</v>
      </c>
      <c r="G43" s="7">
        <v>32</v>
      </c>
    </row>
    <row r="44" spans="1:9">
      <c r="E44" s="23">
        <f t="shared" ref="E43:E52" si="7">A30/60</f>
        <v>4.6333333333333337</v>
      </c>
      <c r="F44" s="8">
        <v>19.3</v>
      </c>
      <c r="G44" s="7">
        <v>32</v>
      </c>
    </row>
    <row r="45" spans="1:9">
      <c r="E45" s="23">
        <f t="shared" si="7"/>
        <v>9.8000000000000007</v>
      </c>
      <c r="F45" s="8">
        <v>19.899999999999999</v>
      </c>
      <c r="G45" s="7">
        <v>32</v>
      </c>
    </row>
    <row r="46" spans="1:9">
      <c r="E46" s="23">
        <f t="shared" si="7"/>
        <v>13.55</v>
      </c>
      <c r="F46" s="8">
        <v>21.3</v>
      </c>
      <c r="G46" s="7">
        <v>32</v>
      </c>
    </row>
    <row r="47" spans="1:9">
      <c r="E47" s="23">
        <f t="shared" si="7"/>
        <v>17.5</v>
      </c>
      <c r="F47" s="8">
        <v>22.1</v>
      </c>
      <c r="G47" s="7">
        <v>32</v>
      </c>
      <c r="H47" t="s">
        <v>10</v>
      </c>
    </row>
    <row r="48" spans="1:9">
      <c r="E48" s="23">
        <f t="shared" si="7"/>
        <v>23.216666666666665</v>
      </c>
      <c r="F48" s="8">
        <v>23.1</v>
      </c>
      <c r="G48" s="7">
        <v>32</v>
      </c>
    </row>
    <row r="49" spans="5:7">
      <c r="E49" s="23">
        <f t="shared" si="7"/>
        <v>28.516666666666666</v>
      </c>
      <c r="F49" s="8">
        <v>24</v>
      </c>
      <c r="G49" s="7">
        <v>32</v>
      </c>
    </row>
    <row r="50" spans="5:7">
      <c r="E50" s="23">
        <f t="shared" si="7"/>
        <v>34.6</v>
      </c>
      <c r="F50" s="8">
        <v>24.8</v>
      </c>
      <c r="G50" s="7">
        <v>32</v>
      </c>
    </row>
    <row r="51" spans="5:7">
      <c r="E51" s="23">
        <f t="shared" si="7"/>
        <v>39.68333333333333</v>
      </c>
      <c r="F51" s="8">
        <v>25.8</v>
      </c>
      <c r="G51" s="7">
        <v>32</v>
      </c>
    </row>
    <row r="52" spans="5:7">
      <c r="E52" s="23">
        <f t="shared" si="7"/>
        <v>45.466666666666669</v>
      </c>
      <c r="F52" s="8">
        <v>26.5</v>
      </c>
      <c r="G52" s="7">
        <v>32</v>
      </c>
    </row>
  </sheetData>
  <mergeCells count="8">
    <mergeCell ref="I16:K16"/>
    <mergeCell ref="A27:C27"/>
    <mergeCell ref="E27:G27"/>
    <mergeCell ref="E41:G41"/>
    <mergeCell ref="A1:C1"/>
    <mergeCell ref="A12:C12"/>
    <mergeCell ref="E1:G1"/>
    <mergeCell ref="E12:G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</dc:creator>
  <cp:lastModifiedBy>Fer</cp:lastModifiedBy>
  <dcterms:created xsi:type="dcterms:W3CDTF">2014-12-02T17:03:06Z</dcterms:created>
  <dcterms:modified xsi:type="dcterms:W3CDTF">2014-12-19T18:51:55Z</dcterms:modified>
</cp:coreProperties>
</file>