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20730" windowHeight="8940"/>
  </bookViews>
  <sheets>
    <sheet name="RECUP. TODAS" sheetId="1" r:id="rId1"/>
    <sheet name="GRÁFICAS" sheetId="2" r:id="rId2"/>
    <sheet name="AVIO VDO" sheetId="3" r:id="rId3"/>
    <sheet name="MICRO VDO" sheetId="4" r:id="rId4"/>
    <sheet name="RECUP. Y COLOC." sheetId="5" r:id="rId5"/>
  </sheets>
  <externalReferences>
    <externalReference r:id="rId6"/>
  </externalReferences>
  <definedNames>
    <definedName name="_xlnm.Print_Area" localSheetId="3">'MICRO VDO'!$A$1:$I$96</definedName>
  </definedNames>
  <calcPr calcId="125725"/>
</workbook>
</file>

<file path=xl/calcChain.xml><?xml version="1.0" encoding="utf-8"?>
<calcChain xmlns="http://schemas.openxmlformats.org/spreadsheetml/2006/main">
  <c r="J50" i="1"/>
  <c r="J104"/>
  <c r="F105"/>
  <c r="F104"/>
  <c r="F40"/>
  <c r="J103"/>
  <c r="F103"/>
  <c r="J92"/>
  <c r="F92"/>
  <c r="J13"/>
  <c r="J86"/>
  <c r="D6" i="5"/>
  <c r="J93" i="1"/>
  <c r="F93"/>
  <c r="B34" l="1"/>
  <c r="D44" i="5" l="1"/>
  <c r="D48" s="1"/>
  <c r="D25"/>
  <c r="D47" s="1"/>
  <c r="I95" i="4"/>
  <c r="H95"/>
  <c r="G95"/>
  <c r="F95"/>
  <c r="E95"/>
  <c r="D95"/>
  <c r="C95"/>
  <c r="B95"/>
  <c r="I94"/>
  <c r="H94"/>
  <c r="G94"/>
  <c r="F94"/>
  <c r="E94"/>
  <c r="D94"/>
  <c r="C94"/>
  <c r="B94"/>
  <c r="I93"/>
  <c r="H93"/>
  <c r="G93"/>
  <c r="F93"/>
  <c r="E93"/>
  <c r="D93"/>
  <c r="C93"/>
  <c r="B93"/>
  <c r="I92"/>
  <c r="H92"/>
  <c r="G92"/>
  <c r="F92"/>
  <c r="E92"/>
  <c r="D92"/>
  <c r="C92"/>
  <c r="B92"/>
  <c r="I91"/>
  <c r="H91"/>
  <c r="G91"/>
  <c r="F91"/>
  <c r="E91"/>
  <c r="D91"/>
  <c r="C91"/>
  <c r="B91"/>
  <c r="I90"/>
  <c r="H90"/>
  <c r="G90"/>
  <c r="F90"/>
  <c r="E90"/>
  <c r="D90"/>
  <c r="C90"/>
  <c r="B90"/>
  <c r="I89"/>
  <c r="H89"/>
  <c r="G89"/>
  <c r="F89"/>
  <c r="E89"/>
  <c r="D89"/>
  <c r="C89"/>
  <c r="B89"/>
  <c r="I88"/>
  <c r="H88"/>
  <c r="G88"/>
  <c r="F88"/>
  <c r="E88"/>
  <c r="D88"/>
  <c r="C88"/>
  <c r="B88"/>
  <c r="I87"/>
  <c r="H87"/>
  <c r="G87"/>
  <c r="F87"/>
  <c r="E87"/>
  <c r="D87"/>
  <c r="C87"/>
  <c r="B87"/>
  <c r="I86"/>
  <c r="H86"/>
  <c r="G86"/>
  <c r="F86"/>
  <c r="E86"/>
  <c r="D86"/>
  <c r="C86"/>
  <c r="B86"/>
  <c r="I85"/>
  <c r="H85"/>
  <c r="G85"/>
  <c r="F85"/>
  <c r="E85"/>
  <c r="D85"/>
  <c r="C85"/>
  <c r="B85"/>
  <c r="I84"/>
  <c r="H84"/>
  <c r="G84"/>
  <c r="F84"/>
  <c r="E84"/>
  <c r="D84"/>
  <c r="C84"/>
  <c r="B84"/>
  <c r="I83"/>
  <c r="H83"/>
  <c r="G83"/>
  <c r="F83"/>
  <c r="E83"/>
  <c r="D83"/>
  <c r="C83"/>
  <c r="B83"/>
  <c r="I82"/>
  <c r="H82"/>
  <c r="G82"/>
  <c r="F82"/>
  <c r="E82"/>
  <c r="D82"/>
  <c r="C82"/>
  <c r="B82"/>
  <c r="I81"/>
  <c r="H81"/>
  <c r="G81"/>
  <c r="F81"/>
  <c r="E81"/>
  <c r="D81"/>
  <c r="C81"/>
  <c r="B81"/>
  <c r="I80"/>
  <c r="H80"/>
  <c r="G80"/>
  <c r="F80"/>
  <c r="E80"/>
  <c r="D80"/>
  <c r="C80"/>
  <c r="B80"/>
  <c r="I79"/>
  <c r="H79"/>
  <c r="G79"/>
  <c r="F79"/>
  <c r="E79"/>
  <c r="D79"/>
  <c r="C79"/>
  <c r="B79"/>
  <c r="I78"/>
  <c r="H78"/>
  <c r="G78"/>
  <c r="F78"/>
  <c r="E78"/>
  <c r="D78"/>
  <c r="C78"/>
  <c r="B78"/>
  <c r="I77"/>
  <c r="H77"/>
  <c r="G77"/>
  <c r="F77"/>
  <c r="E77"/>
  <c r="D77"/>
  <c r="C77"/>
  <c r="B77"/>
  <c r="I76"/>
  <c r="H76"/>
  <c r="G76"/>
  <c r="F76"/>
  <c r="E76"/>
  <c r="D76"/>
  <c r="C76"/>
  <c r="B76"/>
  <c r="I75"/>
  <c r="H75"/>
  <c r="G75"/>
  <c r="E75"/>
  <c r="D75"/>
  <c r="C75"/>
  <c r="B75"/>
  <c r="I74"/>
  <c r="H74"/>
  <c r="G74"/>
  <c r="F74"/>
  <c r="E74"/>
  <c r="D74"/>
  <c r="C74"/>
  <c r="B74"/>
  <c r="I73"/>
  <c r="H73"/>
  <c r="G73"/>
  <c r="F73"/>
  <c r="E73"/>
  <c r="D73"/>
  <c r="C73"/>
  <c r="B73"/>
  <c r="I72"/>
  <c r="H72"/>
  <c r="G72"/>
  <c r="F72"/>
  <c r="E72"/>
  <c r="D72"/>
  <c r="C72"/>
  <c r="B72"/>
  <c r="I71"/>
  <c r="H71"/>
  <c r="G71"/>
  <c r="E71"/>
  <c r="D71"/>
  <c r="C71"/>
  <c r="B71"/>
  <c r="I70"/>
  <c r="H70"/>
  <c r="G70"/>
  <c r="F70"/>
  <c r="E70"/>
  <c r="D70"/>
  <c r="C70"/>
  <c r="B70"/>
  <c r="I69"/>
  <c r="H69"/>
  <c r="G69"/>
  <c r="F69"/>
  <c r="E69"/>
  <c r="D69"/>
  <c r="C69"/>
  <c r="B69"/>
  <c r="I68"/>
  <c r="H68"/>
  <c r="G68"/>
  <c r="F68"/>
  <c r="E68"/>
  <c r="D68"/>
  <c r="C68"/>
  <c r="B68"/>
  <c r="I67"/>
  <c r="H67"/>
  <c r="G67"/>
  <c r="F67"/>
  <c r="E67"/>
  <c r="D67"/>
  <c r="C67"/>
  <c r="B67"/>
  <c r="I66"/>
  <c r="H66"/>
  <c r="G66"/>
  <c r="F66"/>
  <c r="E66"/>
  <c r="D66"/>
  <c r="C66"/>
  <c r="B66"/>
  <c r="I65"/>
  <c r="H65"/>
  <c r="G65"/>
  <c r="F65"/>
  <c r="E65"/>
  <c r="D65"/>
  <c r="C65"/>
  <c r="B65"/>
  <c r="I64"/>
  <c r="H64"/>
  <c r="G64"/>
  <c r="F64"/>
  <c r="E64"/>
  <c r="D64"/>
  <c r="C64"/>
  <c r="B64"/>
  <c r="I63"/>
  <c r="H63"/>
  <c r="G63"/>
  <c r="F63"/>
  <c r="E63"/>
  <c r="D63"/>
  <c r="C63"/>
  <c r="B63"/>
  <c r="I62"/>
  <c r="H62"/>
  <c r="G62"/>
  <c r="F62"/>
  <c r="E62"/>
  <c r="D62"/>
  <c r="C62"/>
  <c r="B62"/>
  <c r="I61"/>
  <c r="H61"/>
  <c r="G61"/>
  <c r="F61"/>
  <c r="E61"/>
  <c r="D61"/>
  <c r="C61"/>
  <c r="B61"/>
  <c r="I60"/>
  <c r="H60"/>
  <c r="G60"/>
  <c r="F60"/>
  <c r="E60"/>
  <c r="D60"/>
  <c r="C60"/>
  <c r="B60"/>
  <c r="I59"/>
  <c r="H59"/>
  <c r="G59"/>
  <c r="F59"/>
  <c r="E59"/>
  <c r="D59"/>
  <c r="C59"/>
  <c r="B59"/>
  <c r="I58"/>
  <c r="H58"/>
  <c r="G58"/>
  <c r="F58"/>
  <c r="E58"/>
  <c r="D58"/>
  <c r="C58"/>
  <c r="B58"/>
  <c r="I57"/>
  <c r="H57"/>
  <c r="G57"/>
  <c r="F57"/>
  <c r="E57"/>
  <c r="D57"/>
  <c r="C57"/>
  <c r="B57"/>
  <c r="I56"/>
  <c r="H56"/>
  <c r="G56"/>
  <c r="F56"/>
  <c r="E56"/>
  <c r="D56"/>
  <c r="C56"/>
  <c r="B56"/>
  <c r="I55"/>
  <c r="H55"/>
  <c r="G55"/>
  <c r="F55"/>
  <c r="E55"/>
  <c r="D55"/>
  <c r="C55"/>
  <c r="B55"/>
  <c r="I54"/>
  <c r="H54"/>
  <c r="G54"/>
  <c r="F54"/>
  <c r="E54"/>
  <c r="D54"/>
  <c r="C54"/>
  <c r="I53"/>
  <c r="H53"/>
  <c r="G53"/>
  <c r="F53"/>
  <c r="E53"/>
  <c r="D53"/>
  <c r="C53"/>
  <c r="B53"/>
  <c r="I52"/>
  <c r="H52"/>
  <c r="G52"/>
  <c r="F52"/>
  <c r="E52"/>
  <c r="D52"/>
  <c r="C52"/>
  <c r="I51"/>
  <c r="H51"/>
  <c r="G51"/>
  <c r="F51"/>
  <c r="E51"/>
  <c r="D51"/>
  <c r="C51"/>
  <c r="B51"/>
  <c r="I50"/>
  <c r="H50"/>
  <c r="G50"/>
  <c r="F50"/>
  <c r="E50"/>
  <c r="D50"/>
  <c r="C50"/>
  <c r="B50"/>
  <c r="I49"/>
  <c r="H49"/>
  <c r="G49"/>
  <c r="F49"/>
  <c r="E49"/>
  <c r="D49"/>
  <c r="C49"/>
  <c r="B49"/>
  <c r="I48"/>
  <c r="H48"/>
  <c r="G48"/>
  <c r="F48"/>
  <c r="E48"/>
  <c r="D48"/>
  <c r="C48"/>
  <c r="B48"/>
  <c r="I47"/>
  <c r="H47"/>
  <c r="G47"/>
  <c r="F47"/>
  <c r="E47"/>
  <c r="D47"/>
  <c r="C47"/>
  <c r="B47"/>
  <c r="I46"/>
  <c r="H46"/>
  <c r="G46"/>
  <c r="F46"/>
  <c r="E46"/>
  <c r="D46"/>
  <c r="C46"/>
  <c r="B46"/>
  <c r="I45"/>
  <c r="H45"/>
  <c r="G45"/>
  <c r="F45"/>
  <c r="E45"/>
  <c r="D45"/>
  <c r="C45"/>
  <c r="B45"/>
  <c r="I44"/>
  <c r="H44"/>
  <c r="G44"/>
  <c r="F44"/>
  <c r="E44"/>
  <c r="D44"/>
  <c r="C44"/>
  <c r="B44"/>
  <c r="I43"/>
  <c r="H43"/>
  <c r="G43"/>
  <c r="F43"/>
  <c r="E43"/>
  <c r="D43"/>
  <c r="C43"/>
  <c r="B43"/>
  <c r="I42"/>
  <c r="H42"/>
  <c r="G42"/>
  <c r="F42"/>
  <c r="E42"/>
  <c r="D42"/>
  <c r="C42"/>
  <c r="B42"/>
  <c r="I41"/>
  <c r="H41"/>
  <c r="G41"/>
  <c r="F41"/>
  <c r="E41"/>
  <c r="D41"/>
  <c r="C41"/>
  <c r="B41"/>
  <c r="I40"/>
  <c r="H40"/>
  <c r="G40"/>
  <c r="F40"/>
  <c r="E40"/>
  <c r="D40"/>
  <c r="C40"/>
  <c r="B40"/>
  <c r="I39"/>
  <c r="H39"/>
  <c r="G39"/>
  <c r="F39"/>
  <c r="E39"/>
  <c r="D39"/>
  <c r="C39"/>
  <c r="B39"/>
  <c r="I38"/>
  <c r="H38"/>
  <c r="G38"/>
  <c r="F38"/>
  <c r="D38"/>
  <c r="I37"/>
  <c r="H37"/>
  <c r="G37"/>
  <c r="F37"/>
  <c r="E37"/>
  <c r="D37"/>
  <c r="C37"/>
  <c r="B37"/>
  <c r="I36"/>
  <c r="H36"/>
  <c r="G36"/>
  <c r="F36"/>
  <c r="E36"/>
  <c r="D36"/>
  <c r="C36"/>
  <c r="B36"/>
  <c r="G35"/>
  <c r="F35"/>
  <c r="D35"/>
  <c r="C35"/>
  <c r="B35"/>
  <c r="I34"/>
  <c r="H34"/>
  <c r="G34"/>
  <c r="F34"/>
  <c r="E34"/>
  <c r="D34"/>
  <c r="C34"/>
  <c r="B34"/>
  <c r="I33"/>
  <c r="H33"/>
  <c r="G33"/>
  <c r="F33"/>
  <c r="E33"/>
  <c r="D33"/>
  <c r="C33"/>
  <c r="B33"/>
  <c r="I32"/>
  <c r="H32"/>
  <c r="G32"/>
  <c r="F32"/>
  <c r="B32"/>
  <c r="I31"/>
  <c r="H31"/>
  <c r="G31"/>
  <c r="F31"/>
  <c r="B31"/>
  <c r="I30"/>
  <c r="H30"/>
  <c r="G30"/>
  <c r="F30"/>
  <c r="B30"/>
  <c r="I29"/>
  <c r="H29"/>
  <c r="G29"/>
  <c r="F29"/>
  <c r="E29"/>
  <c r="D29"/>
  <c r="C29"/>
  <c r="B29"/>
  <c r="I28"/>
  <c r="H28"/>
  <c r="G28"/>
  <c r="F28"/>
  <c r="E28"/>
  <c r="D28"/>
  <c r="C28"/>
  <c r="B28"/>
  <c r="H27"/>
  <c r="G27"/>
  <c r="F27"/>
  <c r="E27"/>
  <c r="D27"/>
  <c r="C27"/>
  <c r="B27"/>
  <c r="I26"/>
  <c r="H26"/>
  <c r="G26"/>
  <c r="F26"/>
  <c r="E26"/>
  <c r="D26"/>
  <c r="C26"/>
  <c r="B26"/>
  <c r="H25"/>
  <c r="G25"/>
  <c r="E25"/>
  <c r="D25"/>
  <c r="C25"/>
  <c r="B25"/>
  <c r="I24"/>
  <c r="H24"/>
  <c r="G24"/>
  <c r="I23"/>
  <c r="H23"/>
  <c r="G23"/>
  <c r="I22"/>
  <c r="I21"/>
  <c r="G21"/>
  <c r="F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C18"/>
  <c r="B18"/>
  <c r="I17"/>
  <c r="H17"/>
  <c r="G17"/>
  <c r="F17"/>
  <c r="E17"/>
  <c r="C17"/>
  <c r="B17"/>
  <c r="I16"/>
  <c r="H16"/>
  <c r="G16"/>
  <c r="F16"/>
  <c r="E16"/>
  <c r="C16"/>
  <c r="B16"/>
  <c r="I15"/>
  <c r="H15"/>
  <c r="G15"/>
  <c r="B15"/>
  <c r="I14"/>
  <c r="H14"/>
  <c r="G14"/>
  <c r="B14"/>
  <c r="I13"/>
  <c r="G13"/>
  <c r="B13"/>
  <c r="I12"/>
  <c r="H12"/>
  <c r="G12"/>
  <c r="B12"/>
  <c r="I11"/>
  <c r="H11"/>
  <c r="G11"/>
  <c r="B11"/>
  <c r="I10"/>
  <c r="H10"/>
  <c r="G10"/>
  <c r="F10"/>
  <c r="B10"/>
  <c r="I9"/>
  <c r="I96" s="1"/>
  <c r="H9"/>
  <c r="G9"/>
  <c r="F9"/>
  <c r="E9"/>
  <c r="D9"/>
  <c r="C9"/>
  <c r="B9"/>
  <c r="G8"/>
  <c r="F8"/>
  <c r="E8"/>
  <c r="D8"/>
  <c r="C8"/>
  <c r="C96" s="1"/>
  <c r="C39" i="2" s="1"/>
  <c r="B8" i="4"/>
  <c r="I5"/>
  <c r="C17" i="3"/>
  <c r="F16"/>
  <c r="D16"/>
  <c r="J16" s="1"/>
  <c r="J15"/>
  <c r="J14"/>
  <c r="J13"/>
  <c r="J12"/>
  <c r="J11"/>
  <c r="F9"/>
  <c r="D9"/>
  <c r="J9" s="1"/>
  <c r="D8"/>
  <c r="D17" s="1"/>
  <c r="J5"/>
  <c r="C40" i="2"/>
  <c r="I2"/>
  <c r="O111" i="1"/>
  <c r="I109"/>
  <c r="H109"/>
  <c r="G109"/>
  <c r="F109"/>
  <c r="E109"/>
  <c r="D109"/>
  <c r="C109"/>
  <c r="B109"/>
  <c r="I107"/>
  <c r="I110" s="1"/>
  <c r="H107"/>
  <c r="G107"/>
  <c r="F107"/>
  <c r="F110" s="1"/>
  <c r="E107"/>
  <c r="D107"/>
  <c r="C107"/>
  <c r="C110" s="1"/>
  <c r="C10" i="2" s="1"/>
  <c r="B107" i="1"/>
  <c r="I105"/>
  <c r="H105"/>
  <c r="G105"/>
  <c r="E105"/>
  <c r="D105"/>
  <c r="C105"/>
  <c r="B105"/>
  <c r="F102"/>
  <c r="J102" s="1"/>
  <c r="F101"/>
  <c r="J101" s="1"/>
  <c r="I100"/>
  <c r="H100"/>
  <c r="G100"/>
  <c r="F100"/>
  <c r="E100"/>
  <c r="D100"/>
  <c r="C100"/>
  <c r="B100"/>
  <c r="F99"/>
  <c r="J99" s="1"/>
  <c r="I98"/>
  <c r="H98"/>
  <c r="G98"/>
  <c r="F98"/>
  <c r="E98"/>
  <c r="D98"/>
  <c r="C98"/>
  <c r="B98"/>
  <c r="H97"/>
  <c r="G97"/>
  <c r="F97"/>
  <c r="J97" s="1"/>
  <c r="E97"/>
  <c r="D97"/>
  <c r="C97"/>
  <c r="B97"/>
  <c r="I96"/>
  <c r="H96"/>
  <c r="G96"/>
  <c r="F96"/>
  <c r="E96"/>
  <c r="D96"/>
  <c r="C96"/>
  <c r="B96"/>
  <c r="J91"/>
  <c r="H91"/>
  <c r="G91"/>
  <c r="E91"/>
  <c r="D91"/>
  <c r="C91"/>
  <c r="B91"/>
  <c r="F90"/>
  <c r="J90" s="1"/>
  <c r="J89"/>
  <c r="J88"/>
  <c r="J87"/>
  <c r="I85"/>
  <c r="H85"/>
  <c r="G85"/>
  <c r="E85"/>
  <c r="D85"/>
  <c r="C85"/>
  <c r="B85"/>
  <c r="I84"/>
  <c r="H84"/>
  <c r="G84"/>
  <c r="F84"/>
  <c r="E84"/>
  <c r="D84"/>
  <c r="C84"/>
  <c r="B84"/>
  <c r="I83"/>
  <c r="J83" s="1"/>
  <c r="H83"/>
  <c r="G83"/>
  <c r="E83"/>
  <c r="D83"/>
  <c r="C83"/>
  <c r="B83"/>
  <c r="I82"/>
  <c r="H82"/>
  <c r="G82"/>
  <c r="E82"/>
  <c r="D82"/>
  <c r="C82"/>
  <c r="B82"/>
  <c r="I81"/>
  <c r="H81"/>
  <c r="G81"/>
  <c r="F81"/>
  <c r="E81"/>
  <c r="D81"/>
  <c r="C81"/>
  <c r="B81"/>
  <c r="I80"/>
  <c r="H80"/>
  <c r="G80"/>
  <c r="F80"/>
  <c r="E80"/>
  <c r="D80"/>
  <c r="C80"/>
  <c r="B80"/>
  <c r="J79"/>
  <c r="H79"/>
  <c r="G79"/>
  <c r="E79"/>
  <c r="D79"/>
  <c r="C79"/>
  <c r="B79"/>
  <c r="I78"/>
  <c r="H78"/>
  <c r="G78"/>
  <c r="F78"/>
  <c r="E78"/>
  <c r="D78"/>
  <c r="C78"/>
  <c r="B78"/>
  <c r="I77"/>
  <c r="H77"/>
  <c r="G77"/>
  <c r="F77"/>
  <c r="E77"/>
  <c r="D77"/>
  <c r="C77"/>
  <c r="B77"/>
  <c r="I76"/>
  <c r="H76"/>
  <c r="G76"/>
  <c r="F76"/>
  <c r="E76"/>
  <c r="D76"/>
  <c r="C76"/>
  <c r="B76"/>
  <c r="I75"/>
  <c r="H75"/>
  <c r="G75"/>
  <c r="F75"/>
  <c r="E75"/>
  <c r="D75"/>
  <c r="C75"/>
  <c r="B75"/>
  <c r="J74"/>
  <c r="H74"/>
  <c r="G74"/>
  <c r="E74"/>
  <c r="D74"/>
  <c r="C74"/>
  <c r="B74"/>
  <c r="I73"/>
  <c r="H73"/>
  <c r="G73"/>
  <c r="E73"/>
  <c r="D73"/>
  <c r="C73"/>
  <c r="B73"/>
  <c r="I72"/>
  <c r="H72"/>
  <c r="G72"/>
  <c r="F72"/>
  <c r="E72"/>
  <c r="D72"/>
  <c r="C72"/>
  <c r="B72"/>
  <c r="I71"/>
  <c r="H71"/>
  <c r="G71"/>
  <c r="F71"/>
  <c r="E71"/>
  <c r="D71"/>
  <c r="C71"/>
  <c r="B71"/>
  <c r="I70"/>
  <c r="H70"/>
  <c r="G70"/>
  <c r="F70"/>
  <c r="E70"/>
  <c r="D70"/>
  <c r="C70"/>
  <c r="B70"/>
  <c r="J69"/>
  <c r="H69"/>
  <c r="G69"/>
  <c r="H68"/>
  <c r="G68"/>
  <c r="F68"/>
  <c r="J68" s="1"/>
  <c r="E68"/>
  <c r="D68"/>
  <c r="C68"/>
  <c r="B68"/>
  <c r="I67"/>
  <c r="H67"/>
  <c r="G67"/>
  <c r="F67"/>
  <c r="E67"/>
  <c r="D67"/>
  <c r="C67"/>
  <c r="B67"/>
  <c r="I66"/>
  <c r="H66"/>
  <c r="G66"/>
  <c r="F66"/>
  <c r="E66"/>
  <c r="D66"/>
  <c r="C66"/>
  <c r="B66"/>
  <c r="I65"/>
  <c r="H65"/>
  <c r="G65"/>
  <c r="F65"/>
  <c r="E65"/>
  <c r="D65"/>
  <c r="C65"/>
  <c r="B65"/>
  <c r="I64"/>
  <c r="H64"/>
  <c r="G64"/>
  <c r="F64"/>
  <c r="E64"/>
  <c r="D64"/>
  <c r="C64"/>
  <c r="B64"/>
  <c r="J63"/>
  <c r="H63"/>
  <c r="G63"/>
  <c r="E63"/>
  <c r="D63"/>
  <c r="C63"/>
  <c r="B63"/>
  <c r="I62"/>
  <c r="H62"/>
  <c r="G62"/>
  <c r="F62"/>
  <c r="E62"/>
  <c r="D62"/>
  <c r="C62"/>
  <c r="B62"/>
  <c r="H61"/>
  <c r="G61"/>
  <c r="F61"/>
  <c r="J61" s="1"/>
  <c r="E61"/>
  <c r="D61"/>
  <c r="C61"/>
  <c r="B61"/>
  <c r="H60"/>
  <c r="G60"/>
  <c r="F60"/>
  <c r="J60" s="1"/>
  <c r="E60"/>
  <c r="D60"/>
  <c r="C60"/>
  <c r="B60"/>
  <c r="I59"/>
  <c r="H59"/>
  <c r="G59"/>
  <c r="E59"/>
  <c r="D59"/>
  <c r="C59"/>
  <c r="B59"/>
  <c r="J58"/>
  <c r="H58"/>
  <c r="G58"/>
  <c r="E58"/>
  <c r="D58"/>
  <c r="C58"/>
  <c r="B58"/>
  <c r="J57"/>
  <c r="H57"/>
  <c r="G57"/>
  <c r="E57"/>
  <c r="D57"/>
  <c r="C57"/>
  <c r="B57"/>
  <c r="H56"/>
  <c r="G56"/>
  <c r="F56"/>
  <c r="J56" s="1"/>
  <c r="E56"/>
  <c r="D56"/>
  <c r="C56"/>
  <c r="B56"/>
  <c r="I55"/>
  <c r="J55" s="1"/>
  <c r="H55"/>
  <c r="E55"/>
  <c r="D55"/>
  <c r="C55"/>
  <c r="B55"/>
  <c r="I54"/>
  <c r="H54"/>
  <c r="G54"/>
  <c r="F54"/>
  <c r="E54"/>
  <c r="D54"/>
  <c r="C54"/>
  <c r="B54"/>
  <c r="J53"/>
  <c r="H53"/>
  <c r="G53"/>
  <c r="E53"/>
  <c r="D53"/>
  <c r="C53"/>
  <c r="B53"/>
  <c r="I52"/>
  <c r="H52"/>
  <c r="G52"/>
  <c r="F52"/>
  <c r="E52"/>
  <c r="D52"/>
  <c r="C52"/>
  <c r="B52"/>
  <c r="H51"/>
  <c r="G51"/>
  <c r="F51"/>
  <c r="E51"/>
  <c r="D51"/>
  <c r="C51"/>
  <c r="B51"/>
  <c r="I50"/>
  <c r="H50"/>
  <c r="G50"/>
  <c r="F50"/>
  <c r="E50"/>
  <c r="D50"/>
  <c r="C50"/>
  <c r="B50"/>
  <c r="I49"/>
  <c r="H49"/>
  <c r="G49"/>
  <c r="F49"/>
  <c r="E49"/>
  <c r="D49"/>
  <c r="C49"/>
  <c r="B49"/>
  <c r="I48"/>
  <c r="H48"/>
  <c r="G48"/>
  <c r="F48"/>
  <c r="E48"/>
  <c r="D48"/>
  <c r="C48"/>
  <c r="B48"/>
  <c r="I47"/>
  <c r="H47"/>
  <c r="G47"/>
  <c r="F47"/>
  <c r="E47"/>
  <c r="D47"/>
  <c r="C47"/>
  <c r="B47"/>
  <c r="J46"/>
  <c r="H46"/>
  <c r="E46"/>
  <c r="D46"/>
  <c r="C46"/>
  <c r="B46"/>
  <c r="I45"/>
  <c r="H45"/>
  <c r="G45"/>
  <c r="F45"/>
  <c r="E45"/>
  <c r="D45"/>
  <c r="C45"/>
  <c r="B45"/>
  <c r="H44"/>
  <c r="G44"/>
  <c r="F44"/>
  <c r="J44" s="1"/>
  <c r="E44"/>
  <c r="D44"/>
  <c r="C44"/>
  <c r="B44"/>
  <c r="I43"/>
  <c r="H43"/>
  <c r="G43"/>
  <c r="F43"/>
  <c r="E43"/>
  <c r="D43"/>
  <c r="C43"/>
  <c r="B43"/>
  <c r="I42"/>
  <c r="H42"/>
  <c r="G42"/>
  <c r="F42"/>
  <c r="E42"/>
  <c r="D42"/>
  <c r="C42"/>
  <c r="B42"/>
  <c r="I41"/>
  <c r="H41"/>
  <c r="G41"/>
  <c r="F41"/>
  <c r="E41"/>
  <c r="D41"/>
  <c r="C41"/>
  <c r="B41"/>
  <c r="I40"/>
  <c r="H40"/>
  <c r="G40"/>
  <c r="E40"/>
  <c r="B40"/>
  <c r="J39"/>
  <c r="H39"/>
  <c r="E39"/>
  <c r="D39"/>
  <c r="C39"/>
  <c r="B39"/>
  <c r="I38"/>
  <c r="H38"/>
  <c r="G38"/>
  <c r="F38"/>
  <c r="E38"/>
  <c r="D38"/>
  <c r="C38"/>
  <c r="B38"/>
  <c r="I37"/>
  <c r="H37"/>
  <c r="G37"/>
  <c r="F37"/>
  <c r="E37"/>
  <c r="D37"/>
  <c r="C37"/>
  <c r="B37"/>
  <c r="H36"/>
  <c r="G36"/>
  <c r="F36"/>
  <c r="J36" s="1"/>
  <c r="E36"/>
  <c r="D36"/>
  <c r="C36"/>
  <c r="B36"/>
  <c r="I35"/>
  <c r="H35"/>
  <c r="G35"/>
  <c r="F35"/>
  <c r="E35"/>
  <c r="D35"/>
  <c r="C35"/>
  <c r="B35"/>
  <c r="I34"/>
  <c r="H34"/>
  <c r="G34"/>
  <c r="F34"/>
  <c r="E34"/>
  <c r="D34"/>
  <c r="C34"/>
  <c r="I33"/>
  <c r="H33"/>
  <c r="G33"/>
  <c r="F33"/>
  <c r="E33"/>
  <c r="D33"/>
  <c r="C33"/>
  <c r="B33"/>
  <c r="I32"/>
  <c r="H32"/>
  <c r="G32"/>
  <c r="F32"/>
  <c r="E32"/>
  <c r="D32"/>
  <c r="C32"/>
  <c r="B32"/>
  <c r="I31"/>
  <c r="H31"/>
  <c r="G31"/>
  <c r="F31"/>
  <c r="E31"/>
  <c r="D31"/>
  <c r="C31"/>
  <c r="B31"/>
  <c r="H30"/>
  <c r="G30"/>
  <c r="F30"/>
  <c r="E30"/>
  <c r="D30"/>
  <c r="C30"/>
  <c r="B30"/>
  <c r="H28"/>
  <c r="G28"/>
  <c r="F28"/>
  <c r="E28"/>
  <c r="D28"/>
  <c r="C28"/>
  <c r="B28"/>
  <c r="J27"/>
  <c r="H27"/>
  <c r="E27"/>
  <c r="D27"/>
  <c r="C27"/>
  <c r="B27"/>
  <c r="J26"/>
  <c r="H26"/>
  <c r="E26"/>
  <c r="D26"/>
  <c r="C26"/>
  <c r="B26"/>
  <c r="J25"/>
  <c r="H25"/>
  <c r="E25"/>
  <c r="D25"/>
  <c r="C25"/>
  <c r="B25"/>
  <c r="J24"/>
  <c r="J23"/>
  <c r="H23"/>
  <c r="E23"/>
  <c r="D23"/>
  <c r="C23"/>
  <c r="B23"/>
  <c r="J22"/>
  <c r="H22"/>
  <c r="E22"/>
  <c r="D22"/>
  <c r="C22"/>
  <c r="B22"/>
  <c r="H21"/>
  <c r="G21"/>
  <c r="F21"/>
  <c r="E21"/>
  <c r="D21"/>
  <c r="C21"/>
  <c r="B21"/>
  <c r="I20"/>
  <c r="H20"/>
  <c r="G20"/>
  <c r="F20"/>
  <c r="E20"/>
  <c r="D20"/>
  <c r="C20"/>
  <c r="B20"/>
  <c r="J19"/>
  <c r="H19"/>
  <c r="E19"/>
  <c r="D19"/>
  <c r="C19"/>
  <c r="B19"/>
  <c r="H18"/>
  <c r="F18"/>
  <c r="J18" s="1"/>
  <c r="E18"/>
  <c r="D18"/>
  <c r="C18"/>
  <c r="B18"/>
  <c r="J17"/>
  <c r="H17"/>
  <c r="E17"/>
  <c r="D17"/>
  <c r="C17"/>
  <c r="B17"/>
  <c r="J16"/>
  <c r="H16"/>
  <c r="E16"/>
  <c r="D16"/>
  <c r="C16"/>
  <c r="B16"/>
  <c r="J15"/>
  <c r="H15"/>
  <c r="E15"/>
  <c r="D15"/>
  <c r="C15"/>
  <c r="B15"/>
  <c r="H14"/>
  <c r="F14"/>
  <c r="E14"/>
  <c r="D14"/>
  <c r="C14"/>
  <c r="B14"/>
  <c r="F13"/>
  <c r="B13"/>
  <c r="I12"/>
  <c r="H12"/>
  <c r="G12"/>
  <c r="F12"/>
  <c r="E12"/>
  <c r="D12"/>
  <c r="C12"/>
  <c r="B12"/>
  <c r="H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J5"/>
  <c r="D94" l="1"/>
  <c r="C41" i="2"/>
  <c r="C94" i="1"/>
  <c r="C8" i="2" s="1"/>
  <c r="J77" i="1"/>
  <c r="J37"/>
  <c r="J38"/>
  <c r="J40"/>
  <c r="J41"/>
  <c r="J42"/>
  <c r="J43"/>
  <c r="C106"/>
  <c r="C37" i="2" s="1"/>
  <c r="I106" i="1"/>
  <c r="J45"/>
  <c r="J47"/>
  <c r="J80"/>
  <c r="J81"/>
  <c r="D106"/>
  <c r="F106"/>
  <c r="F29"/>
  <c r="J9"/>
  <c r="J10"/>
  <c r="J12"/>
  <c r="I94"/>
  <c r="J34"/>
  <c r="J35"/>
  <c r="J48"/>
  <c r="J49"/>
  <c r="J54"/>
  <c r="J62"/>
  <c r="F82"/>
  <c r="J82" s="1"/>
  <c r="D29"/>
  <c r="C29"/>
  <c r="C95" s="1"/>
  <c r="I29"/>
  <c r="J20"/>
  <c r="J31"/>
  <c r="J32"/>
  <c r="J33"/>
  <c r="J52"/>
  <c r="J64"/>
  <c r="J65"/>
  <c r="J66"/>
  <c r="J67"/>
  <c r="J70"/>
  <c r="J71"/>
  <c r="J72"/>
  <c r="J75"/>
  <c r="J76"/>
  <c r="J84"/>
  <c r="F85"/>
  <c r="J85" s="1"/>
  <c r="J98"/>
  <c r="J100"/>
  <c r="J105"/>
  <c r="D110"/>
  <c r="O110"/>
  <c r="D96" i="4"/>
  <c r="F96"/>
  <c r="H96"/>
  <c r="D49" i="5"/>
  <c r="J78" i="1"/>
  <c r="J96"/>
  <c r="J109"/>
  <c r="J8" i="3"/>
  <c r="J8" i="1"/>
  <c r="J30"/>
  <c r="J107"/>
  <c r="J110" s="1"/>
  <c r="F8" i="3"/>
  <c r="D95" i="1" l="1"/>
  <c r="C9" i="2"/>
  <c r="F94" i="1"/>
  <c r="C7" i="2"/>
  <c r="J29" i="1"/>
  <c r="I95"/>
  <c r="I111" s="1"/>
  <c r="D111"/>
  <c r="J94"/>
  <c r="F95"/>
  <c r="F111" s="1"/>
  <c r="C11" i="2"/>
  <c r="J106" i="1"/>
  <c r="O106"/>
  <c r="C111"/>
  <c r="C36" i="2"/>
  <c r="C38" s="1"/>
  <c r="C42" s="1"/>
  <c r="J95" i="1" l="1"/>
  <c r="O95"/>
  <c r="E119"/>
  <c r="E118"/>
  <c r="J111"/>
  <c r="O113" s="1"/>
</calcChain>
</file>

<file path=xl/sharedStrings.xml><?xml version="1.0" encoding="utf-8"?>
<sst xmlns="http://schemas.openxmlformats.org/spreadsheetml/2006/main" count="191" uniqueCount="109">
  <si>
    <t>REPORTE DE RECUPERACIONES DIARIA DEL ÁREA DE MICROCRÉDITOS Y MiPyME RURALES</t>
  </si>
  <si>
    <t>REPORTE CON FECHA</t>
  </si>
  <si>
    <t>NP</t>
  </si>
  <si>
    <t>NOMBRE COMPLETO</t>
  </si>
  <si>
    <t>SALDO</t>
  </si>
  <si>
    <t xml:space="preserve">NUMERO </t>
  </si>
  <si>
    <t>MONTO</t>
  </si>
  <si>
    <t>CAPITAL</t>
  </si>
  <si>
    <t>INTERESES</t>
  </si>
  <si>
    <t>MINISTRACION</t>
  </si>
  <si>
    <t>ANTERIOR</t>
  </si>
  <si>
    <t>PAGO</t>
  </si>
  <si>
    <t>PAGADO</t>
  </si>
  <si>
    <t>ACTUAL</t>
  </si>
  <si>
    <t>Liquidado</t>
  </si>
  <si>
    <t>CC</t>
  </si>
  <si>
    <t>CREDITO MINISTRADO EL DIA 04/02/2020</t>
  </si>
  <si>
    <t>LIQUIDO CON GARANTIA LIQ</t>
  </si>
  <si>
    <t>MARIA GOMEZ LOPEZ</t>
  </si>
  <si>
    <t>LIQUIDADO</t>
  </si>
  <si>
    <t>TOTAL MICROCREDITO</t>
  </si>
  <si>
    <t>LIQ. CON UN VEHICULO</t>
  </si>
  <si>
    <t>ARTEMIO SALDAÑA REALIZA UN ABONO REALIZANDO CUATRO PAGOS</t>
  </si>
  <si>
    <t>LIQUIDADO CON GARANTIA</t>
  </si>
  <si>
    <t>MARIO ALBERTO HERNANDEZ MENDOZA</t>
  </si>
  <si>
    <t>ROSA MARIA LOPEZ CRUZ</t>
  </si>
  <si>
    <t>JOSE URIEL VILCHIS ROBLES</t>
  </si>
  <si>
    <t>UN</t>
  </si>
  <si>
    <t>AV</t>
  </si>
  <si>
    <t>EDGAR CRUZ DIAZ</t>
  </si>
  <si>
    <t>CRISTIAN DEL ROCIO CONSTANTINO COELLO</t>
  </si>
  <si>
    <t>ORLANDO COELLO PEREZ</t>
  </si>
  <si>
    <t>TOTAL MiPyME</t>
  </si>
  <si>
    <t>TOTAL MICRO &amp; PYME</t>
  </si>
  <si>
    <t>ARTURO RUIZ BARRETO</t>
  </si>
  <si>
    <t>CIRO ERNESTO NORIEGA GALLEGOS</t>
  </si>
  <si>
    <t>JULIO CESAR GRAJALES RUIZ</t>
  </si>
  <si>
    <t>TOTAL REFACCIONARIO</t>
  </si>
  <si>
    <t xml:space="preserve">TOTAL AVIO </t>
  </si>
  <si>
    <t>PLAN DE OPERACIONES 2020</t>
  </si>
  <si>
    <t>NOTA:</t>
  </si>
  <si>
    <t>MONTO PROYECTADO</t>
  </si>
  <si>
    <t>AV:</t>
  </si>
  <si>
    <t>CREDITO AL VENCIMIENTO</t>
  </si>
  <si>
    <t xml:space="preserve">MONTO COLOCADO </t>
  </si>
  <si>
    <t>CV:</t>
  </si>
  <si>
    <t>CREDITO VENCIDO 1 Ó MAS PAGOS</t>
  </si>
  <si>
    <t>PORCENTAJE ALCANZADO</t>
  </si>
  <si>
    <t>CC:</t>
  </si>
  <si>
    <t>CREDITO AL CORRIENTE</t>
  </si>
  <si>
    <t>CL:</t>
  </si>
  <si>
    <t>CREDITO LIQUIDADO</t>
  </si>
  <si>
    <t>GL:</t>
  </si>
  <si>
    <t>GARANTIA LIQUIDA</t>
  </si>
  <si>
    <t>ÁREA DE MICROCRÉDITO Y MiPyME RURAL</t>
  </si>
  <si>
    <t>8va. ORIENTE SUR No. 125, COL. CENTRO, C.P. 29000, TUXTLA GUTIERREZ, CHIAPAS.</t>
  </si>
  <si>
    <t>TEL: 01 961 61 2 48 82     Email: cappsc@hotmail.com    www.financieracapp.com.mx</t>
  </si>
  <si>
    <t>CARTERA RECURSOS PROPIOS VIGENTES</t>
  </si>
  <si>
    <t>TIPO DE CRÉDITO</t>
  </si>
  <si>
    <t>MICROCREDITO</t>
  </si>
  <si>
    <t>MIPYME RURAL</t>
  </si>
  <si>
    <t>REFACCIONARIO</t>
  </si>
  <si>
    <t>AVIO</t>
  </si>
  <si>
    <t>GRAN TOTAL</t>
  </si>
  <si>
    <t>CARTERA RECURSOS PROPIOS VIGENTE Y VENCIDO</t>
  </si>
  <si>
    <t>TOTAL</t>
  </si>
  <si>
    <t>MICRO &amp; PYME VIGENTE</t>
  </si>
  <si>
    <t>REFACCIONARIO VIGENTE</t>
  </si>
  <si>
    <t>TOTAL VIGENTE</t>
  </si>
  <si>
    <t>MICRO VENCIDO</t>
  </si>
  <si>
    <t>AVIO VDO</t>
  </si>
  <si>
    <t>TOTAL VENCIDO</t>
  </si>
  <si>
    <t>TOTAL RECURSOS PROPIOS</t>
  </si>
  <si>
    <t xml:space="preserve">REPORTE DE COLOCACION Y  RECUPERACIONES DIARIA DEL ÁREA DE MICROCRÉDITOS Y MiPyME RURALES </t>
  </si>
  <si>
    <t>CREDITOS DE AVIOS Y REFACCIONARIOS</t>
  </si>
  <si>
    <t>MARINA ESPINOZA MENDEZ</t>
  </si>
  <si>
    <t>EDIALBERTO MENDEZ LOPEZ</t>
  </si>
  <si>
    <t>ADELA DE LA CRUZ JIMENEZ</t>
  </si>
  <si>
    <t>ELIZAMA CRUZ GRAJALEZ</t>
  </si>
  <si>
    <t>ILNER LOPEZ MARQUEZ</t>
  </si>
  <si>
    <t>BELTIEL SANTOS GUTIERREZ</t>
  </si>
  <si>
    <t>ELEVI GARCIA GARCIA</t>
  </si>
  <si>
    <t>JOSE LUIS GONZALEZ HERNANDEZ</t>
  </si>
  <si>
    <t>EUCARIO MANCILLA DIAZ</t>
  </si>
  <si>
    <t>TOTAL  AVIO VENCIDO RECURSOS PROPIOS</t>
  </si>
  <si>
    <t>B</t>
  </si>
  <si>
    <t>REPORTE DE RECUPERACIONES DIARIA DE CARTERA VENCIDA DE MICROCRÉDITOS Y MiPyME RURAL</t>
  </si>
  <si>
    <t xml:space="preserve">NÚMERO </t>
  </si>
  <si>
    <t>MINISTRACIÓN</t>
  </si>
  <si>
    <t>FRANCISCO DE JESUSVARGAS</t>
  </si>
  <si>
    <t>FREDY GONZALEZ RODRIGUEZ</t>
  </si>
  <si>
    <t>UNI0</t>
  </si>
  <si>
    <t>SIN GL</t>
  </si>
  <si>
    <t>FLORENCIA VILLAGOMEZ CAPISTRAN</t>
  </si>
  <si>
    <t>GABRIELA RUIZ LAGUNA</t>
  </si>
  <si>
    <t>PATRICIA DEL CARMEN CRUZ MENDOZA</t>
  </si>
  <si>
    <t>REYNA MABEL DE PAZ SOLIS</t>
  </si>
  <si>
    <t>TOTALES</t>
  </si>
  <si>
    <t>MONTO 
COBRADO</t>
  </si>
  <si>
    <t>MONTO COLOCADO</t>
  </si>
  <si>
    <t>TOTAL RECUPERACION</t>
  </si>
  <si>
    <t>TOTAL COLOCACION</t>
  </si>
  <si>
    <t>RAFAEL HERNANDEZ MACIAS</t>
  </si>
  <si>
    <t>TIPO DE CREDITO</t>
  </si>
  <si>
    <t>PABLO DOMIGUEZ ZALASAR</t>
  </si>
  <si>
    <t>GABRIEL LEON CAÑAVERAL</t>
  </si>
  <si>
    <t>PEDRO SANTIAGO FLORES</t>
  </si>
  <si>
    <t>RESTRUCTURA</t>
  </si>
  <si>
    <t>Maria Concepcion Fernandez Alfonso</t>
  </si>
</sst>
</file>

<file path=xl/styles.xml><?xml version="1.0" encoding="utf-8"?>
<styleSheet xmlns="http://schemas.openxmlformats.org/spreadsheetml/2006/main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i/>
      <sz val="10"/>
      <color theme="1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0"/>
      <name val="Century Gothic"/>
      <family val="2"/>
    </font>
    <font>
      <sz val="7.5"/>
      <color theme="1"/>
      <name val="Century Gothic"/>
      <family val="2"/>
    </font>
    <font>
      <sz val="7"/>
      <color theme="1"/>
      <name val="Century Gothic"/>
      <family val="2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entury Gothic"/>
      <family val="2"/>
    </font>
    <font>
      <b/>
      <i/>
      <sz val="11"/>
      <color theme="1"/>
      <name val="Century Gothic"/>
      <family val="2"/>
    </font>
    <font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Century Gothic"/>
      <family val="2"/>
    </font>
    <font>
      <b/>
      <sz val="9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NumberFormat="1" applyFont="1" applyFill="1"/>
    <xf numFmtId="0" fontId="4" fillId="2" borderId="0" xfId="0" applyFont="1" applyFill="1" applyBorder="1"/>
    <xf numFmtId="0" fontId="4" fillId="2" borderId="0" xfId="0" applyNumberFormat="1" applyFont="1" applyFill="1" applyBorder="1"/>
    <xf numFmtId="0" fontId="4" fillId="2" borderId="1" xfId="0" applyFont="1" applyFill="1" applyBorder="1"/>
    <xf numFmtId="0" fontId="4" fillId="2" borderId="1" xfId="0" applyNumberFormat="1" applyFont="1" applyFill="1" applyBorder="1"/>
    <xf numFmtId="0" fontId="3" fillId="2" borderId="2" xfId="0" applyFont="1" applyFill="1" applyBorder="1" applyAlignment="1"/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2" fontId="4" fillId="2" borderId="0" xfId="0" applyNumberFormat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2" borderId="13" xfId="0" applyFont="1" applyFill="1" applyBorder="1"/>
    <xf numFmtId="0" fontId="4" fillId="2" borderId="3" xfId="0" applyFont="1" applyFill="1" applyBorder="1" applyAlignment="1"/>
    <xf numFmtId="44" fontId="4" fillId="2" borderId="3" xfId="1" applyFont="1" applyFill="1" applyBorder="1" applyAlignment="1"/>
    <xf numFmtId="14" fontId="4" fillId="2" borderId="3" xfId="0" applyNumberFormat="1" applyFont="1" applyFill="1" applyBorder="1" applyAlignment="1">
      <alignment horizontal="right"/>
    </xf>
    <xf numFmtId="0" fontId="4" fillId="2" borderId="3" xfId="0" applyNumberFormat="1" applyFont="1" applyFill="1" applyBorder="1" applyAlignment="1"/>
    <xf numFmtId="44" fontId="4" fillId="2" borderId="3" xfId="1" applyNumberFormat="1" applyFont="1" applyFill="1" applyBorder="1" applyAlignment="1"/>
    <xf numFmtId="44" fontId="4" fillId="2" borderId="0" xfId="0" applyNumberFormat="1" applyFont="1" applyFill="1"/>
    <xf numFmtId="0" fontId="4" fillId="0" borderId="13" xfId="0" applyFont="1" applyFill="1" applyBorder="1"/>
    <xf numFmtId="0" fontId="4" fillId="0" borderId="13" xfId="0" applyFont="1" applyFill="1" applyBorder="1" applyAlignment="1"/>
    <xf numFmtId="44" fontId="4" fillId="0" borderId="13" xfId="1" applyFont="1" applyFill="1" applyBorder="1" applyAlignment="1"/>
    <xf numFmtId="44" fontId="4" fillId="0" borderId="3" xfId="1" applyFont="1" applyFill="1" applyBorder="1" applyAlignment="1"/>
    <xf numFmtId="14" fontId="4" fillId="0" borderId="13" xfId="1" applyNumberFormat="1" applyFont="1" applyFill="1" applyBorder="1" applyAlignment="1"/>
    <xf numFmtId="0" fontId="4" fillId="0" borderId="13" xfId="1" applyNumberFormat="1" applyFont="1" applyFill="1" applyBorder="1" applyAlignment="1"/>
    <xf numFmtId="44" fontId="4" fillId="0" borderId="3" xfId="1" applyNumberFormat="1" applyFont="1" applyFill="1" applyBorder="1" applyAlignment="1"/>
    <xf numFmtId="44" fontId="4" fillId="0" borderId="0" xfId="0" applyNumberFormat="1" applyFont="1" applyFill="1"/>
    <xf numFmtId="0" fontId="4" fillId="0" borderId="0" xfId="0" applyFont="1" applyFill="1"/>
    <xf numFmtId="0" fontId="4" fillId="4" borderId="13" xfId="0" applyFont="1" applyFill="1" applyBorder="1" applyAlignment="1"/>
    <xf numFmtId="44" fontId="4" fillId="4" borderId="13" xfId="1" applyFont="1" applyFill="1" applyBorder="1" applyAlignment="1"/>
    <xf numFmtId="44" fontId="4" fillId="4" borderId="3" xfId="1" applyFont="1" applyFill="1" applyBorder="1" applyAlignment="1"/>
    <xf numFmtId="14" fontId="4" fillId="4" borderId="13" xfId="1" applyNumberFormat="1" applyFont="1" applyFill="1" applyBorder="1" applyAlignment="1"/>
    <xf numFmtId="0" fontId="4" fillId="4" borderId="13" xfId="1" applyNumberFormat="1" applyFont="1" applyFill="1" applyBorder="1" applyAlignment="1"/>
    <xf numFmtId="44" fontId="4" fillId="4" borderId="14" xfId="1" applyFont="1" applyFill="1" applyBorder="1" applyAlignment="1"/>
    <xf numFmtId="44" fontId="4" fillId="4" borderId="3" xfId="1" applyNumberFormat="1" applyFont="1" applyFill="1" applyBorder="1" applyAlignment="1"/>
    <xf numFmtId="14" fontId="4" fillId="0" borderId="13" xfId="0" applyNumberFormat="1" applyFont="1" applyFill="1" applyBorder="1" applyAlignment="1">
      <alignment horizontal="right"/>
    </xf>
    <xf numFmtId="0" fontId="4" fillId="0" borderId="13" xfId="0" applyNumberFormat="1" applyFont="1" applyFill="1" applyBorder="1" applyAlignment="1"/>
    <xf numFmtId="14" fontId="4" fillId="4" borderId="13" xfId="0" applyNumberFormat="1" applyFont="1" applyFill="1" applyBorder="1" applyAlignment="1">
      <alignment horizontal="right"/>
    </xf>
    <xf numFmtId="0" fontId="4" fillId="4" borderId="13" xfId="0" applyNumberFormat="1" applyFont="1" applyFill="1" applyBorder="1" applyAlignment="1"/>
    <xf numFmtId="0" fontId="4" fillId="0" borderId="13" xfId="0" applyFont="1" applyFill="1" applyBorder="1" applyAlignment="1">
      <alignment horizontal="left" vertical="center"/>
    </xf>
    <xf numFmtId="44" fontId="4" fillId="0" borderId="13" xfId="1" applyFont="1" applyFill="1" applyBorder="1" applyAlignment="1">
      <alignment horizontal="left" vertical="center"/>
    </xf>
    <xf numFmtId="14" fontId="4" fillId="0" borderId="13" xfId="0" applyNumberFormat="1" applyFont="1" applyFill="1" applyBorder="1" applyAlignment="1">
      <alignment horizontal="right" vertical="center"/>
    </xf>
    <xf numFmtId="0" fontId="4" fillId="0" borderId="13" xfId="0" applyNumberFormat="1" applyFont="1" applyFill="1" applyBorder="1" applyAlignment="1">
      <alignment horizontal="right" vertical="center"/>
    </xf>
    <xf numFmtId="14" fontId="4" fillId="0" borderId="0" xfId="0" applyNumberFormat="1" applyFont="1" applyFill="1"/>
    <xf numFmtId="44" fontId="6" fillId="0" borderId="13" xfId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44" fontId="4" fillId="4" borderId="13" xfId="1" applyFont="1" applyFill="1" applyBorder="1" applyAlignment="1">
      <alignment horizontal="left" vertical="center"/>
    </xf>
    <xf numFmtId="14" fontId="4" fillId="4" borderId="13" xfId="0" applyNumberFormat="1" applyFont="1" applyFill="1" applyBorder="1" applyAlignment="1">
      <alignment horizontal="right" vertical="center"/>
    </xf>
    <xf numFmtId="0" fontId="4" fillId="4" borderId="13" xfId="0" applyNumberFormat="1" applyFont="1" applyFill="1" applyBorder="1" applyAlignment="1">
      <alignment horizontal="right" vertical="center"/>
    </xf>
    <xf numFmtId="0" fontId="7" fillId="4" borderId="13" xfId="0" applyFont="1" applyFill="1" applyBorder="1" applyAlignment="1">
      <alignment horizontal="center" vertical="center"/>
    </xf>
    <xf numFmtId="44" fontId="3" fillId="4" borderId="13" xfId="1" applyFont="1" applyFill="1" applyBorder="1" applyAlignment="1"/>
    <xf numFmtId="0" fontId="3" fillId="4" borderId="13" xfId="1" applyNumberFormat="1" applyFont="1" applyFill="1" applyBorder="1" applyAlignment="1"/>
    <xf numFmtId="44" fontId="3" fillId="4" borderId="13" xfId="1" applyNumberFormat="1" applyFont="1" applyFill="1" applyBorder="1" applyAlignment="1"/>
    <xf numFmtId="0" fontId="4" fillId="0" borderId="13" xfId="0" applyNumberFormat="1" applyFont="1" applyFill="1" applyBorder="1" applyAlignment="1">
      <alignment horizontal="left" vertical="center"/>
    </xf>
    <xf numFmtId="44" fontId="6" fillId="0" borderId="13" xfId="1" applyNumberFormat="1" applyFont="1" applyFill="1" applyBorder="1" applyAlignment="1">
      <alignment horizontal="left" vertical="center"/>
    </xf>
    <xf numFmtId="0" fontId="4" fillId="4" borderId="13" xfId="0" applyNumberFormat="1" applyFont="1" applyFill="1" applyBorder="1" applyAlignment="1">
      <alignment horizontal="left" vertical="center"/>
    </xf>
    <xf numFmtId="44" fontId="6" fillId="4" borderId="13" xfId="1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horizontal="left" vertical="center"/>
    </xf>
    <xf numFmtId="14" fontId="4" fillId="2" borderId="13" xfId="0" applyNumberFormat="1" applyFont="1" applyFill="1" applyBorder="1" applyAlignment="1">
      <alignment horizontal="right" vertical="center"/>
    </xf>
    <xf numFmtId="0" fontId="4" fillId="2" borderId="13" xfId="0" applyNumberFormat="1" applyFont="1" applyFill="1" applyBorder="1" applyAlignment="1">
      <alignment horizontal="left" vertical="center"/>
    </xf>
    <xf numFmtId="44" fontId="6" fillId="2" borderId="13" xfId="1" applyNumberFormat="1" applyFont="1" applyFill="1" applyBorder="1" applyAlignment="1">
      <alignment horizontal="left" vertical="center"/>
    </xf>
    <xf numFmtId="0" fontId="8" fillId="0" borderId="13" xfId="0" applyFont="1" applyFill="1" applyBorder="1"/>
    <xf numFmtId="0" fontId="8" fillId="0" borderId="13" xfId="0" applyFont="1" applyFill="1" applyBorder="1" applyAlignment="1">
      <alignment horizontal="left" vertical="center"/>
    </xf>
    <xf numFmtId="44" fontId="8" fillId="0" borderId="13" xfId="1" applyFont="1" applyFill="1" applyBorder="1" applyAlignment="1">
      <alignment horizontal="left" vertical="center"/>
    </xf>
    <xf numFmtId="14" fontId="8" fillId="0" borderId="13" xfId="0" applyNumberFormat="1" applyFont="1" applyFill="1" applyBorder="1" applyAlignment="1">
      <alignment horizontal="right" vertical="center"/>
    </xf>
    <xf numFmtId="0" fontId="8" fillId="0" borderId="13" xfId="0" applyNumberFormat="1" applyFont="1" applyFill="1" applyBorder="1" applyAlignment="1">
      <alignment horizontal="left" vertical="center"/>
    </xf>
    <xf numFmtId="44" fontId="9" fillId="0" borderId="13" xfId="1" applyNumberFormat="1" applyFont="1" applyFill="1" applyBorder="1" applyAlignment="1">
      <alignment horizontal="left" vertical="center"/>
    </xf>
    <xf numFmtId="44" fontId="8" fillId="0" borderId="0" xfId="0" applyNumberFormat="1" applyFont="1" applyFill="1"/>
    <xf numFmtId="0" fontId="8" fillId="0" borderId="0" xfId="0" applyFont="1" applyFill="1"/>
    <xf numFmtId="0" fontId="4" fillId="0" borderId="13" xfId="0" applyNumberFormat="1" applyFont="1" applyFill="1" applyBorder="1"/>
    <xf numFmtId="44" fontId="4" fillId="4" borderId="13" xfId="0" applyNumberFormat="1" applyFont="1" applyFill="1" applyBorder="1" applyAlignment="1"/>
    <xf numFmtId="14" fontId="4" fillId="4" borderId="13" xfId="0" applyNumberFormat="1" applyFont="1" applyFill="1" applyBorder="1" applyAlignment="1"/>
    <xf numFmtId="44" fontId="4" fillId="4" borderId="0" xfId="0" applyNumberFormat="1" applyFont="1" applyFill="1"/>
    <xf numFmtId="0" fontId="3" fillId="4" borderId="13" xfId="0" applyFont="1" applyFill="1" applyBorder="1" applyAlignment="1">
      <alignment horizontal="left" vertical="center"/>
    </xf>
    <xf numFmtId="44" fontId="3" fillId="4" borderId="13" xfId="0" applyNumberFormat="1" applyFont="1" applyFill="1" applyBorder="1" applyAlignment="1">
      <alignment horizontal="left" vertical="center"/>
    </xf>
    <xf numFmtId="44" fontId="10" fillId="4" borderId="13" xfId="0" applyNumberFormat="1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44" fontId="3" fillId="5" borderId="13" xfId="0" applyNumberFormat="1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right" vertical="center"/>
    </xf>
    <xf numFmtId="0" fontId="3" fillId="5" borderId="13" xfId="0" applyNumberFormat="1" applyFont="1" applyFill="1" applyBorder="1" applyAlignment="1">
      <alignment horizontal="left" vertical="center"/>
    </xf>
    <xf numFmtId="44" fontId="3" fillId="5" borderId="13" xfId="1" applyFont="1" applyFill="1" applyBorder="1" applyAlignment="1">
      <alignment horizontal="left" vertical="center"/>
    </xf>
    <xf numFmtId="0" fontId="4" fillId="0" borderId="15" xfId="0" applyFont="1" applyFill="1" applyBorder="1"/>
    <xf numFmtId="0" fontId="4" fillId="2" borderId="15" xfId="0" applyFont="1" applyFill="1" applyBorder="1"/>
    <xf numFmtId="0" fontId="4" fillId="2" borderId="13" xfId="0" applyFont="1" applyFill="1" applyBorder="1" applyAlignment="1"/>
    <xf numFmtId="44" fontId="4" fillId="2" borderId="13" xfId="1" applyFont="1" applyFill="1" applyBorder="1" applyAlignment="1"/>
    <xf numFmtId="14" fontId="4" fillId="2" borderId="13" xfId="0" applyNumberFormat="1" applyFont="1" applyFill="1" applyBorder="1" applyAlignment="1">
      <alignment horizontal="right"/>
    </xf>
    <xf numFmtId="0" fontId="4" fillId="2" borderId="13" xfId="0" applyNumberFormat="1" applyFont="1" applyFill="1" applyBorder="1" applyAlignment="1"/>
    <xf numFmtId="44" fontId="11" fillId="2" borderId="13" xfId="1" applyFont="1" applyFill="1" applyBorder="1" applyAlignment="1"/>
    <xf numFmtId="0" fontId="7" fillId="5" borderId="13" xfId="0" applyFont="1" applyFill="1" applyBorder="1" applyAlignment="1">
      <alignment horizontal="left" vertical="center"/>
    </xf>
    <xf numFmtId="44" fontId="3" fillId="5" borderId="13" xfId="1" applyFont="1" applyFill="1" applyBorder="1" applyAlignment="1"/>
    <xf numFmtId="44" fontId="3" fillId="5" borderId="13" xfId="1" applyNumberFormat="1" applyFont="1" applyFill="1" applyBorder="1" applyAlignment="1"/>
    <xf numFmtId="0" fontId="10" fillId="5" borderId="13" xfId="1" applyNumberFormat="1" applyFont="1" applyFill="1" applyBorder="1" applyAlignment="1"/>
    <xf numFmtId="44" fontId="10" fillId="5" borderId="13" xfId="1" applyFont="1" applyFill="1" applyBorder="1" applyAlignment="1"/>
    <xf numFmtId="44" fontId="6" fillId="2" borderId="13" xfId="1" applyFont="1" applyFill="1" applyBorder="1" applyAlignment="1"/>
    <xf numFmtId="0" fontId="7" fillId="5" borderId="13" xfId="0" applyFont="1" applyFill="1" applyBorder="1" applyAlignment="1"/>
    <xf numFmtId="14" fontId="3" fillId="5" borderId="13" xfId="0" applyNumberFormat="1" applyFont="1" applyFill="1" applyBorder="1" applyAlignment="1">
      <alignment horizontal="right"/>
    </xf>
    <xf numFmtId="44" fontId="3" fillId="5" borderId="13" xfId="0" applyNumberFormat="1" applyFont="1" applyFill="1" applyBorder="1" applyAlignment="1"/>
    <xf numFmtId="0" fontId="3" fillId="5" borderId="13" xfId="0" applyNumberFormat="1" applyFont="1" applyFill="1" applyBorder="1" applyAlignment="1"/>
    <xf numFmtId="0" fontId="3" fillId="5" borderId="13" xfId="0" applyFont="1" applyFill="1" applyBorder="1" applyAlignment="1"/>
    <xf numFmtId="0" fontId="5" fillId="3" borderId="16" xfId="0" applyFont="1" applyFill="1" applyBorder="1" applyAlignment="1"/>
    <xf numFmtId="44" fontId="5" fillId="3" borderId="17" xfId="0" applyNumberFormat="1" applyFont="1" applyFill="1" applyBorder="1" applyAlignment="1"/>
    <xf numFmtId="44" fontId="5" fillId="2" borderId="2" xfId="0" applyNumberFormat="1" applyFont="1" applyFill="1" applyBorder="1" applyAlignment="1"/>
    <xf numFmtId="44" fontId="5" fillId="3" borderId="16" xfId="0" applyNumberFormat="1" applyFont="1" applyFill="1" applyBorder="1" applyAlignment="1"/>
    <xf numFmtId="0" fontId="12" fillId="2" borderId="2" xfId="0" applyNumberFormat="1" applyFont="1" applyFill="1" applyBorder="1" applyAlignment="1"/>
    <xf numFmtId="0" fontId="12" fillId="2" borderId="2" xfId="0" applyFont="1" applyFill="1" applyBorder="1" applyAlignment="1"/>
    <xf numFmtId="44" fontId="4" fillId="2" borderId="0" xfId="0" applyNumberFormat="1" applyFont="1" applyFill="1" applyBorder="1"/>
    <xf numFmtId="44" fontId="4" fillId="5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44" fontId="4" fillId="6" borderId="0" xfId="1" applyNumberFormat="1" applyFont="1" applyFill="1"/>
    <xf numFmtId="0" fontId="14" fillId="2" borderId="0" xfId="0" applyFont="1" applyFill="1"/>
    <xf numFmtId="44" fontId="4" fillId="6" borderId="0" xfId="0" applyNumberFormat="1" applyFont="1" applyFill="1"/>
    <xf numFmtId="10" fontId="4" fillId="6" borderId="0" xfId="2" applyNumberFormat="1" applyFont="1" applyFill="1" applyAlignment="1">
      <alignment horizontal="center"/>
    </xf>
    <xf numFmtId="0" fontId="4" fillId="2" borderId="18" xfId="0" applyFont="1" applyFill="1" applyBorder="1"/>
    <xf numFmtId="0" fontId="0" fillId="2" borderId="0" xfId="0" applyFill="1"/>
    <xf numFmtId="22" fontId="0" fillId="2" borderId="0" xfId="0" applyNumberFormat="1" applyFill="1"/>
    <xf numFmtId="0" fontId="15" fillId="2" borderId="0" xfId="0" applyFont="1" applyFill="1"/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4" fillId="2" borderId="21" xfId="0" applyFont="1" applyFill="1" applyBorder="1"/>
    <xf numFmtId="44" fontId="4" fillId="2" borderId="22" xfId="0" applyNumberFormat="1" applyFont="1" applyFill="1" applyBorder="1"/>
    <xf numFmtId="0" fontId="4" fillId="2" borderId="23" xfId="0" applyFont="1" applyFill="1" applyBorder="1"/>
    <xf numFmtId="44" fontId="4" fillId="2" borderId="24" xfId="0" applyNumberFormat="1" applyFont="1" applyFill="1" applyBorder="1"/>
    <xf numFmtId="0" fontId="4" fillId="2" borderId="25" xfId="0" applyFont="1" applyFill="1" applyBorder="1"/>
    <xf numFmtId="44" fontId="4" fillId="2" borderId="26" xfId="0" applyNumberFormat="1" applyFont="1" applyFill="1" applyBorder="1"/>
    <xf numFmtId="0" fontId="17" fillId="2" borderId="19" xfId="0" applyFont="1" applyFill="1" applyBorder="1"/>
    <xf numFmtId="44" fontId="17" fillId="2" borderId="20" xfId="0" applyNumberFormat="1" applyFont="1" applyFill="1" applyBorder="1"/>
    <xf numFmtId="14" fontId="0" fillId="2" borderId="0" xfId="0" applyNumberFormat="1" applyFill="1"/>
    <xf numFmtId="44" fontId="0" fillId="2" borderId="0" xfId="0" applyNumberFormat="1" applyFill="1"/>
    <xf numFmtId="0" fontId="18" fillId="2" borderId="0" xfId="0" applyFont="1" applyFill="1"/>
    <xf numFmtId="0" fontId="19" fillId="2" borderId="0" xfId="0" applyFont="1" applyFill="1"/>
    <xf numFmtId="8" fontId="19" fillId="2" borderId="0" xfId="0" applyNumberFormat="1" applyFont="1" applyFill="1"/>
    <xf numFmtId="0" fontId="20" fillId="2" borderId="27" xfId="0" applyFont="1" applyFill="1" applyBorder="1" applyAlignment="1">
      <alignment horizontal="center" vertical="center"/>
    </xf>
    <xf numFmtId="0" fontId="0" fillId="2" borderId="27" xfId="0" applyFill="1" applyBorder="1"/>
    <xf numFmtId="44" fontId="0" fillId="2" borderId="27" xfId="0" applyNumberFormat="1" applyFill="1" applyBorder="1"/>
    <xf numFmtId="0" fontId="21" fillId="2" borderId="27" xfId="0" applyFont="1" applyFill="1" applyBorder="1"/>
    <xf numFmtId="44" fontId="21" fillId="2" borderId="27" xfId="0" applyNumberFormat="1" applyFont="1" applyFill="1" applyBorder="1"/>
    <xf numFmtId="0" fontId="2" fillId="2" borderId="27" xfId="0" applyFont="1" applyFill="1" applyBorder="1"/>
    <xf numFmtId="44" fontId="2" fillId="2" borderId="27" xfId="0" applyNumberFormat="1" applyFont="1" applyFill="1" applyBorder="1"/>
    <xf numFmtId="0" fontId="22" fillId="2" borderId="0" xfId="0" applyFont="1" applyFill="1"/>
    <xf numFmtId="0" fontId="3" fillId="2" borderId="0" xfId="0" applyFont="1" applyFill="1" applyBorder="1"/>
    <xf numFmtId="14" fontId="4" fillId="2" borderId="13" xfId="0" applyNumberFormat="1" applyFont="1" applyFill="1" applyBorder="1" applyAlignment="1"/>
    <xf numFmtId="0" fontId="6" fillId="2" borderId="3" xfId="0" applyFont="1" applyFill="1" applyBorder="1" applyAlignment="1"/>
    <xf numFmtId="0" fontId="6" fillId="2" borderId="13" xfId="0" applyFont="1" applyFill="1" applyBorder="1" applyAlignment="1"/>
    <xf numFmtId="0" fontId="5" fillId="3" borderId="16" xfId="0" applyFont="1" applyFill="1" applyBorder="1" applyAlignment="1">
      <alignment vertical="center"/>
    </xf>
    <xf numFmtId="44" fontId="12" fillId="3" borderId="17" xfId="0" applyNumberFormat="1" applyFont="1" applyFill="1" applyBorder="1" applyAlignment="1"/>
    <xf numFmtId="44" fontId="12" fillId="3" borderId="16" xfId="0" applyNumberFormat="1" applyFont="1" applyFill="1" applyBorder="1" applyAlignment="1"/>
    <xf numFmtId="44" fontId="6" fillId="2" borderId="0" xfId="0" applyNumberFormat="1" applyFont="1" applyFill="1"/>
    <xf numFmtId="0" fontId="23" fillId="2" borderId="0" xfId="0" applyFont="1" applyFill="1"/>
    <xf numFmtId="44" fontId="23" fillId="2" borderId="0" xfId="0" applyNumberFormat="1" applyFont="1" applyFill="1"/>
    <xf numFmtId="14" fontId="4" fillId="2" borderId="0" xfId="0" applyNumberFormat="1" applyFont="1" applyFill="1"/>
    <xf numFmtId="0" fontId="11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horizontal="center"/>
    </xf>
    <xf numFmtId="22" fontId="4" fillId="2" borderId="0" xfId="0" applyNumberFormat="1" applyFont="1" applyFill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5" xfId="0" applyFont="1" applyFill="1" applyBorder="1" applyAlignment="1"/>
    <xf numFmtId="44" fontId="4" fillId="4" borderId="5" xfId="1" applyFont="1" applyFill="1" applyBorder="1" applyAlignment="1"/>
    <xf numFmtId="14" fontId="4" fillId="4" borderId="5" xfId="0" applyNumberFormat="1" applyFont="1" applyFill="1" applyBorder="1" applyAlignment="1"/>
    <xf numFmtId="0" fontId="0" fillId="4" borderId="0" xfId="0" applyFill="1"/>
    <xf numFmtId="0" fontId="4" fillId="0" borderId="27" xfId="0" applyFont="1" applyBorder="1" applyAlignment="1"/>
    <xf numFmtId="44" fontId="4" fillId="0" borderId="27" xfId="1" applyFont="1" applyBorder="1" applyAlignment="1"/>
    <xf numFmtId="14" fontId="4" fillId="0" borderId="27" xfId="0" applyNumberFormat="1" applyFont="1" applyBorder="1" applyAlignment="1"/>
    <xf numFmtId="44" fontId="6" fillId="0" borderId="27" xfId="1" applyFont="1" applyBorder="1" applyAlignment="1"/>
    <xf numFmtId="44" fontId="23" fillId="0" borderId="27" xfId="1" applyFont="1" applyBorder="1" applyAlignment="1"/>
    <xf numFmtId="8" fontId="19" fillId="0" borderId="0" xfId="0" applyNumberFormat="1" applyFont="1"/>
    <xf numFmtId="44" fontId="11" fillId="0" borderId="27" xfId="1" applyFont="1" applyBorder="1" applyAlignment="1"/>
    <xf numFmtId="0" fontId="12" fillId="10" borderId="34" xfId="0" applyFont="1" applyFill="1" applyBorder="1" applyAlignment="1">
      <alignment horizontal="right"/>
    </xf>
    <xf numFmtId="44" fontId="12" fillId="10" borderId="35" xfId="0" applyNumberFormat="1" applyFont="1" applyFill="1" applyBorder="1"/>
    <xf numFmtId="44" fontId="24" fillId="10" borderId="34" xfId="0" applyNumberFormat="1" applyFont="1" applyFill="1" applyBorder="1"/>
    <xf numFmtId="44" fontId="12" fillId="10" borderId="36" xfId="0" applyNumberFormat="1" applyFont="1" applyFill="1" applyBorder="1"/>
    <xf numFmtId="0" fontId="18" fillId="0" borderId="0" xfId="0" applyFont="1"/>
    <xf numFmtId="0" fontId="8" fillId="2" borderId="0" xfId="0" applyFont="1" applyFill="1" applyBorder="1" applyAlignment="1"/>
    <xf numFmtId="0" fontId="4" fillId="2" borderId="0" xfId="0" applyFont="1" applyFill="1" applyAlignment="1">
      <alignment horizontal="right" vertical="center"/>
    </xf>
    <xf numFmtId="22" fontId="4" fillId="2" borderId="0" xfId="0" applyNumberFormat="1" applyFont="1" applyFill="1"/>
    <xf numFmtId="0" fontId="4" fillId="2" borderId="43" xfId="0" applyFont="1" applyFill="1" applyBorder="1"/>
    <xf numFmtId="0" fontId="4" fillId="2" borderId="44" xfId="0" applyFont="1" applyFill="1" applyBorder="1" applyAlignment="1"/>
    <xf numFmtId="0" fontId="4" fillId="2" borderId="44" xfId="0" applyFont="1" applyFill="1" applyBorder="1"/>
    <xf numFmtId="0" fontId="4" fillId="2" borderId="47" xfId="0" applyFont="1" applyFill="1" applyBorder="1"/>
    <xf numFmtId="0" fontId="4" fillId="2" borderId="48" xfId="0" applyFont="1" applyFill="1" applyBorder="1"/>
    <xf numFmtId="0" fontId="5" fillId="3" borderId="36" xfId="0" applyFont="1" applyFill="1" applyBorder="1" applyAlignment="1">
      <alignment horizontal="center"/>
    </xf>
    <xf numFmtId="8" fontId="23" fillId="2" borderId="0" xfId="0" applyNumberFormat="1" applyFont="1" applyFill="1"/>
    <xf numFmtId="0" fontId="4" fillId="2" borderId="51" xfId="0" applyFont="1" applyFill="1" applyBorder="1"/>
    <xf numFmtId="0" fontId="4" fillId="2" borderId="52" xfId="0" applyFont="1" applyFill="1" applyBorder="1" applyAlignment="1"/>
    <xf numFmtId="0" fontId="3" fillId="2" borderId="0" xfId="0" applyFont="1" applyFill="1" applyAlignment="1"/>
    <xf numFmtId="44" fontId="3" fillId="2" borderId="0" xfId="0" applyNumberFormat="1" applyFont="1" applyFill="1" applyAlignment="1"/>
    <xf numFmtId="0" fontId="4" fillId="2" borderId="0" xfId="0" applyFont="1" applyFill="1" applyAlignment="1"/>
    <xf numFmtId="0" fontId="25" fillId="0" borderId="0" xfId="0" applyFont="1"/>
    <xf numFmtId="164" fontId="4" fillId="0" borderId="0" xfId="0" applyNumberFormat="1" applyFont="1" applyFill="1"/>
    <xf numFmtId="44" fontId="4" fillId="2" borderId="13" xfId="0" applyNumberFormat="1" applyFont="1" applyFill="1" applyBorder="1" applyAlignment="1"/>
    <xf numFmtId="0" fontId="4" fillId="11" borderId="0" xfId="0" applyFont="1" applyFill="1"/>
    <xf numFmtId="0" fontId="4" fillId="3" borderId="0" xfId="0" applyFont="1" applyFill="1"/>
    <xf numFmtId="0" fontId="5" fillId="3" borderId="0" xfId="0" applyFont="1" applyFill="1"/>
    <xf numFmtId="0" fontId="26" fillId="11" borderId="0" xfId="0" applyFont="1" applyFill="1"/>
    <xf numFmtId="44" fontId="4" fillId="2" borderId="13" xfId="1" applyNumberFormat="1" applyFont="1" applyFill="1" applyBorder="1" applyAlignment="1"/>
    <xf numFmtId="0" fontId="4" fillId="2" borderId="0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4" fillId="7" borderId="0" xfId="0" applyFont="1" applyFill="1" applyAlignment="1">
      <alignment horizontal="left" wrapText="1"/>
    </xf>
    <xf numFmtId="0" fontId="13" fillId="7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44" fontId="4" fillId="2" borderId="45" xfId="1" applyNumberFormat="1" applyFont="1" applyFill="1" applyBorder="1" applyAlignment="1">
      <alignment horizontal="center"/>
    </xf>
    <xf numFmtId="44" fontId="4" fillId="2" borderId="45" xfId="1" applyFont="1" applyFill="1" applyBorder="1" applyAlignment="1">
      <alignment horizontal="center"/>
    </xf>
    <xf numFmtId="44" fontId="4" fillId="2" borderId="46" xfId="1" applyFont="1" applyFill="1" applyBorder="1" applyAlignment="1">
      <alignment horizontal="center"/>
    </xf>
    <xf numFmtId="44" fontId="4" fillId="2" borderId="49" xfId="1" applyFont="1" applyFill="1" applyBorder="1" applyAlignment="1">
      <alignment horizontal="center"/>
    </xf>
    <xf numFmtId="44" fontId="12" fillId="3" borderId="50" xfId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44" fontId="4" fillId="2" borderId="53" xfId="1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44" fontId="4" fillId="2" borderId="54" xfId="1" applyNumberFormat="1" applyFont="1" applyFill="1" applyBorder="1" applyAlignment="1">
      <alignment horizontal="center"/>
    </xf>
    <xf numFmtId="44" fontId="4" fillId="2" borderId="54" xfId="1" applyFont="1" applyFill="1" applyBorder="1" applyAlignment="1">
      <alignment horizontal="center"/>
    </xf>
    <xf numFmtId="44" fontId="4" fillId="2" borderId="55" xfId="1" applyFont="1" applyFill="1" applyBorder="1" applyAlignment="1">
      <alignment horizontal="center"/>
    </xf>
    <xf numFmtId="44" fontId="4" fillId="2" borderId="56" xfId="1" applyFont="1" applyFill="1" applyBorder="1" applyAlignment="1">
      <alignment horizontal="center"/>
    </xf>
    <xf numFmtId="44" fontId="12" fillId="3" borderId="57" xfId="1" applyFont="1" applyFill="1" applyBorder="1" applyAlignment="1">
      <alignment horizontal="center"/>
    </xf>
    <xf numFmtId="0" fontId="4" fillId="3" borderId="27" xfId="0" applyFont="1" applyFill="1" applyBorder="1"/>
    <xf numFmtId="14" fontId="4" fillId="2" borderId="27" xfId="0" applyNumberFormat="1" applyFont="1" applyFill="1" applyBorder="1"/>
    <xf numFmtId="44" fontId="4" fillId="2" borderId="27" xfId="0" applyNumberFormat="1" applyFont="1" applyFill="1" applyBorder="1"/>
    <xf numFmtId="0" fontId="4" fillId="2" borderId="27" xfId="0" applyFont="1" applyFill="1" applyBorder="1"/>
    <xf numFmtId="44" fontId="4" fillId="2" borderId="58" xfId="1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44" fontId="4" fillId="3" borderId="27" xfId="0" applyNumberFormat="1" applyFont="1" applyFill="1" applyBorder="1"/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7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RECURSOS PROPIOS </a:t>
            </a:r>
          </a:p>
        </c:rich>
      </c:tx>
      <c:layout>
        <c:manualLayout>
          <c:xMode val="edge"/>
          <c:yMode val="edge"/>
          <c:x val="0.36020231198911257"/>
          <c:y val="6.9440694913137799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32741216079799657"/>
          <c:y val="3.3175122002257252E-3"/>
          <c:w val="0.39507151003213997"/>
          <c:h val="0.65078536986827384"/>
        </c:manualLayout>
      </c:layout>
      <c:pieChart>
        <c:varyColors val="1"/>
        <c:ser>
          <c:idx val="0"/>
          <c:order val="0"/>
          <c:tx>
            <c:strRef>
              <c:f>GRÁFICAS!$B$11</c:f>
              <c:strCache>
                <c:ptCount val="1"/>
                <c:pt idx="0">
                  <c:v>GRAN TOTAL</c:v>
                </c:pt>
              </c:strCache>
            </c:strRef>
          </c:tx>
          <c:dPt>
            <c:idx val="0"/>
            <c:explosion val="7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val>
            <c:numRef>
              <c:f>GRÁFICAS!$C$11</c:f>
              <c:numCache>
                <c:formatCode>_-"$"* #,##0.00_-;\-"$"* #,##0.00_-;_-"$"* "-"??_-;_-@_-</c:formatCode>
                <c:ptCount val="1"/>
                <c:pt idx="0">
                  <c:v>6888637</c:v>
                </c:pt>
              </c:numCache>
            </c:numRef>
          </c:val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317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34"/>
  <c:chart>
    <c:title>
      <c:tx>
        <c:rich>
          <a:bodyPr/>
          <a:lstStyle/>
          <a:p>
            <a:pPr>
              <a:defRPr lang="es-ES"/>
            </a:pPr>
            <a:r>
              <a:rPr lang="es-MX"/>
              <a:t>Cartera vigente &amp; vencido por productos</a:t>
            </a:r>
          </a:p>
        </c:rich>
      </c:tx>
      <c:layout>
        <c:manualLayout>
          <c:xMode val="edge"/>
          <c:yMode val="edge"/>
          <c:x val="0.2484009986556559"/>
          <c:y val="0"/>
        </c:manualLayout>
      </c:layout>
    </c:title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explosion val="1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1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2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MX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(GRÁFICAS!$B$36:$B$37,GRÁFICAS!$B$39:$B$40)</c:f>
              <c:strCache>
                <c:ptCount val="4"/>
                <c:pt idx="0">
                  <c:v>MICRO &amp; PYME VIGENTE</c:v>
                </c:pt>
                <c:pt idx="1">
                  <c:v>REFACCIONARIO VIGENTE</c:v>
                </c:pt>
                <c:pt idx="2">
                  <c:v>MICRO VENCIDO</c:v>
                </c:pt>
                <c:pt idx="3">
                  <c:v>AVIO VDO</c:v>
                </c:pt>
              </c:strCache>
            </c:strRef>
          </c:cat>
          <c:val>
            <c:numRef>
              <c:f>(GRÁFICAS!$C$36:$C$37,GRÁFICAS!$C$39:$C$40)</c:f>
              <c:numCache>
                <c:formatCode>_-"$"* #,##0.00_-;\-"$"* #,##0.00_-;_-"$"* "-"??_-;_-@_-</c:formatCode>
                <c:ptCount val="4"/>
                <c:pt idx="0">
                  <c:v>3422458</c:v>
                </c:pt>
                <c:pt idx="1">
                  <c:v>2828089</c:v>
                </c:pt>
                <c:pt idx="2">
                  <c:v>2213550</c:v>
                </c:pt>
                <c:pt idx="3">
                  <c:v>2282057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zero"/>
  </c:chart>
  <c:spPr>
    <a:ln w="3175">
      <a:solidFill>
        <a:schemeClr val="bg1">
          <a:lumMod val="95000"/>
        </a:schemeClr>
      </a:solidFill>
    </a:ln>
    <a:effectLst>
      <a:softEdge rad="12700"/>
    </a:effectLst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ES"/>
            </a:pPr>
            <a:r>
              <a:rPr lang="es-MX"/>
              <a:t>Recursos</a:t>
            </a:r>
            <a:r>
              <a:rPr lang="es-MX" baseline="0"/>
              <a:t> propios por productos</a:t>
            </a:r>
            <a:endParaRPr lang="es-MX"/>
          </a:p>
        </c:rich>
      </c:tx>
      <c:layout/>
    </c:title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2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Pt>
            <c:idx val="3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MX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GRÁFICAS!$B$7:$B$10</c:f>
              <c:strCache>
                <c:ptCount val="4"/>
                <c:pt idx="0">
                  <c:v>MICROCREDITO</c:v>
                </c:pt>
                <c:pt idx="1">
                  <c:v>MIPYME RURAL</c:v>
                </c:pt>
                <c:pt idx="2">
                  <c:v>REFACCIONARIO</c:v>
                </c:pt>
                <c:pt idx="3">
                  <c:v>AVIO</c:v>
                </c:pt>
              </c:strCache>
            </c:strRef>
          </c:cat>
          <c:val>
            <c:numRef>
              <c:f>GRÁFICAS!$C$7:$C$10</c:f>
              <c:numCache>
                <c:formatCode>_-"$"* #,##0.00_-;\-"$"* #,##0.00_-;_-"$"* "-"??_-;_-@_-</c:formatCode>
                <c:ptCount val="4"/>
                <c:pt idx="0">
                  <c:v>396758</c:v>
                </c:pt>
                <c:pt idx="1">
                  <c:v>3025700</c:v>
                </c:pt>
                <c:pt idx="2">
                  <c:v>2828089</c:v>
                </c:pt>
                <c:pt idx="3">
                  <c:v>638090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zero"/>
  </c:chart>
  <c:spPr>
    <a:ln>
      <a:solidFill>
        <a:schemeClr val="bg1">
          <a:lumMod val="95000"/>
        </a:scheme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6"/>
  <c:chart>
    <c:title>
      <c:tx>
        <c:rich>
          <a:bodyPr/>
          <a:lstStyle/>
          <a:p>
            <a:pPr>
              <a:defRPr lang="es-ES"/>
            </a:pPr>
            <a:r>
              <a:rPr lang="es-MX"/>
              <a:t>Cartera Vigente &amp; Vencida</a:t>
            </a:r>
          </a:p>
        </c:rich>
      </c:tx>
      <c:layout>
        <c:manualLayout>
          <c:xMode val="edge"/>
          <c:yMode val="edge"/>
          <c:x val="0.28925721301411911"/>
          <c:y val="2.777777777777864E-2"/>
        </c:manualLayout>
      </c:layout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MX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(GRÁFICAS!$B$38,GRÁFICAS!$B$41)</c:f>
              <c:strCache>
                <c:ptCount val="2"/>
                <c:pt idx="0">
                  <c:v>TOTAL VIGENTE</c:v>
                </c:pt>
                <c:pt idx="1">
                  <c:v>TOTAL VENCIDO</c:v>
                </c:pt>
              </c:strCache>
            </c:strRef>
          </c:cat>
          <c:val>
            <c:numRef>
              <c:f>(GRÁFICAS!$C$38,GRÁFICAS!$C$41)</c:f>
              <c:numCache>
                <c:formatCode>_-"$"* #,##0.00_-;\-"$"* #,##0.00_-;_-"$"* "-"??_-;_-@_-</c:formatCode>
                <c:ptCount val="2"/>
                <c:pt idx="0">
                  <c:v>6250547</c:v>
                </c:pt>
                <c:pt idx="1">
                  <c:v>4495607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  <c:dispBlanksAs val="zero"/>
  </c:chart>
  <c:spPr>
    <a:ln>
      <a:solidFill>
        <a:schemeClr val="bg1">
          <a:lumMod val="95000"/>
        </a:scheme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599350" cy="541617"/>
    <xdr:sp macro="" textlink="">
      <xdr:nvSpPr>
        <xdr:cNvPr id="2" name="Rectángulo 1"/>
        <xdr:cNvSpPr/>
      </xdr:nvSpPr>
      <xdr:spPr>
        <a:xfrm>
          <a:off x="3324225" y="0"/>
          <a:ext cx="5599350" cy="54161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CONSULTORES</a:t>
          </a:r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 ASOCIADOS EN PRODUCCIÓN PECUARIA</a:t>
          </a:r>
        </a:p>
        <a:p>
          <a:pPr algn="ctr"/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S.A. DE C.V. SOFOM E.N.R.</a:t>
          </a:r>
          <a:endParaRPr lang="es-ES" sz="1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0</xdr:col>
      <xdr:colOff>40821</xdr:colOff>
      <xdr:row>0</xdr:row>
      <xdr:rowOff>34018</xdr:rowOff>
    </xdr:from>
    <xdr:to>
      <xdr:col>1</xdr:col>
      <xdr:colOff>523875</xdr:colOff>
      <xdr:row>2</xdr:row>
      <xdr:rowOff>122464</xdr:rowOff>
    </xdr:to>
    <xdr:pic>
      <xdr:nvPicPr>
        <xdr:cNvPr id="3" name="3 Imagen" descr="C:\Users\Usuario\Pictures\LOGO CAPP1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1" y="34018"/>
          <a:ext cx="816429" cy="43134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>
    <xdr:from>
      <xdr:col>7</xdr:col>
      <xdr:colOff>38100</xdr:colOff>
      <xdr:row>3</xdr:row>
      <xdr:rowOff>171450</xdr:rowOff>
    </xdr:from>
    <xdr:to>
      <xdr:col>8</xdr:col>
      <xdr:colOff>47625</xdr:colOff>
      <xdr:row>4</xdr:row>
      <xdr:rowOff>161925</xdr:rowOff>
    </xdr:to>
    <xdr:sp macro="" textlink="">
      <xdr:nvSpPr>
        <xdr:cNvPr id="4" name="4 CuadroTexto"/>
        <xdr:cNvSpPr txBox="1"/>
      </xdr:nvSpPr>
      <xdr:spPr>
        <a:xfrm>
          <a:off x="8191500" y="695325"/>
          <a:ext cx="2190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13</xdr:row>
      <xdr:rowOff>85726</xdr:rowOff>
    </xdr:from>
    <xdr:to>
      <xdr:col>4</xdr:col>
      <xdr:colOff>171450</xdr:colOff>
      <xdr:row>28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28</xdr:row>
      <xdr:rowOff>95250</xdr:rowOff>
    </xdr:from>
    <xdr:to>
      <xdr:col>12</xdr:col>
      <xdr:colOff>209550</xdr:colOff>
      <xdr:row>46</xdr:row>
      <xdr:rowOff>133350</xdr:rowOff>
    </xdr:to>
    <xdr:graphicFrame macro="">
      <xdr:nvGraphicFramePr>
        <xdr:cNvPr id="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361950</xdr:colOff>
      <xdr:row>3</xdr:row>
      <xdr:rowOff>209550</xdr:rowOff>
    </xdr:from>
    <xdr:to>
      <xdr:col>11</xdr:col>
      <xdr:colOff>400050</xdr:colOff>
      <xdr:row>18</xdr:row>
      <xdr:rowOff>161926</xdr:rowOff>
    </xdr:to>
    <xdr:graphicFrame macro="">
      <xdr:nvGraphicFramePr>
        <xdr:cNvPr id="4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45</xdr:row>
      <xdr:rowOff>95250</xdr:rowOff>
    </xdr:from>
    <xdr:to>
      <xdr:col>4</xdr:col>
      <xdr:colOff>714375</xdr:colOff>
      <xdr:row>59</xdr:row>
      <xdr:rowOff>171450</xdr:rowOff>
    </xdr:to>
    <xdr:graphicFrame macro="">
      <xdr:nvGraphicFramePr>
        <xdr:cNvPr id="5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</xdr:colOff>
      <xdr:row>0</xdr:row>
      <xdr:rowOff>171450</xdr:rowOff>
    </xdr:from>
    <xdr:to>
      <xdr:col>10</xdr:col>
      <xdr:colOff>47625</xdr:colOff>
      <xdr:row>1</xdr:row>
      <xdr:rowOff>161925</xdr:rowOff>
    </xdr:to>
    <xdr:sp macro="" textlink="">
      <xdr:nvSpPr>
        <xdr:cNvPr id="6" name="4 CuadroTexto"/>
        <xdr:cNvSpPr txBox="1"/>
      </xdr:nvSpPr>
      <xdr:spPr>
        <a:xfrm>
          <a:off x="9772650" y="171450"/>
          <a:ext cx="771525" cy="180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599350" cy="541617"/>
    <xdr:sp macro="" textlink="">
      <xdr:nvSpPr>
        <xdr:cNvPr id="2" name="Rectángulo 1"/>
        <xdr:cNvSpPr/>
      </xdr:nvSpPr>
      <xdr:spPr>
        <a:xfrm>
          <a:off x="3324225" y="0"/>
          <a:ext cx="5599350" cy="54161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CONSULTORES</a:t>
          </a:r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 ASOCIADOS EN PRODUCCIÓN PECUARIA</a:t>
          </a:r>
        </a:p>
        <a:p>
          <a:pPr algn="ctr"/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S.A. DE C.V. SOFOM E.N.R.</a:t>
          </a:r>
          <a:endParaRPr lang="es-ES" sz="1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0</xdr:col>
      <xdr:colOff>40821</xdr:colOff>
      <xdr:row>0</xdr:row>
      <xdr:rowOff>34018</xdr:rowOff>
    </xdr:from>
    <xdr:to>
      <xdr:col>1</xdr:col>
      <xdr:colOff>952500</xdr:colOff>
      <xdr:row>2</xdr:row>
      <xdr:rowOff>160564</xdr:rowOff>
    </xdr:to>
    <xdr:pic>
      <xdr:nvPicPr>
        <xdr:cNvPr id="3" name="3 Imagen" descr="C:\Users\Usuario\Pictures\LOGO CAPP1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1" y="34018"/>
          <a:ext cx="1245054" cy="46944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599350" cy="541617"/>
    <xdr:sp macro="" textlink="">
      <xdr:nvSpPr>
        <xdr:cNvPr id="2" name="Rectángulo 1"/>
        <xdr:cNvSpPr/>
      </xdr:nvSpPr>
      <xdr:spPr>
        <a:xfrm>
          <a:off x="2543175" y="0"/>
          <a:ext cx="5599350" cy="54161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CONSULTORES</a:t>
          </a:r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 ASOCIADOS EN PRODUCCIÓN PECUARIA</a:t>
          </a:r>
        </a:p>
        <a:p>
          <a:pPr algn="ctr"/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S.A. DE C.V. SOFOM E.N.R.</a:t>
          </a:r>
          <a:endParaRPr lang="es-ES" sz="1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0</xdr:col>
      <xdr:colOff>40821</xdr:colOff>
      <xdr:row>0</xdr:row>
      <xdr:rowOff>34018</xdr:rowOff>
    </xdr:from>
    <xdr:to>
      <xdr:col>1</xdr:col>
      <xdr:colOff>1038225</xdr:colOff>
      <xdr:row>2</xdr:row>
      <xdr:rowOff>122464</xdr:rowOff>
    </xdr:to>
    <xdr:pic>
      <xdr:nvPicPr>
        <xdr:cNvPr id="3" name="3 Imagen" descr="C:\Users\Usuario\Pictures\LOGO CAPP1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1" y="34018"/>
          <a:ext cx="1245054" cy="43134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0</xdr:rowOff>
    </xdr:from>
    <xdr:ext cx="5599350" cy="541617"/>
    <xdr:sp macro="" textlink="">
      <xdr:nvSpPr>
        <xdr:cNvPr id="2" name="Rectángulo 1"/>
        <xdr:cNvSpPr/>
      </xdr:nvSpPr>
      <xdr:spPr>
        <a:xfrm>
          <a:off x="809625" y="0"/>
          <a:ext cx="5599350" cy="541617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1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CONSULTORES</a:t>
          </a:r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 ASOCIADOS EN PRODUCCIÓN PECUARIA</a:t>
          </a:r>
        </a:p>
        <a:p>
          <a:pPr algn="ctr"/>
          <a:r>
            <a:rPr lang="es-ES" sz="1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entury Gothic" panose="020B0502020202020204" pitchFamily="34" charset="0"/>
            </a:rPr>
            <a:t>S.A. DE C.V. SOFOM E.N.R.</a:t>
          </a:r>
          <a:endParaRPr lang="es-ES" sz="1400" b="1" cap="none" spc="0">
            <a:ln w="9525">
              <a:solidFill>
                <a:schemeClr val="bg1"/>
              </a:solidFill>
              <a:prstDash val="solid"/>
            </a:ln>
            <a:solidFill>
              <a:schemeClr val="tx1"/>
            </a:solidFill>
            <a:effectLst>
              <a:outerShdw blurRad="12700" dist="38100" dir="2700000" algn="tl" rotWithShape="0">
                <a:schemeClr val="bg1">
                  <a:lumMod val="50000"/>
                </a:schemeClr>
              </a:outerShdw>
            </a:effectLst>
            <a:latin typeface="Century Gothic" panose="020B0502020202020204" pitchFamily="34" charset="0"/>
          </a:endParaRPr>
        </a:p>
      </xdr:txBody>
    </xdr:sp>
    <xdr:clientData/>
  </xdr:oneCellAnchor>
  <xdr:twoCellAnchor editAs="oneCell">
    <xdr:from>
      <xdr:col>1</xdr:col>
      <xdr:colOff>40821</xdr:colOff>
      <xdr:row>0</xdr:row>
      <xdr:rowOff>34018</xdr:rowOff>
    </xdr:from>
    <xdr:to>
      <xdr:col>2</xdr:col>
      <xdr:colOff>523875</xdr:colOff>
      <xdr:row>2</xdr:row>
      <xdr:rowOff>122464</xdr:rowOff>
    </xdr:to>
    <xdr:pic>
      <xdr:nvPicPr>
        <xdr:cNvPr id="3" name="3 Imagen" descr="C:\Users\Usuario\Pictures\LOGO CAPP1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8946" y="34018"/>
          <a:ext cx="816429" cy="43134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ASSS/Downloads/recuperaciones/FEBRERO%202020/febrero/recuperaciones/recuperaciones/FORMATO%20DE%20RECUPERACIONES%20DIARIAS%20(Autoguardado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V T"/>
      <sheetName val="CV VF"/>
      <sheetName val="CV P"/>
      <sheetName val="CV VC"/>
      <sheetName val="LIQUIDADOS"/>
      <sheetName val="REC TGZ"/>
      <sheetName val="REC VCZ"/>
      <sheetName val="REC VF"/>
      <sheetName val="REF-AV"/>
      <sheetName val="RECUP. TODAS"/>
      <sheetName val="GRÁFICAS"/>
      <sheetName val="AVIO VDO"/>
      <sheetName val="MICRO VDO"/>
      <sheetName val="RECUP. Y COLOC."/>
    </sheetNames>
    <sheetDataSet>
      <sheetData sheetId="0" refreshError="1">
        <row r="8">
          <cell r="C8" t="str">
            <v>HORACIO FRANCISCO RUIZ RUIZ</v>
          </cell>
          <cell r="D8">
            <v>150000</v>
          </cell>
          <cell r="E8">
            <v>30000</v>
          </cell>
          <cell r="F8">
            <v>43216</v>
          </cell>
          <cell r="G8">
            <v>49541</v>
          </cell>
          <cell r="H8" t="str">
            <v>CV</v>
          </cell>
        </row>
        <row r="9">
          <cell r="C9" t="str">
            <v>GUILLERMO HERNANDEZ CASTAÑEDA</v>
          </cell>
          <cell r="D9">
            <v>5000</v>
          </cell>
          <cell r="E9">
            <v>1360</v>
          </cell>
          <cell r="F9">
            <v>43207</v>
          </cell>
          <cell r="G9">
            <v>4770</v>
          </cell>
          <cell r="H9" t="str">
            <v>CV</v>
          </cell>
          <cell r="I9">
            <v>0</v>
          </cell>
          <cell r="J9">
            <v>4770</v>
          </cell>
        </row>
        <row r="10">
          <cell r="C10" t="str">
            <v>AMELI ESTRADA ESTRADA</v>
          </cell>
          <cell r="G10">
            <v>3000</v>
          </cell>
          <cell r="H10" t="str">
            <v>CV</v>
          </cell>
          <cell r="I10">
            <v>0</v>
          </cell>
          <cell r="J10">
            <v>3000</v>
          </cell>
        </row>
        <row r="11">
          <cell r="C11" t="str">
            <v>MARIA DEL CARMEN MARTINEZ ACOSTA</v>
          </cell>
          <cell r="H11" t="str">
            <v>CV</v>
          </cell>
          <cell r="I11">
            <v>0</v>
          </cell>
          <cell r="J11">
            <v>6300</v>
          </cell>
        </row>
        <row r="12">
          <cell r="C12" t="str">
            <v>DORA LUZ GOMEZ LOPEZ</v>
          </cell>
          <cell r="H12" t="str">
            <v>CV</v>
          </cell>
          <cell r="I12">
            <v>0</v>
          </cell>
          <cell r="J12">
            <v>30000</v>
          </cell>
        </row>
        <row r="13">
          <cell r="C13" t="str">
            <v>GUADALUPE SANCHEZ LOPEZ</v>
          </cell>
          <cell r="H13" t="str">
            <v>CV</v>
          </cell>
          <cell r="J13">
            <v>8820</v>
          </cell>
        </row>
        <row r="14">
          <cell r="C14" t="str">
            <v>FELICIANO GOMEZ LOPEZ</v>
          </cell>
          <cell r="H14" t="str">
            <v>CV</v>
          </cell>
          <cell r="I14">
            <v>0</v>
          </cell>
          <cell r="J14">
            <v>50000</v>
          </cell>
        </row>
        <row r="15">
          <cell r="C15" t="str">
            <v>CARMELA DEARA PEREZ</v>
          </cell>
          <cell r="H15" t="str">
            <v>CV</v>
          </cell>
          <cell r="I15">
            <v>0</v>
          </cell>
          <cell r="J15">
            <v>50000</v>
          </cell>
        </row>
        <row r="16">
          <cell r="C16" t="str">
            <v>ALICE CARRASCO CHAVEZ</v>
          </cell>
          <cell r="D16">
            <v>35000</v>
          </cell>
          <cell r="F16">
            <v>42553</v>
          </cell>
          <cell r="G16">
            <v>42000</v>
          </cell>
          <cell r="H16" t="str">
            <v>CV</v>
          </cell>
          <cell r="I16">
            <v>0</v>
          </cell>
          <cell r="J16">
            <v>42000</v>
          </cell>
        </row>
        <row r="17">
          <cell r="C17" t="str">
            <v>MARIA DEL SOCORRO GUTIERREZ LARA</v>
          </cell>
          <cell r="D17">
            <v>50000</v>
          </cell>
          <cell r="F17">
            <v>42523</v>
          </cell>
          <cell r="G17">
            <v>60000</v>
          </cell>
          <cell r="H17" t="str">
            <v>CV</v>
          </cell>
          <cell r="I17">
            <v>0</v>
          </cell>
          <cell r="J17">
            <v>60000</v>
          </cell>
        </row>
        <row r="18">
          <cell r="C18" t="str">
            <v>PEDRO RUIZ GUTIERREZ</v>
          </cell>
          <cell r="D18">
            <v>30000</v>
          </cell>
          <cell r="F18">
            <v>42431</v>
          </cell>
          <cell r="G18">
            <v>37800</v>
          </cell>
          <cell r="H18" t="str">
            <v>CV</v>
          </cell>
          <cell r="I18">
            <v>0</v>
          </cell>
          <cell r="J18">
            <v>37800</v>
          </cell>
        </row>
        <row r="19">
          <cell r="C19" t="str">
            <v>NOEMI VAZQUEZ CRUZ</v>
          </cell>
          <cell r="D19">
            <v>45000</v>
          </cell>
          <cell r="E19">
            <v>11700</v>
          </cell>
          <cell r="F19">
            <v>42424</v>
          </cell>
          <cell r="G19">
            <v>52700</v>
          </cell>
          <cell r="H19" t="str">
            <v>CV</v>
          </cell>
          <cell r="I19">
            <v>0</v>
          </cell>
          <cell r="J19">
            <v>52700</v>
          </cell>
        </row>
        <row r="20">
          <cell r="C20" t="str">
            <v>ALFONSO LOPEZ SERRANO</v>
          </cell>
          <cell r="D20">
            <v>35000</v>
          </cell>
          <cell r="E20">
            <v>9100</v>
          </cell>
          <cell r="F20">
            <v>42417</v>
          </cell>
          <cell r="G20">
            <v>44100</v>
          </cell>
          <cell r="H20" t="str">
            <v>CV</v>
          </cell>
          <cell r="I20">
            <v>0</v>
          </cell>
          <cell r="J20">
            <v>44100</v>
          </cell>
        </row>
        <row r="21">
          <cell r="H21" t="str">
            <v>CV</v>
          </cell>
          <cell r="J21">
            <v>6300</v>
          </cell>
        </row>
        <row r="22">
          <cell r="J22">
            <v>60000</v>
          </cell>
        </row>
        <row r="23">
          <cell r="H23" t="str">
            <v>CV</v>
          </cell>
          <cell r="I23">
            <v>0</v>
          </cell>
          <cell r="J23">
            <v>5460</v>
          </cell>
        </row>
        <row r="24">
          <cell r="H24" t="str">
            <v>CV</v>
          </cell>
          <cell r="I24">
            <v>0</v>
          </cell>
          <cell r="J24">
            <v>42000</v>
          </cell>
        </row>
        <row r="25">
          <cell r="C25" t="str">
            <v>YERI RUTH MUÑOZ LLAVEN</v>
          </cell>
          <cell r="D25">
            <v>50000</v>
          </cell>
          <cell r="E25">
            <v>10000</v>
          </cell>
          <cell r="F25">
            <v>42356</v>
          </cell>
          <cell r="H25" t="str">
            <v>CV</v>
          </cell>
          <cell r="I25">
            <v>0</v>
          </cell>
        </row>
        <row r="26">
          <cell r="C26" t="str">
            <v>FELIPE GUTIERREZ HERNANDEZ</v>
          </cell>
          <cell r="D26">
            <v>50000</v>
          </cell>
          <cell r="E26">
            <v>10000</v>
          </cell>
          <cell r="F26">
            <v>42356</v>
          </cell>
          <cell r="G26">
            <v>30000</v>
          </cell>
          <cell r="H26" t="str">
            <v>CV</v>
          </cell>
          <cell r="I26">
            <v>0</v>
          </cell>
          <cell r="J26">
            <v>30000</v>
          </cell>
        </row>
        <row r="27">
          <cell r="C27" t="str">
            <v>NERI LLANET GONZALEZ ROBLERO</v>
          </cell>
          <cell r="D27">
            <v>20000</v>
          </cell>
          <cell r="E27">
            <v>4000</v>
          </cell>
          <cell r="F27">
            <v>42356</v>
          </cell>
          <cell r="G27">
            <v>21958</v>
          </cell>
          <cell r="H27" t="str">
            <v>CV</v>
          </cell>
          <cell r="I27">
            <v>0</v>
          </cell>
        </row>
        <row r="28">
          <cell r="C28" t="str">
            <v>MARIA DE JESUS GONZALEZ VAZQUEZ</v>
          </cell>
          <cell r="D28">
            <v>30000</v>
          </cell>
          <cell r="E28">
            <v>6000</v>
          </cell>
          <cell r="F28">
            <v>42325</v>
          </cell>
          <cell r="G28">
            <v>33000</v>
          </cell>
          <cell r="H28" t="str">
            <v>CV</v>
          </cell>
          <cell r="I28">
            <v>0</v>
          </cell>
          <cell r="J28">
            <v>33000</v>
          </cell>
        </row>
        <row r="29">
          <cell r="C29" t="str">
            <v>DULCE ANABEL CERON PEREZ</v>
          </cell>
          <cell r="D29">
            <v>50000</v>
          </cell>
          <cell r="E29">
            <v>10000</v>
          </cell>
          <cell r="F29">
            <v>42310</v>
          </cell>
          <cell r="G29">
            <v>60000</v>
          </cell>
          <cell r="H29" t="str">
            <v>CV</v>
          </cell>
          <cell r="I29">
            <v>0</v>
          </cell>
          <cell r="J29">
            <v>60000</v>
          </cell>
        </row>
        <row r="30">
          <cell r="C30" t="str">
            <v>RENE ROBLEZ REYEZ</v>
          </cell>
          <cell r="G30">
            <v>24000</v>
          </cell>
          <cell r="H30" t="str">
            <v>CV</v>
          </cell>
          <cell r="I30">
            <v>0</v>
          </cell>
          <cell r="J30">
            <v>24000</v>
          </cell>
        </row>
        <row r="31">
          <cell r="C31" t="str">
            <v>ADIN MORALES GARCIA</v>
          </cell>
          <cell r="G31">
            <v>60000</v>
          </cell>
          <cell r="H31" t="str">
            <v>CV</v>
          </cell>
          <cell r="I31">
            <v>0</v>
          </cell>
          <cell r="J31">
            <v>60000</v>
          </cell>
        </row>
        <row r="32">
          <cell r="C32" t="str">
            <v>RAYMUNDA RUIZ CRUZ</v>
          </cell>
          <cell r="G32">
            <v>48000</v>
          </cell>
          <cell r="H32" t="str">
            <v>CV</v>
          </cell>
          <cell r="I32">
            <v>0</v>
          </cell>
          <cell r="J32">
            <v>48000</v>
          </cell>
        </row>
        <row r="33">
          <cell r="C33" t="str">
            <v>RAYMUNDA RUIZ CRUZ</v>
          </cell>
          <cell r="D33">
            <v>10000</v>
          </cell>
          <cell r="E33">
            <v>2000</v>
          </cell>
          <cell r="F33">
            <v>42279</v>
          </cell>
          <cell r="G33">
            <v>12000</v>
          </cell>
          <cell r="H33" t="str">
            <v>CV</v>
          </cell>
          <cell r="I33">
            <v>0</v>
          </cell>
          <cell r="J33">
            <v>12000</v>
          </cell>
        </row>
        <row r="34">
          <cell r="C34" t="str">
            <v>RAYMUNDA RUIZ CRUZ</v>
          </cell>
          <cell r="D34">
            <v>35000</v>
          </cell>
          <cell r="E34">
            <v>7000</v>
          </cell>
          <cell r="F34">
            <v>42279</v>
          </cell>
          <cell r="G34">
            <v>42000</v>
          </cell>
          <cell r="H34" t="str">
            <v>CV</v>
          </cell>
          <cell r="I34">
            <v>0</v>
          </cell>
          <cell r="J34">
            <v>42000</v>
          </cell>
        </row>
        <row r="35">
          <cell r="C35" t="str">
            <v>RAYMUNDA RUIZ CRUZ</v>
          </cell>
          <cell r="D35">
            <v>10000</v>
          </cell>
          <cell r="E35">
            <v>2000</v>
          </cell>
          <cell r="G35">
            <v>12000</v>
          </cell>
          <cell r="H35" t="str">
            <v>CV</v>
          </cell>
        </row>
        <row r="36">
          <cell r="C36" t="str">
            <v>TOMASA TOLEDO DE LOS SANTOS</v>
          </cell>
          <cell r="D36">
            <v>30000</v>
          </cell>
          <cell r="E36">
            <v>7800</v>
          </cell>
          <cell r="F36">
            <v>42157</v>
          </cell>
          <cell r="G36">
            <v>37800</v>
          </cell>
          <cell r="J36">
            <v>37800</v>
          </cell>
        </row>
        <row r="37">
          <cell r="C37" t="str">
            <v>JESUS ADRIANA MORALES CHANONA</v>
          </cell>
          <cell r="D37">
            <v>40000</v>
          </cell>
          <cell r="E37">
            <v>8000</v>
          </cell>
          <cell r="F37">
            <v>42142</v>
          </cell>
          <cell r="G37">
            <v>48000</v>
          </cell>
          <cell r="J37">
            <v>48000</v>
          </cell>
        </row>
        <row r="38">
          <cell r="E38">
            <v>1040</v>
          </cell>
          <cell r="G38">
            <v>5040</v>
          </cell>
          <cell r="J38">
            <v>5040</v>
          </cell>
        </row>
        <row r="39">
          <cell r="C39" t="str">
            <v>ALBERTO MARTINEZ MAZA</v>
          </cell>
          <cell r="D39">
            <v>40000</v>
          </cell>
          <cell r="E39">
            <v>8000</v>
          </cell>
          <cell r="F39">
            <v>41838</v>
          </cell>
          <cell r="G39">
            <v>48000</v>
          </cell>
          <cell r="J39">
            <v>48000</v>
          </cell>
        </row>
        <row r="40">
          <cell r="C40" t="str">
            <v>GABRIEL AGUILAR DE LA CRUZ</v>
          </cell>
          <cell r="D40">
            <v>15000</v>
          </cell>
          <cell r="E40">
            <v>3000</v>
          </cell>
          <cell r="F40">
            <v>41792</v>
          </cell>
          <cell r="G40">
            <v>18000</v>
          </cell>
          <cell r="H40" t="str">
            <v>CV</v>
          </cell>
          <cell r="I40">
            <v>0</v>
          </cell>
          <cell r="J40">
            <v>18000</v>
          </cell>
        </row>
        <row r="41">
          <cell r="C41" t="str">
            <v>ROBERTO MARTINEZ MAZA</v>
          </cell>
          <cell r="D41">
            <v>40000</v>
          </cell>
          <cell r="E41">
            <v>8000</v>
          </cell>
          <cell r="F41">
            <v>41792</v>
          </cell>
          <cell r="G41">
            <v>48000</v>
          </cell>
          <cell r="H41" t="str">
            <v>CV</v>
          </cell>
          <cell r="I41">
            <v>0</v>
          </cell>
          <cell r="J41">
            <v>48000</v>
          </cell>
        </row>
        <row r="42">
          <cell r="C42" t="str">
            <v>MAYRA ESPERANZA CAMERA PEREZ</v>
          </cell>
          <cell r="D42">
            <v>50000</v>
          </cell>
          <cell r="E42">
            <v>10000</v>
          </cell>
          <cell r="F42">
            <v>41761</v>
          </cell>
          <cell r="G42">
            <v>60000</v>
          </cell>
          <cell r="H42" t="str">
            <v>CV</v>
          </cell>
          <cell r="I42">
            <v>0</v>
          </cell>
          <cell r="J42">
            <v>60000</v>
          </cell>
        </row>
        <row r="43">
          <cell r="C43" t="str">
            <v>ORLANDO DE JESUS DOMINGUEZ TORRES</v>
          </cell>
          <cell r="D43">
            <v>30000</v>
          </cell>
          <cell r="E43">
            <v>6000</v>
          </cell>
          <cell r="F43">
            <v>41761</v>
          </cell>
          <cell r="G43">
            <v>36000</v>
          </cell>
          <cell r="H43" t="str">
            <v>CV</v>
          </cell>
          <cell r="I43">
            <v>0</v>
          </cell>
          <cell r="J43">
            <v>36000</v>
          </cell>
        </row>
        <row r="44">
          <cell r="C44" t="str">
            <v>ADELINA DIAZ HERNANDEZ</v>
          </cell>
          <cell r="D44">
            <v>39000</v>
          </cell>
          <cell r="E44">
            <v>7800</v>
          </cell>
          <cell r="F44">
            <v>41746</v>
          </cell>
          <cell r="G44">
            <v>46800</v>
          </cell>
          <cell r="H44" t="str">
            <v>CV</v>
          </cell>
          <cell r="I44">
            <v>0</v>
          </cell>
          <cell r="J44">
            <v>46800</v>
          </cell>
        </row>
        <row r="45">
          <cell r="C45" t="str">
            <v>ELAIR HERNANDEZ PADILLA</v>
          </cell>
          <cell r="D45">
            <v>50000</v>
          </cell>
          <cell r="E45">
            <v>13000</v>
          </cell>
          <cell r="F45">
            <v>41672</v>
          </cell>
          <cell r="G45">
            <v>63000</v>
          </cell>
          <cell r="H45" t="str">
            <v>CV</v>
          </cell>
          <cell r="I45">
            <v>0</v>
          </cell>
          <cell r="J45">
            <v>63000</v>
          </cell>
        </row>
        <row r="46">
          <cell r="C46" t="str">
            <v>ULBA ENEIDA VELAZQUEZ MONTESINOS</v>
          </cell>
          <cell r="D46">
            <v>50000</v>
          </cell>
          <cell r="E46">
            <v>13000</v>
          </cell>
          <cell r="F46">
            <v>41672</v>
          </cell>
          <cell r="G46">
            <v>63000</v>
          </cell>
          <cell r="H46" t="str">
            <v>CV</v>
          </cell>
          <cell r="I46">
            <v>0</v>
          </cell>
          <cell r="J46">
            <v>63000</v>
          </cell>
        </row>
        <row r="47">
          <cell r="C47" t="str">
            <v>YEREDITH BERZABE HERNANDEZ VELAZQUEZ</v>
          </cell>
          <cell r="D47">
            <v>35000</v>
          </cell>
          <cell r="E47">
            <v>9100</v>
          </cell>
          <cell r="F47">
            <v>41672</v>
          </cell>
          <cell r="G47">
            <v>44100</v>
          </cell>
          <cell r="H47" t="str">
            <v>CV</v>
          </cell>
          <cell r="I47">
            <v>0</v>
          </cell>
          <cell r="J47">
            <v>44100</v>
          </cell>
        </row>
        <row r="48">
          <cell r="C48" t="str">
            <v>MARTINA VIOLETA AGUILAR HERNANDEZ</v>
          </cell>
          <cell r="D48">
            <v>18000</v>
          </cell>
          <cell r="E48">
            <v>3600</v>
          </cell>
          <cell r="F48">
            <v>41657</v>
          </cell>
          <cell r="G48">
            <v>21600</v>
          </cell>
          <cell r="H48" t="str">
            <v>CV</v>
          </cell>
          <cell r="I48">
            <v>0</v>
          </cell>
          <cell r="J48">
            <v>21600</v>
          </cell>
        </row>
        <row r="49">
          <cell r="C49" t="str">
            <v>MAGNOLIA HERNANDEZ RAMOS</v>
          </cell>
          <cell r="D49">
            <v>15000</v>
          </cell>
          <cell r="E49">
            <v>4080</v>
          </cell>
          <cell r="F49">
            <v>41626</v>
          </cell>
          <cell r="G49">
            <v>19080</v>
          </cell>
          <cell r="H49" t="str">
            <v>CV</v>
          </cell>
          <cell r="I49">
            <v>0</v>
          </cell>
          <cell r="J49">
            <v>19080</v>
          </cell>
        </row>
        <row r="50">
          <cell r="C50" t="str">
            <v>ELIZA DEL CARMEN RODRIGUEZ CAMERAS</v>
          </cell>
          <cell r="D50">
            <v>6000</v>
          </cell>
          <cell r="E50">
            <v>1200</v>
          </cell>
          <cell r="F50">
            <v>41626</v>
          </cell>
          <cell r="G50">
            <v>7200</v>
          </cell>
          <cell r="H50" t="str">
            <v>CV</v>
          </cell>
          <cell r="I50">
            <v>0</v>
          </cell>
          <cell r="J50">
            <v>7200</v>
          </cell>
        </row>
        <row r="51">
          <cell r="C51" t="str">
            <v>MABEL GUTIERREZ HERNANDEZ</v>
          </cell>
          <cell r="D51">
            <v>30000</v>
          </cell>
          <cell r="E51">
            <v>6000</v>
          </cell>
          <cell r="F51">
            <v>41580</v>
          </cell>
          <cell r="G51">
            <v>36000</v>
          </cell>
          <cell r="H51" t="str">
            <v>CV</v>
          </cell>
          <cell r="I51">
            <v>0</v>
          </cell>
          <cell r="J51">
            <v>36000</v>
          </cell>
        </row>
      </sheetData>
      <sheetData sheetId="1" refreshError="1">
        <row r="8">
          <cell r="D8">
            <v>20000</v>
          </cell>
          <cell r="E8">
            <v>5200</v>
          </cell>
          <cell r="F8">
            <v>41626</v>
          </cell>
          <cell r="G8">
            <v>1000</v>
          </cell>
          <cell r="H8" t="str">
            <v>CV</v>
          </cell>
          <cell r="I8">
            <v>0</v>
          </cell>
          <cell r="J8">
            <v>1000</v>
          </cell>
        </row>
        <row r="9">
          <cell r="D9">
            <v>5000</v>
          </cell>
          <cell r="E9">
            <v>1300</v>
          </cell>
          <cell r="F9">
            <v>41672</v>
          </cell>
          <cell r="G9">
            <v>6300</v>
          </cell>
          <cell r="H9" t="str">
            <v>CV</v>
          </cell>
          <cell r="I9">
            <v>0</v>
          </cell>
          <cell r="J9">
            <v>6300</v>
          </cell>
        </row>
        <row r="10">
          <cell r="D10">
            <v>6000</v>
          </cell>
          <cell r="E10">
            <v>1560</v>
          </cell>
          <cell r="F10">
            <v>41822</v>
          </cell>
          <cell r="G10">
            <v>1300</v>
          </cell>
          <cell r="H10" t="str">
            <v>CV</v>
          </cell>
          <cell r="I10">
            <v>0</v>
          </cell>
          <cell r="J10">
            <v>1300</v>
          </cell>
        </row>
        <row r="11">
          <cell r="C11" t="str">
            <v>PATRICIA ELIZABETH COUTIÑO FLORES</v>
          </cell>
          <cell r="D11">
            <v>10000</v>
          </cell>
          <cell r="E11">
            <v>2600</v>
          </cell>
          <cell r="F11">
            <v>41975</v>
          </cell>
          <cell r="G11">
            <v>18500</v>
          </cell>
          <cell r="H11" t="str">
            <v>CV</v>
          </cell>
          <cell r="I11">
            <v>0</v>
          </cell>
          <cell r="J11">
            <v>18500</v>
          </cell>
        </row>
        <row r="12">
          <cell r="C12" t="str">
            <v>AMPARO CATILLEJOS SOLIS</v>
          </cell>
          <cell r="D12">
            <v>10000</v>
          </cell>
          <cell r="E12">
            <v>2600</v>
          </cell>
          <cell r="F12">
            <v>41975</v>
          </cell>
          <cell r="G12">
            <v>4200</v>
          </cell>
          <cell r="H12" t="str">
            <v>CV</v>
          </cell>
          <cell r="I12">
            <v>0</v>
          </cell>
          <cell r="J12">
            <v>4200</v>
          </cell>
        </row>
        <row r="13">
          <cell r="C13" t="str">
            <v>DELINA RINCON LAZARO</v>
          </cell>
          <cell r="D13">
            <v>25000</v>
          </cell>
          <cell r="E13">
            <v>6500</v>
          </cell>
          <cell r="F13">
            <v>41991</v>
          </cell>
          <cell r="G13">
            <v>25000</v>
          </cell>
          <cell r="H13" t="str">
            <v>CV</v>
          </cell>
          <cell r="I13">
            <v>0</v>
          </cell>
          <cell r="J13">
            <v>25000</v>
          </cell>
        </row>
        <row r="14">
          <cell r="C14" t="str">
            <v>EVA VAZQUEZ SAUCEDA</v>
          </cell>
          <cell r="D14">
            <v>4000</v>
          </cell>
          <cell r="E14">
            <v>1040</v>
          </cell>
          <cell r="F14">
            <v>42037</v>
          </cell>
          <cell r="G14">
            <v>1200</v>
          </cell>
          <cell r="H14" t="str">
            <v>CV</v>
          </cell>
          <cell r="I14">
            <v>0</v>
          </cell>
          <cell r="J14">
            <v>1200</v>
          </cell>
        </row>
        <row r="15">
          <cell r="C15" t="str">
            <v>ANA LUISA COUTIÑO FLORES</v>
          </cell>
          <cell r="D15">
            <v>8000</v>
          </cell>
          <cell r="E15">
            <v>2080</v>
          </cell>
          <cell r="F15">
            <v>42081</v>
          </cell>
          <cell r="G15">
            <v>15000</v>
          </cell>
          <cell r="H15" t="str">
            <v>CV</v>
          </cell>
          <cell r="I15">
            <v>0</v>
          </cell>
          <cell r="J15">
            <v>15000</v>
          </cell>
        </row>
        <row r="16">
          <cell r="C16" t="str">
            <v>ELMAR DOMINGUEZ PEREZ</v>
          </cell>
          <cell r="D16">
            <v>10000</v>
          </cell>
          <cell r="E16">
            <v>2600</v>
          </cell>
          <cell r="F16">
            <v>42187</v>
          </cell>
          <cell r="G16">
            <v>19600</v>
          </cell>
          <cell r="H16" t="str">
            <v>CV</v>
          </cell>
          <cell r="I16">
            <v>0</v>
          </cell>
          <cell r="J16">
            <v>19600</v>
          </cell>
        </row>
        <row r="17">
          <cell r="C17" t="str">
            <v>MARIA DE JESUS MARTINEZ ARROYO</v>
          </cell>
          <cell r="D17">
            <v>16000</v>
          </cell>
          <cell r="E17">
            <v>4160</v>
          </cell>
          <cell r="F17">
            <v>42249</v>
          </cell>
          <cell r="G17">
            <v>1500</v>
          </cell>
          <cell r="H17" t="str">
            <v>CV</v>
          </cell>
          <cell r="I17">
            <v>0</v>
          </cell>
          <cell r="J17">
            <v>1500</v>
          </cell>
        </row>
        <row r="18">
          <cell r="C18" t="str">
            <v>YADIRA JIMENEZ ESPINOSA</v>
          </cell>
          <cell r="D18">
            <v>10000</v>
          </cell>
          <cell r="E18">
            <v>2600</v>
          </cell>
          <cell r="F18">
            <v>42294</v>
          </cell>
          <cell r="G18">
            <v>7350</v>
          </cell>
          <cell r="H18" t="str">
            <v>CV</v>
          </cell>
          <cell r="I18">
            <v>0</v>
          </cell>
          <cell r="J18">
            <v>7350</v>
          </cell>
        </row>
        <row r="19">
          <cell r="C19" t="str">
            <v>JOSE LUIS GONZALEZ HERNANDEZ</v>
          </cell>
          <cell r="D19">
            <v>50000</v>
          </cell>
          <cell r="E19">
            <v>10000</v>
          </cell>
          <cell r="F19">
            <v>42446</v>
          </cell>
          <cell r="G19">
            <v>60000</v>
          </cell>
          <cell r="H19" t="str">
            <v>CV</v>
          </cell>
          <cell r="I19">
            <v>0</v>
          </cell>
          <cell r="J19">
            <v>60000</v>
          </cell>
        </row>
        <row r="20">
          <cell r="C20" t="str">
            <v>MARIA ELENA GOMEZ PEREZ</v>
          </cell>
          <cell r="D20">
            <v>7000</v>
          </cell>
          <cell r="E20">
            <v>1820</v>
          </cell>
          <cell r="F20">
            <v>42492</v>
          </cell>
          <cell r="G20">
            <v>2675</v>
          </cell>
          <cell r="H20" t="str">
            <v>CV</v>
          </cell>
          <cell r="I20">
            <v>0</v>
          </cell>
          <cell r="J20">
            <v>2675</v>
          </cell>
        </row>
        <row r="21">
          <cell r="C21" t="str">
            <v>LILIANA VELASCO PADILLA</v>
          </cell>
          <cell r="D21">
            <v>45000</v>
          </cell>
          <cell r="E21">
            <v>11700</v>
          </cell>
          <cell r="F21">
            <v>42568</v>
          </cell>
          <cell r="G21">
            <v>56700</v>
          </cell>
          <cell r="H21" t="str">
            <v>CV</v>
          </cell>
          <cell r="I21">
            <v>0</v>
          </cell>
          <cell r="J21">
            <v>56700</v>
          </cell>
        </row>
        <row r="22">
          <cell r="C22" t="str">
            <v>NIDIA VELASCO PADILLA</v>
          </cell>
          <cell r="D22">
            <v>45000</v>
          </cell>
          <cell r="E22">
            <v>11700</v>
          </cell>
          <cell r="F22">
            <v>42709</v>
          </cell>
          <cell r="G22">
            <v>56700</v>
          </cell>
          <cell r="H22" t="str">
            <v>CV</v>
          </cell>
          <cell r="I22">
            <v>0</v>
          </cell>
          <cell r="J22">
            <v>56700</v>
          </cell>
        </row>
      </sheetData>
      <sheetData sheetId="2" refreshError="1">
        <row r="8">
          <cell r="B8" t="str">
            <v>GELVINA RAMIREZ RODRIGUEZ</v>
          </cell>
          <cell r="C8">
            <v>7000</v>
          </cell>
          <cell r="D8" t="str">
            <v>CONVENIO</v>
          </cell>
          <cell r="E8">
            <v>42279</v>
          </cell>
          <cell r="F8">
            <v>3000</v>
          </cell>
          <cell r="G8" t="str">
            <v>CV</v>
          </cell>
          <cell r="H8">
            <v>0</v>
          </cell>
          <cell r="I8">
            <v>3000</v>
          </cell>
        </row>
        <row r="9">
          <cell r="B9" t="str">
            <v>LUISIÑO CENTENO MELO</v>
          </cell>
          <cell r="C9">
            <v>8586</v>
          </cell>
          <cell r="D9" t="str">
            <v>CONVENIO</v>
          </cell>
          <cell r="E9">
            <v>42279</v>
          </cell>
          <cell r="F9">
            <v>8586</v>
          </cell>
          <cell r="G9" t="str">
            <v>CV</v>
          </cell>
          <cell r="H9">
            <v>0</v>
          </cell>
          <cell r="I9">
            <v>8586</v>
          </cell>
        </row>
        <row r="10">
          <cell r="B10" t="str">
            <v>JESUS DEL CARMEN REYES ZUÑIGA</v>
          </cell>
          <cell r="C10">
            <v>12720</v>
          </cell>
          <cell r="D10" t="str">
            <v>CONVENIO</v>
          </cell>
          <cell r="E10">
            <v>42310</v>
          </cell>
          <cell r="F10">
            <v>12800</v>
          </cell>
          <cell r="G10" t="str">
            <v>CV</v>
          </cell>
          <cell r="H10">
            <v>0</v>
          </cell>
          <cell r="I10">
            <v>12800</v>
          </cell>
        </row>
        <row r="11">
          <cell r="B11" t="str">
            <v>LUIS ALBERTO RAMIREZ DIAZ</v>
          </cell>
          <cell r="C11">
            <v>6360</v>
          </cell>
          <cell r="D11" t="str">
            <v>CONVENIO</v>
          </cell>
          <cell r="E11">
            <v>42279</v>
          </cell>
          <cell r="F11">
            <v>6360</v>
          </cell>
          <cell r="G11" t="str">
            <v>CV</v>
          </cell>
          <cell r="H11">
            <v>0</v>
          </cell>
          <cell r="I11">
            <v>6360</v>
          </cell>
        </row>
        <row r="12">
          <cell r="B12" t="str">
            <v>JOSE LUIS GUTIERREZ CALDERON</v>
          </cell>
          <cell r="C12">
            <v>8000</v>
          </cell>
          <cell r="D12" t="str">
            <v>CONVENIO</v>
          </cell>
          <cell r="E12">
            <v>42279</v>
          </cell>
          <cell r="G12" t="str">
            <v>CV</v>
          </cell>
          <cell r="H12">
            <v>0</v>
          </cell>
          <cell r="I12">
            <v>5300</v>
          </cell>
        </row>
        <row r="13">
          <cell r="B13" t="str">
            <v>LUIS ANTONIO CASTELLANOS RODRIGUEZ</v>
          </cell>
          <cell r="C13">
            <v>15200</v>
          </cell>
          <cell r="D13" t="str">
            <v>CONVENIO</v>
          </cell>
          <cell r="E13">
            <v>42279</v>
          </cell>
          <cell r="F13">
            <v>15200</v>
          </cell>
          <cell r="G13" t="str">
            <v>CV</v>
          </cell>
          <cell r="H13">
            <v>0</v>
          </cell>
          <cell r="I13">
            <v>15200</v>
          </cell>
        </row>
        <row r="14">
          <cell r="B14" t="str">
            <v>RAMIRO HERNANDEZ GONZALEZ</v>
          </cell>
          <cell r="C14">
            <v>6360</v>
          </cell>
          <cell r="D14" t="str">
            <v>CONVENIO</v>
          </cell>
          <cell r="E14">
            <v>42279</v>
          </cell>
          <cell r="F14">
            <v>6360</v>
          </cell>
          <cell r="G14" t="str">
            <v>CV</v>
          </cell>
          <cell r="H14">
            <v>0</v>
          </cell>
          <cell r="I14">
            <v>6360</v>
          </cell>
        </row>
        <row r="15">
          <cell r="B15" t="str">
            <v>LUISA MENDEZ GUZMAN</v>
          </cell>
          <cell r="C15">
            <v>17808</v>
          </cell>
          <cell r="D15" t="str">
            <v>CONVENIO</v>
          </cell>
          <cell r="E15">
            <v>42279</v>
          </cell>
          <cell r="F15">
            <v>16808</v>
          </cell>
          <cell r="G15" t="str">
            <v>CV</v>
          </cell>
          <cell r="H15">
            <v>0</v>
          </cell>
          <cell r="I15">
            <v>16808</v>
          </cell>
        </row>
        <row r="16">
          <cell r="B16" t="str">
            <v>MARTIN GONZALEZ HERNANDEZ</v>
          </cell>
          <cell r="C16">
            <v>10000</v>
          </cell>
          <cell r="D16" t="str">
            <v>CONVENIO</v>
          </cell>
          <cell r="E16">
            <v>42279</v>
          </cell>
          <cell r="G16" t="str">
            <v>CV</v>
          </cell>
          <cell r="H16">
            <v>0</v>
          </cell>
          <cell r="I16">
            <v>6436</v>
          </cell>
        </row>
        <row r="17">
          <cell r="B17" t="str">
            <v>ARNULFO JUAREZ CHAVARRIA</v>
          </cell>
          <cell r="C17">
            <v>3816</v>
          </cell>
          <cell r="D17" t="str">
            <v>CONVENIO</v>
          </cell>
          <cell r="E17">
            <v>42279</v>
          </cell>
          <cell r="F17">
            <v>3816</v>
          </cell>
          <cell r="G17" t="str">
            <v>CV</v>
          </cell>
          <cell r="H17">
            <v>0</v>
          </cell>
          <cell r="I17">
            <v>3816</v>
          </cell>
        </row>
        <row r="18">
          <cell r="B18" t="str">
            <v>BRIGIDA JUAREZ MORALES</v>
          </cell>
          <cell r="C18">
            <v>6784</v>
          </cell>
          <cell r="D18" t="str">
            <v>CONVENIO</v>
          </cell>
          <cell r="E18">
            <v>42279</v>
          </cell>
          <cell r="F18">
            <v>6784</v>
          </cell>
          <cell r="G18" t="str">
            <v>CV</v>
          </cell>
          <cell r="H18">
            <v>0</v>
          </cell>
          <cell r="I18">
            <v>6784</v>
          </cell>
        </row>
        <row r="19">
          <cell r="B19" t="str">
            <v>SAMUEL RUIZ JUAREZ</v>
          </cell>
          <cell r="C19">
            <v>16536</v>
          </cell>
          <cell r="D19" t="str">
            <v>CONVENIO</v>
          </cell>
          <cell r="E19">
            <v>42279</v>
          </cell>
          <cell r="F19">
            <v>16536</v>
          </cell>
          <cell r="G19" t="str">
            <v>CV</v>
          </cell>
          <cell r="H19">
            <v>0</v>
          </cell>
          <cell r="I19">
            <v>16536</v>
          </cell>
        </row>
        <row r="20">
          <cell r="B20" t="str">
            <v>ISAIAS HERNANDEZ SASSO</v>
          </cell>
          <cell r="C20">
            <v>11450</v>
          </cell>
          <cell r="D20" t="str">
            <v>CONVENIO</v>
          </cell>
          <cell r="E20">
            <v>42279</v>
          </cell>
          <cell r="F20">
            <v>11450</v>
          </cell>
          <cell r="G20" t="str">
            <v>CV</v>
          </cell>
          <cell r="H20">
            <v>0</v>
          </cell>
          <cell r="I20">
            <v>11450</v>
          </cell>
        </row>
        <row r="21">
          <cell r="B21" t="str">
            <v>EDID MENDEZ RODRIGUEZ</v>
          </cell>
          <cell r="C21">
            <v>16536</v>
          </cell>
          <cell r="D21" t="str">
            <v>CONVENIO</v>
          </cell>
          <cell r="E21">
            <v>42142</v>
          </cell>
          <cell r="F21">
            <v>16536</v>
          </cell>
          <cell r="G21" t="str">
            <v>CV</v>
          </cell>
          <cell r="H21">
            <v>0</v>
          </cell>
          <cell r="I21">
            <v>16536</v>
          </cell>
        </row>
        <row r="22">
          <cell r="B22" t="str">
            <v>MOISES ALVARADO CORNELIO</v>
          </cell>
          <cell r="C22">
            <v>50000</v>
          </cell>
          <cell r="D22" t="str">
            <v>CONVENIO</v>
          </cell>
          <cell r="E22">
            <v>42081</v>
          </cell>
          <cell r="F22">
            <v>50000</v>
          </cell>
          <cell r="G22" t="str">
            <v>CV</v>
          </cell>
          <cell r="H22">
            <v>0</v>
          </cell>
          <cell r="I22">
            <v>50000</v>
          </cell>
        </row>
        <row r="23">
          <cell r="B23" t="str">
            <v>CATALINA CRUZ ALVARADO</v>
          </cell>
          <cell r="C23">
            <v>4770</v>
          </cell>
          <cell r="D23" t="str">
            <v>CONVENIO</v>
          </cell>
          <cell r="E23">
            <v>42568</v>
          </cell>
          <cell r="F23">
            <v>4770</v>
          </cell>
          <cell r="G23" t="str">
            <v>CV</v>
          </cell>
          <cell r="H23">
            <v>0</v>
          </cell>
          <cell r="I23">
            <v>4770</v>
          </cell>
        </row>
        <row r="24">
          <cell r="B24" t="str">
            <v>GLADIS CASANOVA CRUZ</v>
          </cell>
          <cell r="C24">
            <v>15264</v>
          </cell>
          <cell r="D24" t="str">
            <v>CONVENIO</v>
          </cell>
          <cell r="E24">
            <v>41534</v>
          </cell>
          <cell r="F24">
            <v>15264</v>
          </cell>
          <cell r="G24" t="str">
            <v>CV</v>
          </cell>
          <cell r="H24">
            <v>0</v>
          </cell>
          <cell r="I24">
            <v>15264</v>
          </cell>
        </row>
        <row r="25">
          <cell r="B25" t="str">
            <v>ELIZABETH MOLINA MENDEZ</v>
          </cell>
          <cell r="C25">
            <v>25440</v>
          </cell>
          <cell r="D25" t="str">
            <v>CONVENIO</v>
          </cell>
          <cell r="E25">
            <v>41595</v>
          </cell>
          <cell r="F25">
            <v>24440</v>
          </cell>
          <cell r="G25" t="str">
            <v>CV</v>
          </cell>
          <cell r="H25">
            <v>0</v>
          </cell>
          <cell r="I25">
            <v>24440</v>
          </cell>
        </row>
        <row r="26">
          <cell r="B26" t="str">
            <v>JOSE MENDEZ LOPEZ</v>
          </cell>
          <cell r="C26">
            <v>19080</v>
          </cell>
          <cell r="D26" t="str">
            <v>CONVENIO</v>
          </cell>
          <cell r="E26">
            <v>41685</v>
          </cell>
          <cell r="F26">
            <v>19080</v>
          </cell>
          <cell r="G26" t="str">
            <v>CV</v>
          </cell>
          <cell r="H26">
            <v>0</v>
          </cell>
          <cell r="I26">
            <v>19080</v>
          </cell>
        </row>
        <row r="27">
          <cell r="B27" t="str">
            <v>YOANA MENDEZ HERNANDEZ</v>
          </cell>
          <cell r="C27">
            <v>13000</v>
          </cell>
          <cell r="D27" t="str">
            <v>CONVENIO</v>
          </cell>
          <cell r="E27">
            <v>41685</v>
          </cell>
          <cell r="F27">
            <v>13000</v>
          </cell>
          <cell r="G27" t="str">
            <v>CV</v>
          </cell>
          <cell r="H27">
            <v>0</v>
          </cell>
          <cell r="I27">
            <v>13000</v>
          </cell>
        </row>
        <row r="28">
          <cell r="B28" t="str">
            <v>ADOLFO VELAZQUEZ VILLATORO</v>
          </cell>
          <cell r="C28">
            <v>25440</v>
          </cell>
          <cell r="D28" t="str">
            <v>CONVENIO</v>
          </cell>
          <cell r="E28">
            <v>41685</v>
          </cell>
          <cell r="F28">
            <v>25440</v>
          </cell>
          <cell r="G28" t="str">
            <v>CV</v>
          </cell>
          <cell r="H28">
            <v>0</v>
          </cell>
          <cell r="I28">
            <v>25440</v>
          </cell>
        </row>
        <row r="29">
          <cell r="B29" t="str">
            <v>ANGEL CENTENO LOPEZ</v>
          </cell>
          <cell r="C29">
            <v>25440</v>
          </cell>
          <cell r="D29" t="str">
            <v>CONVENIO</v>
          </cell>
          <cell r="E29">
            <v>41731</v>
          </cell>
          <cell r="F29">
            <v>25440</v>
          </cell>
          <cell r="G29" t="str">
            <v>CV</v>
          </cell>
          <cell r="H29">
            <v>0</v>
          </cell>
          <cell r="I29">
            <v>25440</v>
          </cell>
        </row>
        <row r="30">
          <cell r="B30" t="str">
            <v>CESAR ELEAZIN VILLAREAL QUEVEDO</v>
          </cell>
          <cell r="C30">
            <v>12720</v>
          </cell>
          <cell r="D30" t="str">
            <v>CONVENIO</v>
          </cell>
          <cell r="E30">
            <v>41807</v>
          </cell>
          <cell r="F30">
            <v>12720</v>
          </cell>
          <cell r="G30" t="str">
            <v>CV</v>
          </cell>
          <cell r="H30">
            <v>0</v>
          </cell>
          <cell r="I30">
            <v>12720</v>
          </cell>
        </row>
        <row r="31">
          <cell r="B31" t="str">
            <v>TERESITA DE JESUS LOPEZ PEREZ</v>
          </cell>
          <cell r="C31">
            <v>8904</v>
          </cell>
          <cell r="D31" t="str">
            <v>CONVENIO</v>
          </cell>
          <cell r="E31">
            <v>41807</v>
          </cell>
          <cell r="F31">
            <v>8904</v>
          </cell>
          <cell r="G31" t="str">
            <v>CV</v>
          </cell>
          <cell r="H31">
            <v>0</v>
          </cell>
          <cell r="I31">
            <v>8904</v>
          </cell>
        </row>
        <row r="32">
          <cell r="B32" t="str">
            <v>MARIO ALBERTO RUIZ ORDOÑEZ</v>
          </cell>
          <cell r="C32">
            <v>25440</v>
          </cell>
          <cell r="D32" t="str">
            <v>CONVENIO</v>
          </cell>
          <cell r="E32">
            <v>41838</v>
          </cell>
          <cell r="F32">
            <v>25440</v>
          </cell>
          <cell r="G32" t="str">
            <v>CV</v>
          </cell>
          <cell r="H32">
            <v>0</v>
          </cell>
          <cell r="I32">
            <v>25440</v>
          </cell>
        </row>
        <row r="33">
          <cell r="B33" t="str">
            <v>ELENIN GOMEZ ARIAS</v>
          </cell>
          <cell r="C33">
            <v>7896</v>
          </cell>
          <cell r="D33" t="str">
            <v>CONVENIO</v>
          </cell>
          <cell r="E33">
            <v>41853</v>
          </cell>
          <cell r="F33">
            <v>7896</v>
          </cell>
          <cell r="G33" t="str">
            <v>CV</v>
          </cell>
          <cell r="H33">
            <v>0</v>
          </cell>
          <cell r="I33">
            <v>7896</v>
          </cell>
        </row>
      </sheetData>
      <sheetData sheetId="3" refreshError="1">
        <row r="8">
          <cell r="B8" t="str">
            <v>MIGUEL VAZQUEZ ZEPEDA</v>
          </cell>
          <cell r="C8">
            <v>18000</v>
          </cell>
          <cell r="D8">
            <v>3600</v>
          </cell>
          <cell r="E8">
            <v>42371</v>
          </cell>
          <cell r="F8">
            <v>19800</v>
          </cell>
          <cell r="G8" t="str">
            <v>CV</v>
          </cell>
          <cell r="H8">
            <v>0</v>
          </cell>
          <cell r="I8">
            <v>19800</v>
          </cell>
        </row>
        <row r="9">
          <cell r="B9" t="str">
            <v>JOSE GILBERTO DIAZ DIAZ</v>
          </cell>
          <cell r="C9">
            <v>5000</v>
          </cell>
          <cell r="D9">
            <v>1000</v>
          </cell>
          <cell r="E9">
            <v>42569</v>
          </cell>
          <cell r="F9">
            <v>5500</v>
          </cell>
          <cell r="G9" t="str">
            <v>CV</v>
          </cell>
          <cell r="H9">
            <v>0</v>
          </cell>
          <cell r="I9">
            <v>5500</v>
          </cell>
        </row>
        <row r="10">
          <cell r="B10" t="str">
            <v>CRISTOBAL MORENO VAZQUEZ</v>
          </cell>
          <cell r="C10">
            <v>20000</v>
          </cell>
          <cell r="D10">
            <v>5200</v>
          </cell>
          <cell r="E10">
            <v>42477</v>
          </cell>
          <cell r="F10">
            <v>15000</v>
          </cell>
          <cell r="G10" t="str">
            <v>CV</v>
          </cell>
          <cell r="H10">
            <v>0</v>
          </cell>
          <cell r="I10">
            <v>15000</v>
          </cell>
        </row>
      </sheetData>
      <sheetData sheetId="4" refreshError="1"/>
      <sheetData sheetId="5" refreshError="1">
        <row r="8">
          <cell r="B8" t="str">
            <v>LUIS ZACARIAS LOPEZ VERA</v>
          </cell>
          <cell r="C8">
            <v>3500</v>
          </cell>
          <cell r="D8">
            <v>912</v>
          </cell>
          <cell r="E8">
            <v>43345</v>
          </cell>
          <cell r="F8">
            <v>3311</v>
          </cell>
          <cell r="G8">
            <v>3</v>
          </cell>
          <cell r="H8" t="str">
            <v>CV</v>
          </cell>
          <cell r="I8">
            <v>0</v>
          </cell>
        </row>
        <row r="9">
          <cell r="B9" t="str">
            <v>SARAIN MOLINA GOMEZ</v>
          </cell>
          <cell r="C9">
            <v>10000</v>
          </cell>
          <cell r="D9">
            <v>2720</v>
          </cell>
          <cell r="E9">
            <v>43436</v>
          </cell>
          <cell r="F9">
            <v>6360</v>
          </cell>
          <cell r="G9">
            <v>6</v>
          </cell>
          <cell r="H9" t="str">
            <v>CV</v>
          </cell>
          <cell r="I9">
            <v>0</v>
          </cell>
        </row>
        <row r="10">
          <cell r="B10" t="str">
            <v>LEYVER SANCHEZ GALINDO</v>
          </cell>
          <cell r="C10">
            <v>7000</v>
          </cell>
          <cell r="D10">
            <v>1904</v>
          </cell>
          <cell r="E10">
            <v>43572</v>
          </cell>
          <cell r="F10">
            <v>3701</v>
          </cell>
          <cell r="G10">
            <v>7</v>
          </cell>
          <cell r="H10" t="str">
            <v>CC</v>
          </cell>
          <cell r="I10">
            <v>0</v>
          </cell>
        </row>
        <row r="11">
          <cell r="B11" t="str">
            <v>JUAN DE DIOS VAZQUEZ ENCISO</v>
          </cell>
          <cell r="C11">
            <v>50000</v>
          </cell>
          <cell r="D11">
            <v>13600</v>
          </cell>
          <cell r="E11">
            <v>43686</v>
          </cell>
          <cell r="H11" t="str">
            <v>CC</v>
          </cell>
          <cell r="J11">
            <v>15635</v>
          </cell>
        </row>
        <row r="12">
          <cell r="B12" t="str">
            <v>HORACIO ORANTES VAZQUEZ</v>
          </cell>
          <cell r="C12">
            <v>23000</v>
          </cell>
          <cell r="D12">
            <v>2668</v>
          </cell>
          <cell r="E12">
            <v>43818</v>
          </cell>
          <cell r="G12">
            <v>0</v>
          </cell>
          <cell r="H12" t="str">
            <v>AV</v>
          </cell>
          <cell r="I12">
            <v>0</v>
          </cell>
        </row>
        <row r="13">
          <cell r="B13" t="str">
            <v>GAMALIEL NUÑEZ ESTRADA</v>
          </cell>
          <cell r="C13">
            <v>50000</v>
          </cell>
          <cell r="D13">
            <v>11600</v>
          </cell>
          <cell r="E13">
            <v>43822</v>
          </cell>
          <cell r="G13">
            <v>0</v>
          </cell>
          <cell r="H13" t="str">
            <v>AV</v>
          </cell>
          <cell r="I13">
            <v>0</v>
          </cell>
        </row>
        <row r="14">
          <cell r="B14" t="str">
            <v>RAFAEL HERNANDEZ MACIAS</v>
          </cell>
          <cell r="E14">
            <v>43826</v>
          </cell>
          <cell r="G14" t="str">
            <v>UNICO</v>
          </cell>
          <cell r="H14" t="str">
            <v>AV</v>
          </cell>
          <cell r="I14">
            <v>0</v>
          </cell>
        </row>
        <row r="15">
          <cell r="B15" t="str">
            <v>PLACIDO LIMBERG MORALES MOLINA</v>
          </cell>
          <cell r="C15">
            <v>150000</v>
          </cell>
          <cell r="D15">
            <v>72000</v>
          </cell>
          <cell r="E15">
            <v>43091</v>
          </cell>
          <cell r="F15">
            <v>156000</v>
          </cell>
          <cell r="G15">
            <v>0</v>
          </cell>
          <cell r="H15" t="str">
            <v>CC</v>
          </cell>
        </row>
        <row r="16">
          <cell r="B16" t="str">
            <v>JAIME MACIAS HERNANDEZ</v>
          </cell>
          <cell r="C16">
            <v>50000</v>
          </cell>
          <cell r="D16">
            <v>11600</v>
          </cell>
          <cell r="E16">
            <v>43475</v>
          </cell>
          <cell r="F16">
            <v>44100</v>
          </cell>
          <cell r="G16" t="str">
            <v>UNICO</v>
          </cell>
          <cell r="H16" t="str">
            <v>AV</v>
          </cell>
          <cell r="I16">
            <v>0</v>
          </cell>
        </row>
        <row r="17">
          <cell r="B17" t="str">
            <v>ARTURO SANCHEZ PEREZ</v>
          </cell>
          <cell r="C17">
            <v>150000</v>
          </cell>
          <cell r="D17">
            <v>50112</v>
          </cell>
          <cell r="E17">
            <v>43480</v>
          </cell>
          <cell r="F17">
            <v>200112</v>
          </cell>
          <cell r="G17" t="str">
            <v>UNICO</v>
          </cell>
          <cell r="H17" t="str">
            <v>AV</v>
          </cell>
          <cell r="I17">
            <v>0</v>
          </cell>
        </row>
        <row r="18">
          <cell r="B18" t="str">
            <v>FERNANDO MAXIMILIANO BORRAZ GORDILLO</v>
          </cell>
          <cell r="C18">
            <v>20000</v>
          </cell>
          <cell r="D18">
            <v>6310</v>
          </cell>
          <cell r="E18">
            <v>43490</v>
          </cell>
          <cell r="F18">
            <v>16310</v>
          </cell>
          <cell r="G18" t="str">
            <v>UNICO</v>
          </cell>
          <cell r="H18" t="str">
            <v>AV</v>
          </cell>
          <cell r="I18">
            <v>0</v>
          </cell>
        </row>
        <row r="19">
          <cell r="B19" t="str">
            <v>RICARDO MARTINEZ LOPEZ</v>
          </cell>
          <cell r="C19">
            <v>25000</v>
          </cell>
          <cell r="D19">
            <v>11600</v>
          </cell>
          <cell r="E19">
            <v>43524</v>
          </cell>
          <cell r="F19">
            <v>36600</v>
          </cell>
          <cell r="G19" t="str">
            <v>UNICO</v>
          </cell>
          <cell r="H19" t="str">
            <v>AV</v>
          </cell>
          <cell r="I19">
            <v>0</v>
          </cell>
        </row>
        <row r="20">
          <cell r="B20" t="str">
            <v>MISAEL ELI RUIZ RUIZ</v>
          </cell>
          <cell r="C20">
            <v>25000</v>
          </cell>
          <cell r="D20">
            <v>5800</v>
          </cell>
          <cell r="E20">
            <v>43552</v>
          </cell>
          <cell r="F20">
            <v>30800</v>
          </cell>
          <cell r="G20" t="str">
            <v>UNICO</v>
          </cell>
          <cell r="H20" t="str">
            <v>AV</v>
          </cell>
          <cell r="I20">
            <v>0</v>
          </cell>
        </row>
        <row r="21">
          <cell r="B21" t="str">
            <v>LUIS NICOLAS BERMUDEZ BORRAZ</v>
          </cell>
          <cell r="C21">
            <v>130000</v>
          </cell>
          <cell r="D21">
            <v>10054.84</v>
          </cell>
          <cell r="E21">
            <v>43581</v>
          </cell>
          <cell r="F21">
            <v>120055</v>
          </cell>
          <cell r="G21">
            <v>0</v>
          </cell>
          <cell r="H21" t="str">
            <v>CC</v>
          </cell>
        </row>
        <row r="22">
          <cell r="B22" t="str">
            <v>ERMICENDA DEL CARMEN CRUZ LEON</v>
          </cell>
          <cell r="C22">
            <v>10000</v>
          </cell>
          <cell r="D22">
            <v>2340</v>
          </cell>
          <cell r="E22">
            <v>43602</v>
          </cell>
          <cell r="F22">
            <v>12340</v>
          </cell>
          <cell r="G22" t="str">
            <v>UNI0</v>
          </cell>
          <cell r="H22" t="str">
            <v>AV</v>
          </cell>
          <cell r="I22">
            <v>0</v>
          </cell>
        </row>
        <row r="23">
          <cell r="B23" t="str">
            <v>PABLO RUIZ VALENCIA</v>
          </cell>
          <cell r="C23">
            <v>50000</v>
          </cell>
          <cell r="D23">
            <v>11600</v>
          </cell>
          <cell r="E23">
            <v>43620</v>
          </cell>
          <cell r="F23">
            <v>61600</v>
          </cell>
          <cell r="G23" t="str">
            <v>UNICO</v>
          </cell>
          <cell r="H23" t="str">
            <v>AV</v>
          </cell>
          <cell r="I23">
            <v>0</v>
          </cell>
        </row>
        <row r="24">
          <cell r="B24" t="str">
            <v>EDGAR CRUZ DIAZ</v>
          </cell>
          <cell r="C24">
            <v>200000</v>
          </cell>
          <cell r="D24">
            <v>161472</v>
          </cell>
          <cell r="E24">
            <v>43718</v>
          </cell>
          <cell r="G24">
            <v>2</v>
          </cell>
          <cell r="H24" t="str">
            <v>CC</v>
          </cell>
        </row>
        <row r="25">
          <cell r="B25" t="str">
            <v>JOSE LUIS ESPINOZA RODRIGUEZ</v>
          </cell>
          <cell r="C25">
            <v>50000</v>
          </cell>
          <cell r="D25">
            <v>13572</v>
          </cell>
          <cell r="E25">
            <v>43728</v>
          </cell>
          <cell r="F25">
            <v>63572</v>
          </cell>
          <cell r="G25" t="str">
            <v>UNICO</v>
          </cell>
          <cell r="H25" t="str">
            <v>AV</v>
          </cell>
          <cell r="I25">
            <v>0</v>
          </cell>
        </row>
        <row r="26">
          <cell r="B26" t="str">
            <v>HUGO ARTURO VAZQUEZ ANZA</v>
          </cell>
          <cell r="C26">
            <v>17000</v>
          </cell>
          <cell r="D26">
            <v>3941</v>
          </cell>
          <cell r="E26">
            <v>43633</v>
          </cell>
          <cell r="F26">
            <v>20941</v>
          </cell>
          <cell r="G26" t="str">
            <v>UNICO</v>
          </cell>
          <cell r="H26" t="str">
            <v>AV</v>
          </cell>
          <cell r="I26">
            <v>0</v>
          </cell>
        </row>
        <row r="27">
          <cell r="B27" t="str">
            <v>LEYVER SACHEZ GALINDO</v>
          </cell>
          <cell r="C27">
            <v>2200</v>
          </cell>
          <cell r="D27">
            <v>115</v>
          </cell>
          <cell r="E27">
            <v>43654</v>
          </cell>
          <cell r="F27">
            <v>2315</v>
          </cell>
          <cell r="G27" t="str">
            <v>UNICO</v>
          </cell>
          <cell r="H27" t="str">
            <v>AV</v>
          </cell>
          <cell r="I27">
            <v>0</v>
          </cell>
        </row>
        <row r="28">
          <cell r="B28" t="str">
            <v>FRANCISCO VAZQUEZ VAZQUEZ</v>
          </cell>
          <cell r="C28">
            <v>2000</v>
          </cell>
          <cell r="D28">
            <v>313</v>
          </cell>
          <cell r="E28">
            <v>43656</v>
          </cell>
          <cell r="F28">
            <v>2313</v>
          </cell>
          <cell r="G28" t="str">
            <v>UNICO</v>
          </cell>
          <cell r="H28" t="str">
            <v>AV</v>
          </cell>
          <cell r="I28">
            <v>0</v>
          </cell>
        </row>
        <row r="29">
          <cell r="B29" t="str">
            <v>JOSE VIDAL NANGULLASMU PLASENCIA</v>
          </cell>
          <cell r="C29">
            <v>210000</v>
          </cell>
          <cell r="D29">
            <v>0</v>
          </cell>
          <cell r="E29">
            <v>43484</v>
          </cell>
          <cell r="F29">
            <v>200000</v>
          </cell>
          <cell r="G29">
            <v>0</v>
          </cell>
          <cell r="H29" t="str">
            <v>CV</v>
          </cell>
        </row>
        <row r="30">
          <cell r="B30" t="str">
            <v>AIN BAUTISTA MORENO</v>
          </cell>
          <cell r="C30">
            <v>140000</v>
          </cell>
          <cell r="D30">
            <v>14000</v>
          </cell>
          <cell r="E30">
            <v>43371</v>
          </cell>
          <cell r="F30">
            <v>154000</v>
          </cell>
          <cell r="G30">
            <v>0</v>
          </cell>
          <cell r="H30" t="str">
            <v>CV</v>
          </cell>
          <cell r="I30">
            <v>0</v>
          </cell>
        </row>
        <row r="31">
          <cell r="B31" t="str">
            <v>LUIS ENRIQUE CRUZ PEREZ</v>
          </cell>
          <cell r="C31">
            <v>95000</v>
          </cell>
          <cell r="D31">
            <v>9500</v>
          </cell>
          <cell r="E31">
            <v>43371</v>
          </cell>
          <cell r="H31" t="str">
            <v>CV</v>
          </cell>
        </row>
        <row r="32">
          <cell r="B32" t="str">
            <v>RAFAEL HERNANDEZ MACIAS</v>
          </cell>
          <cell r="C32">
            <v>45000</v>
          </cell>
          <cell r="D32">
            <v>10440</v>
          </cell>
          <cell r="E32">
            <v>43683</v>
          </cell>
          <cell r="F32">
            <v>55440</v>
          </cell>
          <cell r="G32" t="str">
            <v>UNICO</v>
          </cell>
          <cell r="H32" t="str">
            <v>AV</v>
          </cell>
          <cell r="I32">
            <v>0</v>
          </cell>
        </row>
        <row r="33">
          <cell r="B33" t="str">
            <v>ROSA MARIA LOPEZ CRUZ</v>
          </cell>
          <cell r="C33">
            <v>2500</v>
          </cell>
          <cell r="D33">
            <v>529</v>
          </cell>
          <cell r="E33">
            <v>43684</v>
          </cell>
          <cell r="F33">
            <v>728</v>
          </cell>
          <cell r="G33">
            <v>9</v>
          </cell>
          <cell r="H33" t="str">
            <v>CC</v>
          </cell>
          <cell r="I33">
            <v>0</v>
          </cell>
        </row>
        <row r="34">
          <cell r="B34" t="str">
            <v>FERMIN RUIZ SANTIAGO</v>
          </cell>
          <cell r="C34">
            <v>66000</v>
          </cell>
          <cell r="D34">
            <v>15312</v>
          </cell>
          <cell r="E34">
            <v>43686</v>
          </cell>
          <cell r="F34">
            <v>81312</v>
          </cell>
          <cell r="G34" t="str">
            <v>UNICO</v>
          </cell>
          <cell r="H34" t="str">
            <v>AV</v>
          </cell>
          <cell r="I34">
            <v>0</v>
          </cell>
        </row>
        <row r="35">
          <cell r="B35" t="str">
            <v>ROBERTO RUIZ MORALES</v>
          </cell>
          <cell r="C35">
            <v>20000</v>
          </cell>
          <cell r="D35">
            <v>4640</v>
          </cell>
          <cell r="E35">
            <v>43686</v>
          </cell>
          <cell r="F35">
            <v>24640</v>
          </cell>
          <cell r="G35" t="str">
            <v>UNICO</v>
          </cell>
          <cell r="H35" t="str">
            <v>AV</v>
          </cell>
          <cell r="I35">
            <v>0</v>
          </cell>
        </row>
        <row r="36">
          <cell r="B36" t="str">
            <v>DAVID AGUILAR MOISES</v>
          </cell>
          <cell r="C36">
            <v>100000</v>
          </cell>
          <cell r="D36">
            <v>20880</v>
          </cell>
          <cell r="E36">
            <v>43693</v>
          </cell>
          <cell r="F36">
            <v>120880</v>
          </cell>
          <cell r="G36" t="str">
            <v>UNICO</v>
          </cell>
          <cell r="H36" t="str">
            <v>AV</v>
          </cell>
        </row>
        <row r="37">
          <cell r="B37" t="str">
            <v>CESAR DANIEL MACIAS HERNANDEZ</v>
          </cell>
          <cell r="C37">
            <v>20000</v>
          </cell>
          <cell r="D37">
            <v>4642</v>
          </cell>
          <cell r="E37">
            <v>43741</v>
          </cell>
          <cell r="G37">
            <v>2</v>
          </cell>
          <cell r="H37" t="str">
            <v>CC</v>
          </cell>
        </row>
        <row r="38">
          <cell r="B38" t="str">
            <v>MANUEL RUIZ CRUZ</v>
          </cell>
          <cell r="C38">
            <v>30000</v>
          </cell>
          <cell r="D38">
            <v>7726</v>
          </cell>
          <cell r="E38">
            <v>43761</v>
          </cell>
          <cell r="F38">
            <v>37726</v>
          </cell>
          <cell r="G38" t="str">
            <v>UNICO</v>
          </cell>
          <cell r="H38" t="str">
            <v>AV</v>
          </cell>
          <cell r="I38">
            <v>0</v>
          </cell>
        </row>
        <row r="39">
          <cell r="B39" t="str">
            <v>MARGOT REYES ZUÑIGA</v>
          </cell>
          <cell r="C39">
            <v>50000</v>
          </cell>
          <cell r="D39">
            <v>10440</v>
          </cell>
          <cell r="E39">
            <v>43809</v>
          </cell>
          <cell r="H39" t="str">
            <v>CC</v>
          </cell>
          <cell r="I39">
            <v>0</v>
          </cell>
        </row>
        <row r="40">
          <cell r="B40" t="str">
            <v>MIGUEL HELERIA HERNANDEZ</v>
          </cell>
          <cell r="C40">
            <v>50000</v>
          </cell>
          <cell r="D40">
            <v>11600</v>
          </cell>
          <cell r="E40">
            <v>43819</v>
          </cell>
          <cell r="F40">
            <v>61600</v>
          </cell>
          <cell r="H40" t="str">
            <v>AV</v>
          </cell>
          <cell r="I40">
            <v>0</v>
          </cell>
        </row>
        <row r="41">
          <cell r="B41" t="str">
            <v>MANUEL HERNANDEZ MENDOZA</v>
          </cell>
          <cell r="C41">
            <v>20000</v>
          </cell>
          <cell r="D41">
            <v>4872</v>
          </cell>
          <cell r="E41">
            <v>43819</v>
          </cell>
          <cell r="G41">
            <v>6</v>
          </cell>
          <cell r="H41" t="str">
            <v>CC</v>
          </cell>
          <cell r="I41">
            <v>0</v>
          </cell>
        </row>
        <row r="42">
          <cell r="B42" t="str">
            <v>CESAR JOSUE BRAVO VAZQUEZ</v>
          </cell>
          <cell r="C42">
            <v>20000</v>
          </cell>
          <cell r="D42">
            <v>5440</v>
          </cell>
          <cell r="E42">
            <v>43825</v>
          </cell>
          <cell r="F42">
            <v>25440</v>
          </cell>
          <cell r="G42">
            <v>1</v>
          </cell>
          <cell r="H42" t="str">
            <v>CC</v>
          </cell>
        </row>
        <row r="44">
          <cell r="B44" t="str">
            <v>JESUS TORRES LOPEZ</v>
          </cell>
          <cell r="C44">
            <v>0</v>
          </cell>
          <cell r="D44">
            <v>2784</v>
          </cell>
          <cell r="E44">
            <v>43649</v>
          </cell>
          <cell r="G44" t="str">
            <v>UNICO</v>
          </cell>
          <cell r="H44" t="str">
            <v>CC</v>
          </cell>
          <cell r="I44">
            <v>0</v>
          </cell>
        </row>
      </sheetData>
      <sheetData sheetId="6" refreshError="1">
        <row r="8">
          <cell r="B8" t="str">
            <v>CARMEN HERNANDEZ LOPEZ</v>
          </cell>
          <cell r="C8">
            <v>50000</v>
          </cell>
          <cell r="D8">
            <v>15000</v>
          </cell>
          <cell r="E8">
            <v>43390</v>
          </cell>
          <cell r="F8">
            <v>30655</v>
          </cell>
          <cell r="G8">
            <v>5</v>
          </cell>
          <cell r="H8" t="str">
            <v>CC</v>
          </cell>
          <cell r="I8">
            <v>0</v>
          </cell>
        </row>
        <row r="9">
          <cell r="B9" t="str">
            <v>NERI ELENA COELLO COUCTIÑO</v>
          </cell>
        </row>
        <row r="10">
          <cell r="B10" t="str">
            <v>DAMARIZ BALBUENA CORREA</v>
          </cell>
          <cell r="C10">
            <v>10000</v>
          </cell>
          <cell r="D10">
            <v>2720</v>
          </cell>
          <cell r="E10">
            <v>43679</v>
          </cell>
          <cell r="F10">
            <v>2120</v>
          </cell>
          <cell r="H10" t="str">
            <v>CC</v>
          </cell>
        </row>
        <row r="11">
          <cell r="B11" t="str">
            <v>JOSE FRANCISCO POUMIAN HERNANDEZ</v>
          </cell>
          <cell r="C11">
            <v>5000</v>
          </cell>
          <cell r="D11">
            <v>1360</v>
          </cell>
          <cell r="E11">
            <v>43726</v>
          </cell>
          <cell r="H11" t="str">
            <v>CC</v>
          </cell>
        </row>
        <row r="12">
          <cell r="B12" t="str">
            <v>HERMELINDA CLEMENTE JOSE</v>
          </cell>
          <cell r="C12">
            <v>5000</v>
          </cell>
          <cell r="D12">
            <v>1360</v>
          </cell>
          <cell r="E12">
            <v>43755</v>
          </cell>
          <cell r="H12" t="str">
            <v>CC</v>
          </cell>
        </row>
        <row r="13">
          <cell r="B13" t="str">
            <v>CRISTOBAL ARAON CONSTANTINO VERDI</v>
          </cell>
          <cell r="C13">
            <v>5000</v>
          </cell>
          <cell r="D13">
            <v>1360</v>
          </cell>
          <cell r="E13">
            <v>43755</v>
          </cell>
          <cell r="H13" t="str">
            <v>CC</v>
          </cell>
        </row>
        <row r="14">
          <cell r="B14" t="str">
            <v>JOEL VALBUENA PASCACIO</v>
          </cell>
          <cell r="C14">
            <v>12258</v>
          </cell>
          <cell r="D14">
            <v>3334</v>
          </cell>
          <cell r="E14">
            <v>43755</v>
          </cell>
          <cell r="F14">
            <v>10383</v>
          </cell>
          <cell r="H14" t="str">
            <v>CC</v>
          </cell>
        </row>
        <row r="15">
          <cell r="B15" t="str">
            <v>SOBEIDA PEREZ VERDI</v>
          </cell>
          <cell r="C15">
            <v>15000</v>
          </cell>
          <cell r="D15">
            <v>4080</v>
          </cell>
          <cell r="E15">
            <v>43791</v>
          </cell>
          <cell r="H15" t="str">
            <v>CC</v>
          </cell>
        </row>
        <row r="17">
          <cell r="B17" t="str">
            <v>ERENDIRA YARELI GARCIA BALBUENA</v>
          </cell>
          <cell r="C17">
            <v>35000</v>
          </cell>
          <cell r="D17">
            <v>9520</v>
          </cell>
          <cell r="E17">
            <v>76694</v>
          </cell>
          <cell r="H17" t="str">
            <v>CC</v>
          </cell>
        </row>
        <row r="18">
          <cell r="B18" t="str">
            <v>ORLANDO COELLO PEREZ</v>
          </cell>
          <cell r="C18">
            <v>30000</v>
          </cell>
          <cell r="D18">
            <v>8352</v>
          </cell>
          <cell r="E18">
            <v>43630</v>
          </cell>
          <cell r="F18">
            <v>38352</v>
          </cell>
          <cell r="G18" t="str">
            <v>UNICO</v>
          </cell>
          <cell r="H18" t="str">
            <v>AV</v>
          </cell>
        </row>
        <row r="19">
          <cell r="B19" t="str">
            <v>FERNANDO RUIZ ARIZMENDI</v>
          </cell>
          <cell r="C19">
            <v>30000</v>
          </cell>
          <cell r="D19">
            <v>6960</v>
          </cell>
          <cell r="E19">
            <v>43649</v>
          </cell>
          <cell r="G19" t="str">
            <v>UNICO</v>
          </cell>
          <cell r="H19" t="str">
            <v>AV</v>
          </cell>
        </row>
        <row r="20">
          <cell r="B20" t="str">
            <v>MARIA DE LOS ANGELES RUIZ ARIZMENDI</v>
          </cell>
          <cell r="C20">
            <v>20000</v>
          </cell>
          <cell r="D20">
            <v>5568</v>
          </cell>
          <cell r="E20">
            <v>43649</v>
          </cell>
          <cell r="G20" t="str">
            <v>UNICO</v>
          </cell>
          <cell r="H20" t="str">
            <v>AV</v>
          </cell>
        </row>
        <row r="24">
          <cell r="B24" t="str">
            <v>CRISTIAN DEL ROCIO CONSTANTINO COELLO</v>
          </cell>
          <cell r="C24">
            <v>30000</v>
          </cell>
          <cell r="D24">
            <v>8352</v>
          </cell>
          <cell r="E24">
            <v>43655</v>
          </cell>
          <cell r="F24">
            <v>38352</v>
          </cell>
          <cell r="G24" t="str">
            <v>UNICO</v>
          </cell>
          <cell r="H24" t="str">
            <v>AV</v>
          </cell>
        </row>
        <row r="25">
          <cell r="B25" t="str">
            <v>HEDILBERTO VAZQUEZ ALVAREZ</v>
          </cell>
          <cell r="C25">
            <v>11000</v>
          </cell>
          <cell r="D25">
            <v>893</v>
          </cell>
          <cell r="E25">
            <v>43812</v>
          </cell>
          <cell r="F25">
            <v>11893</v>
          </cell>
          <cell r="G25" t="str">
            <v>UNICO</v>
          </cell>
          <cell r="H25" t="str">
            <v>AV</v>
          </cell>
        </row>
      </sheetData>
      <sheetData sheetId="7" refreshError="1">
        <row r="8">
          <cell r="B8" t="str">
            <v>GLOYDA NATAREN GUTIERREZ</v>
          </cell>
          <cell r="C8">
            <v>30000</v>
          </cell>
          <cell r="D8">
            <v>8160</v>
          </cell>
          <cell r="E8">
            <v>43390</v>
          </cell>
          <cell r="F8">
            <v>19080</v>
          </cell>
          <cell r="G8">
            <v>6</v>
          </cell>
          <cell r="H8" t="str">
            <v>CC</v>
          </cell>
          <cell r="I8">
            <v>0</v>
          </cell>
        </row>
        <row r="9">
          <cell r="B9" t="str">
            <v>FRANCISCO JESUS CORZO VARGAZ</v>
          </cell>
          <cell r="C9">
            <v>25000</v>
          </cell>
          <cell r="D9">
            <v>6800</v>
          </cell>
          <cell r="E9">
            <v>43679</v>
          </cell>
          <cell r="F9">
            <v>12805</v>
          </cell>
          <cell r="G9">
            <v>7</v>
          </cell>
          <cell r="H9" t="str">
            <v>CC</v>
          </cell>
        </row>
        <row r="10">
          <cell r="B10" t="str">
            <v>FREDY GONZALEZ RODRIGUEZ</v>
          </cell>
          <cell r="C10">
            <v>10000</v>
          </cell>
          <cell r="D10">
            <v>2720</v>
          </cell>
          <cell r="E10">
            <v>43710</v>
          </cell>
          <cell r="H10" t="str">
            <v>CC</v>
          </cell>
        </row>
        <row r="11">
          <cell r="B11" t="str">
            <v>FLORENCIA VILLAGOMEZ CAPISTRAN</v>
          </cell>
          <cell r="C11">
            <v>30000</v>
          </cell>
          <cell r="D11">
            <v>8160</v>
          </cell>
          <cell r="E11">
            <v>43747</v>
          </cell>
          <cell r="H11" t="str">
            <v>CC</v>
          </cell>
        </row>
        <row r="12">
          <cell r="B12" t="str">
            <v>GABRIELA RUIZ LAGUNA</v>
          </cell>
          <cell r="C12">
            <v>20000</v>
          </cell>
          <cell r="D12">
            <v>5440</v>
          </cell>
          <cell r="E12">
            <v>43747</v>
          </cell>
          <cell r="H12" t="str">
            <v>CC</v>
          </cell>
        </row>
        <row r="13">
          <cell r="B13" t="str">
            <v>MARIA DE JESUS BASURTO GARCIA</v>
          </cell>
          <cell r="C13">
            <v>7000</v>
          </cell>
          <cell r="D13">
            <v>1904</v>
          </cell>
          <cell r="E13">
            <v>43801</v>
          </cell>
          <cell r="H13" t="str">
            <v>CC</v>
          </cell>
        </row>
        <row r="14">
          <cell r="B14" t="str">
            <v>ADONAY JIMENEZ RUIZ</v>
          </cell>
          <cell r="C14">
            <v>20000</v>
          </cell>
          <cell r="D14">
            <v>9744</v>
          </cell>
          <cell r="E14">
            <v>43818</v>
          </cell>
          <cell r="F14">
            <v>4958</v>
          </cell>
          <cell r="G14">
            <v>10</v>
          </cell>
          <cell r="H14" t="str">
            <v>CC</v>
          </cell>
          <cell r="I14">
            <v>0</v>
          </cell>
        </row>
        <row r="15">
          <cell r="B15" t="str">
            <v>GUILLERMA LARA GOMEZ</v>
          </cell>
          <cell r="C15">
            <v>5000</v>
          </cell>
          <cell r="D15">
            <v>3155</v>
          </cell>
          <cell r="E15">
            <v>43532</v>
          </cell>
          <cell r="G15">
            <v>9</v>
          </cell>
          <cell r="H15" t="str">
            <v>CC</v>
          </cell>
        </row>
        <row r="16">
          <cell r="B16" t="str">
            <v>JORGE BENITO PADILLA GOMEZ</v>
          </cell>
          <cell r="C16">
            <v>80000</v>
          </cell>
          <cell r="D16">
            <v>33408</v>
          </cell>
          <cell r="E16">
            <v>43495</v>
          </cell>
          <cell r="F16">
            <v>113408</v>
          </cell>
          <cell r="G16" t="str">
            <v>UNICO</v>
          </cell>
          <cell r="H16" t="str">
            <v>AV</v>
          </cell>
          <cell r="I16">
            <v>0</v>
          </cell>
        </row>
        <row r="17">
          <cell r="B17" t="str">
            <v>CARALAMPIO BAMACA ESCALANTE</v>
          </cell>
          <cell r="C17">
            <v>70000</v>
          </cell>
          <cell r="D17">
            <v>32480</v>
          </cell>
          <cell r="E17">
            <v>43598</v>
          </cell>
          <cell r="F17">
            <v>85158</v>
          </cell>
          <cell r="G17" t="str">
            <v>UNICO</v>
          </cell>
          <cell r="H17" t="str">
            <v>CC</v>
          </cell>
          <cell r="I17">
            <v>0</v>
          </cell>
        </row>
        <row r="18">
          <cell r="B18" t="str">
            <v>JOSUE ELI OVANDO RIOS</v>
          </cell>
          <cell r="C18">
            <v>40000</v>
          </cell>
          <cell r="D18">
            <v>9277.68</v>
          </cell>
          <cell r="E18">
            <v>43601</v>
          </cell>
          <cell r="F18">
            <v>8208</v>
          </cell>
          <cell r="G18">
            <v>5</v>
          </cell>
          <cell r="H18" t="str">
            <v>CC</v>
          </cell>
          <cell r="I18">
            <v>0</v>
          </cell>
        </row>
        <row r="19">
          <cell r="B19" t="str">
            <v>HILDA GUTIERREZ SOLIS</v>
          </cell>
          <cell r="C19">
            <v>25000</v>
          </cell>
          <cell r="D19">
            <v>6090</v>
          </cell>
          <cell r="E19">
            <v>43630</v>
          </cell>
          <cell r="F19">
            <v>31090</v>
          </cell>
          <cell r="G19" t="str">
            <v>UNICO</v>
          </cell>
          <cell r="H19" t="str">
            <v>AV</v>
          </cell>
          <cell r="I19">
            <v>0</v>
          </cell>
        </row>
        <row r="20">
          <cell r="B20" t="str">
            <v>MARIO OCAÑA SARMIENTO</v>
          </cell>
          <cell r="C20">
            <v>70000</v>
          </cell>
          <cell r="D20">
            <v>29232</v>
          </cell>
          <cell r="E20">
            <v>43640</v>
          </cell>
          <cell r="F20">
            <v>99232</v>
          </cell>
          <cell r="G20" t="str">
            <v>UNICO</v>
          </cell>
          <cell r="H20" t="str">
            <v>AV</v>
          </cell>
        </row>
        <row r="21">
          <cell r="G21" t="str">
            <v>UNICO</v>
          </cell>
          <cell r="H21" t="str">
            <v>CC</v>
          </cell>
        </row>
        <row r="24">
          <cell r="B24" t="str">
            <v>HILDA GUTIERREZ SOLIS</v>
          </cell>
          <cell r="C24">
            <v>15000</v>
          </cell>
          <cell r="D24">
            <v>3654</v>
          </cell>
          <cell r="E24">
            <v>43651</v>
          </cell>
          <cell r="F24">
            <v>55000</v>
          </cell>
          <cell r="G24" t="str">
            <v>UNICO</v>
          </cell>
          <cell r="H24" t="str">
            <v>AV</v>
          </cell>
          <cell r="I24">
            <v>0</v>
          </cell>
        </row>
        <row r="25">
          <cell r="B25" t="str">
            <v>REY ALEJANDRO RUIZ GONZALEZ</v>
          </cell>
          <cell r="C25">
            <v>20000</v>
          </cell>
          <cell r="D25">
            <v>4640</v>
          </cell>
          <cell r="E25">
            <v>43669</v>
          </cell>
          <cell r="F25">
            <v>24640</v>
          </cell>
          <cell r="G25" t="str">
            <v>UNICO</v>
          </cell>
          <cell r="H25" t="str">
            <v>AV</v>
          </cell>
          <cell r="I25">
            <v>0</v>
          </cell>
        </row>
        <row r="26">
          <cell r="B26" t="str">
            <v>HORACIO GRAJALES MORENO</v>
          </cell>
          <cell r="C26">
            <v>50000</v>
          </cell>
          <cell r="D26">
            <v>10440</v>
          </cell>
          <cell r="E26">
            <v>43685</v>
          </cell>
          <cell r="G26" t="str">
            <v>UNICO</v>
          </cell>
          <cell r="H26" t="str">
            <v>AV</v>
          </cell>
          <cell r="I26">
            <v>0</v>
          </cell>
        </row>
        <row r="27">
          <cell r="B27" t="str">
            <v>JESUS CALVO MARIN</v>
          </cell>
          <cell r="C27">
            <v>66000</v>
          </cell>
          <cell r="D27">
            <v>18374</v>
          </cell>
          <cell r="E27">
            <v>43698</v>
          </cell>
          <cell r="G27" t="str">
            <v>UNICO</v>
          </cell>
          <cell r="H27" t="str">
            <v>AV</v>
          </cell>
        </row>
        <row r="28">
          <cell r="B28" t="str">
            <v>RANULFO RUIZ GUILLEN</v>
          </cell>
          <cell r="C28">
            <v>60000</v>
          </cell>
          <cell r="D28">
            <v>12528</v>
          </cell>
          <cell r="E28">
            <v>43700</v>
          </cell>
          <cell r="F28">
            <v>72528</v>
          </cell>
          <cell r="G28" t="str">
            <v>UNICO</v>
          </cell>
          <cell r="H28" t="str">
            <v>CC</v>
          </cell>
          <cell r="I28">
            <v>0</v>
          </cell>
        </row>
        <row r="29">
          <cell r="B29" t="str">
            <v>ROSA GUILLERMINA ZAVALA GOMEZ</v>
          </cell>
          <cell r="C29">
            <v>50000</v>
          </cell>
          <cell r="D29">
            <v>11600</v>
          </cell>
          <cell r="E29">
            <v>43713</v>
          </cell>
          <cell r="F29">
            <v>61600</v>
          </cell>
          <cell r="G29" t="str">
            <v>UNICO</v>
          </cell>
          <cell r="H29" t="str">
            <v>AV</v>
          </cell>
          <cell r="I29">
            <v>0</v>
          </cell>
        </row>
        <row r="30">
          <cell r="B30" t="str">
            <v>CARLOS ALBERTO ROBLES TECO</v>
          </cell>
          <cell r="C30">
            <v>5000</v>
          </cell>
          <cell r="D30">
            <v>788</v>
          </cell>
          <cell r="E30">
            <v>43719</v>
          </cell>
          <cell r="F30">
            <v>1788</v>
          </cell>
          <cell r="G30" t="str">
            <v>UNICO</v>
          </cell>
          <cell r="H30" t="str">
            <v>AV</v>
          </cell>
          <cell r="I30">
            <v>0</v>
          </cell>
        </row>
        <row r="31">
          <cell r="B31" t="str">
            <v>REBECA GUILLEN MACIAS</v>
          </cell>
          <cell r="C31">
            <v>15000</v>
          </cell>
          <cell r="D31">
            <v>4732</v>
          </cell>
          <cell r="E31">
            <v>43719</v>
          </cell>
          <cell r="F31">
            <v>19732</v>
          </cell>
          <cell r="G31">
            <v>0</v>
          </cell>
          <cell r="H31" t="str">
            <v>CC</v>
          </cell>
          <cell r="I31">
            <v>0</v>
          </cell>
        </row>
        <row r="32">
          <cell r="B32" t="str">
            <v>JOVANHI MOLINA PEREZ</v>
          </cell>
          <cell r="C32">
            <v>6000</v>
          </cell>
          <cell r="D32">
            <v>835</v>
          </cell>
          <cell r="E32">
            <v>43747</v>
          </cell>
          <cell r="G32" t="str">
            <v>UNICO</v>
          </cell>
          <cell r="H32" t="str">
            <v>AV</v>
          </cell>
        </row>
        <row r="33">
          <cell r="B33" t="str">
            <v>MISAEL HERNANDEZ JIMENEZ</v>
          </cell>
          <cell r="C33">
            <v>25000</v>
          </cell>
          <cell r="D33">
            <v>5220</v>
          </cell>
          <cell r="E33">
            <v>43747</v>
          </cell>
          <cell r="F33">
            <v>30220</v>
          </cell>
          <cell r="G33" t="str">
            <v>UNICO</v>
          </cell>
          <cell r="H33" t="str">
            <v>AV</v>
          </cell>
          <cell r="I33">
            <v>0</v>
          </cell>
        </row>
        <row r="34">
          <cell r="B34" t="str">
            <v>FIDEL LEON DIAZ</v>
          </cell>
          <cell r="C34">
            <v>100000</v>
          </cell>
          <cell r="D34">
            <v>20880</v>
          </cell>
          <cell r="E34">
            <v>43783</v>
          </cell>
          <cell r="F34">
            <v>120880</v>
          </cell>
          <cell r="G34" t="str">
            <v>UNICO</v>
          </cell>
          <cell r="H34" t="str">
            <v>AV</v>
          </cell>
          <cell r="I34">
            <v>0</v>
          </cell>
        </row>
      </sheetData>
      <sheetData sheetId="8" refreshError="1">
        <row r="8">
          <cell r="B8" t="str">
            <v>ERICK ALEJANDRO DOMINGUEZ MARTINEZ</v>
          </cell>
          <cell r="C8">
            <v>577957</v>
          </cell>
          <cell r="D8">
            <v>323681</v>
          </cell>
          <cell r="E8">
            <v>43578</v>
          </cell>
          <cell r="F8">
            <v>901638</v>
          </cell>
          <cell r="G8">
            <v>0</v>
          </cell>
          <cell r="H8" t="str">
            <v>CC</v>
          </cell>
          <cell r="I8">
            <v>0</v>
          </cell>
        </row>
        <row r="9">
          <cell r="B9" t="str">
            <v>SANDRA COUTIÑO RINCON</v>
          </cell>
          <cell r="C9">
            <v>340112</v>
          </cell>
          <cell r="D9">
            <v>190480</v>
          </cell>
          <cell r="E9">
            <v>43511</v>
          </cell>
          <cell r="F9">
            <v>366592</v>
          </cell>
          <cell r="G9">
            <v>0</v>
          </cell>
          <cell r="H9" t="str">
            <v>CC</v>
          </cell>
        </row>
        <row r="10">
          <cell r="B10" t="str">
            <v>JOSE DEL CARMEN GOMEZ GOMEZ</v>
          </cell>
          <cell r="C10">
            <v>250000</v>
          </cell>
          <cell r="D10">
            <v>215174</v>
          </cell>
          <cell r="E10">
            <v>43454</v>
          </cell>
          <cell r="F10">
            <v>465174</v>
          </cell>
          <cell r="G10">
            <v>0</v>
          </cell>
          <cell r="H10" t="str">
            <v>CC</v>
          </cell>
          <cell r="I10">
            <v>0</v>
          </cell>
        </row>
        <row r="11">
          <cell r="B11" t="str">
            <v>MARIA LUISA RUIZ MONTERO</v>
          </cell>
          <cell r="C11">
            <v>225333</v>
          </cell>
          <cell r="D11">
            <v>216063</v>
          </cell>
          <cell r="E11">
            <v>43454</v>
          </cell>
          <cell r="F11">
            <v>441396</v>
          </cell>
          <cell r="G11">
            <v>0</v>
          </cell>
          <cell r="H11" t="str">
            <v>CC</v>
          </cell>
          <cell r="I11">
            <v>0</v>
          </cell>
        </row>
        <row r="12">
          <cell r="B12" t="str">
            <v>HECTOR JAIME MACIAS NATAREN</v>
          </cell>
          <cell r="C12">
            <v>450000</v>
          </cell>
          <cell r="D12">
            <v>260904</v>
          </cell>
          <cell r="E12">
            <v>43720</v>
          </cell>
          <cell r="G12">
            <v>0</v>
          </cell>
          <cell r="H12" t="str">
            <v>CC</v>
          </cell>
          <cell r="I12">
            <v>0</v>
          </cell>
        </row>
        <row r="14">
          <cell r="B14" t="str">
            <v>VICTOR DEL CARMEN ZARATE RUEDA</v>
          </cell>
          <cell r="C14">
            <v>438090</v>
          </cell>
          <cell r="D14">
            <v>94640</v>
          </cell>
          <cell r="E14">
            <v>43642</v>
          </cell>
          <cell r="F14">
            <v>532730</v>
          </cell>
          <cell r="G14">
            <v>0</v>
          </cell>
          <cell r="I14">
            <v>0</v>
          </cell>
        </row>
        <row r="15">
          <cell r="B15" t="str">
            <v>MANUEL CISNEROS CASTELLANOS</v>
          </cell>
          <cell r="C15">
            <v>200000</v>
          </cell>
          <cell r="D15">
            <v>158688</v>
          </cell>
          <cell r="E15">
            <v>43616</v>
          </cell>
          <cell r="F15">
            <v>269016</v>
          </cell>
          <cell r="G15">
            <v>0</v>
          </cell>
          <cell r="H15" t="str">
            <v>CC</v>
          </cell>
          <cell r="I15">
            <v>0</v>
          </cell>
        </row>
        <row r="16">
          <cell r="B16" t="str">
            <v>ISAEL MORENO MARTINEZ</v>
          </cell>
          <cell r="C16">
            <v>45000</v>
          </cell>
          <cell r="D16">
            <v>10962</v>
          </cell>
          <cell r="E16">
            <v>43651</v>
          </cell>
          <cell r="F16">
            <v>4500</v>
          </cell>
          <cell r="G16" t="str">
            <v>UNICO</v>
          </cell>
          <cell r="H16" t="str">
            <v>AV</v>
          </cell>
          <cell r="I16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zoomScale="90" zoomScaleNormal="90" workbookViewId="0">
      <selection activeCell="I20" sqref="I20"/>
    </sheetView>
  </sheetViews>
  <sheetFormatPr baseColWidth="10" defaultColWidth="11.42578125" defaultRowHeight="13.5"/>
  <cols>
    <col min="1" max="1" width="5" style="2" customWidth="1"/>
    <col min="2" max="2" width="44.85546875" style="2" customWidth="1"/>
    <col min="3" max="4" width="16.28515625" style="2" bestFit="1" customWidth="1"/>
    <col min="5" max="5" width="16.7109375" style="2" customWidth="1"/>
    <col min="6" max="6" width="17.7109375" style="2" customWidth="1"/>
    <col min="7" max="7" width="8.42578125" style="3" customWidth="1"/>
    <col min="8" max="8" width="3.140625" style="2" customWidth="1"/>
    <col min="9" max="9" width="15.28515625" style="2" customWidth="1"/>
    <col min="10" max="10" width="26" style="2" customWidth="1"/>
    <col min="11" max="11" width="14.85546875" style="2" hidden="1" customWidth="1"/>
    <col min="12" max="12" width="20" style="2" bestFit="1" customWidth="1"/>
    <col min="13" max="13" width="19.140625" style="2" bestFit="1" customWidth="1"/>
    <col min="14" max="14" width="16.85546875" style="2" bestFit="1" customWidth="1"/>
    <col min="15" max="15" width="14.85546875" style="2" bestFit="1" customWidth="1"/>
    <col min="16" max="16" width="11.42578125" style="2" customWidth="1"/>
    <col min="17" max="17" width="13" style="2" customWidth="1"/>
    <col min="18" max="18" width="9" style="2" customWidth="1"/>
    <col min="19" max="19" width="11.42578125" style="2"/>
    <col min="20" max="20" width="12.28515625" style="2" bestFit="1" customWidth="1"/>
    <col min="21" max="16384" width="11.42578125" style="2"/>
  </cols>
  <sheetData>
    <row r="1" spans="1:12">
      <c r="A1" s="1"/>
    </row>
    <row r="2" spans="1:12">
      <c r="A2" s="4"/>
      <c r="B2" s="4"/>
      <c r="C2" s="4"/>
      <c r="D2" s="4"/>
      <c r="E2" s="4"/>
      <c r="F2" s="4"/>
      <c r="G2" s="5"/>
      <c r="H2" s="4"/>
      <c r="I2" s="4"/>
      <c r="J2" s="4"/>
    </row>
    <row r="3" spans="1:12" ht="14.25" thickBot="1">
      <c r="A3" s="6"/>
      <c r="B3" s="6"/>
      <c r="C3" s="6"/>
      <c r="D3" s="6"/>
      <c r="E3" s="6"/>
      <c r="F3" s="6"/>
      <c r="G3" s="7"/>
      <c r="H3" s="6"/>
      <c r="I3" s="6"/>
      <c r="J3" s="6"/>
    </row>
    <row r="4" spans="1:12" ht="15.75" customHeight="1">
      <c r="B4" s="8" t="s">
        <v>0</v>
      </c>
      <c r="C4" s="8"/>
      <c r="D4" s="8"/>
      <c r="E4" s="8"/>
      <c r="F4" s="8"/>
      <c r="G4" s="208" t="s">
        <v>1</v>
      </c>
      <c r="H4" s="208"/>
      <c r="I4" s="208"/>
      <c r="J4" s="208"/>
    </row>
    <row r="5" spans="1:12" ht="14.25" thickBot="1">
      <c r="A5" s="4"/>
      <c r="B5" s="4"/>
      <c r="C5" s="4"/>
      <c r="D5" s="4"/>
      <c r="E5" s="4"/>
      <c r="F5" s="4"/>
      <c r="G5" s="9"/>
      <c r="H5" s="10"/>
      <c r="I5" s="10"/>
      <c r="J5" s="11">
        <f ca="1">NOW()</f>
        <v>43900.561277199071</v>
      </c>
    </row>
    <row r="6" spans="1:12" ht="15" customHeight="1">
      <c r="A6" s="209" t="s">
        <v>2</v>
      </c>
      <c r="B6" s="209" t="s">
        <v>3</v>
      </c>
      <c r="C6" s="211">
        <v>6</v>
      </c>
      <c r="D6" s="212"/>
      <c r="E6" s="12">
        <v>2020</v>
      </c>
      <c r="F6" s="13" t="s">
        <v>4</v>
      </c>
      <c r="G6" s="212" t="s">
        <v>5</v>
      </c>
      <c r="H6" s="212"/>
      <c r="I6" s="14" t="s">
        <v>6</v>
      </c>
      <c r="J6" s="12" t="s">
        <v>4</v>
      </c>
    </row>
    <row r="7" spans="1:12" ht="14.25" thickBot="1">
      <c r="A7" s="210"/>
      <c r="B7" s="210"/>
      <c r="C7" s="15" t="s">
        <v>7</v>
      </c>
      <c r="D7" s="16" t="s">
        <v>8</v>
      </c>
      <c r="E7" s="17" t="s">
        <v>9</v>
      </c>
      <c r="F7" s="18" t="s">
        <v>10</v>
      </c>
      <c r="G7" s="213" t="s">
        <v>11</v>
      </c>
      <c r="H7" s="213"/>
      <c r="I7" s="16" t="s">
        <v>12</v>
      </c>
      <c r="J7" s="17" t="s">
        <v>13</v>
      </c>
    </row>
    <row r="8" spans="1:12" ht="14.25" thickBot="1">
      <c r="A8" s="19">
        <v>1</v>
      </c>
      <c r="B8" s="20" t="str">
        <f>'[1]REC TGZ'!B8</f>
        <v>LUIS ZACARIAS LOPEZ VERA</v>
      </c>
      <c r="C8" s="21">
        <f>'[1]REC TGZ'!C8</f>
        <v>3500</v>
      </c>
      <c r="D8" s="21">
        <f>'[1]REC TGZ'!D8</f>
        <v>912</v>
      </c>
      <c r="E8" s="22">
        <f>'[1]REC TGZ'!E8</f>
        <v>43345</v>
      </c>
      <c r="F8" s="21">
        <f>'[1]REC TGZ'!F8</f>
        <v>3311</v>
      </c>
      <c r="G8" s="23">
        <f>'[1]REC TGZ'!G8</f>
        <v>3</v>
      </c>
      <c r="H8" s="20" t="str">
        <f>'[1]REC TGZ'!H8</f>
        <v>CV</v>
      </c>
      <c r="I8" s="24">
        <f>'[1]REC TGZ'!I8</f>
        <v>0</v>
      </c>
      <c r="J8" s="24">
        <f>F8-I8</f>
        <v>3311</v>
      </c>
      <c r="K8" s="25"/>
    </row>
    <row r="9" spans="1:12" s="34" customFormat="1" ht="14.25" thickBot="1">
      <c r="A9" s="26">
        <v>2</v>
      </c>
      <c r="B9" s="27" t="str">
        <f>'[1]REC TGZ'!B9</f>
        <v>SARAIN MOLINA GOMEZ</v>
      </c>
      <c r="C9" s="28">
        <f>'[1]REC TGZ'!C9</f>
        <v>10000</v>
      </c>
      <c r="D9" s="29">
        <f>'[1]REC TGZ'!D9</f>
        <v>2720</v>
      </c>
      <c r="E9" s="30">
        <f>+'[1]REC TGZ'!E9</f>
        <v>43436</v>
      </c>
      <c r="F9" s="28">
        <f>+'[1]REC TGZ'!F9</f>
        <v>6360</v>
      </c>
      <c r="G9" s="31">
        <f>'[1]REC TGZ'!G9</f>
        <v>6</v>
      </c>
      <c r="H9" s="28" t="str">
        <f>'[1]REC TGZ'!H9</f>
        <v>CV</v>
      </c>
      <c r="I9" s="32">
        <f>'[1]REC TGZ'!I9</f>
        <v>0</v>
      </c>
      <c r="J9" s="32">
        <f t="shared" ref="J9:J27" si="0">F9-I9</f>
        <v>6360</v>
      </c>
      <c r="K9" s="33"/>
    </row>
    <row r="10" spans="1:12" s="34" customFormat="1" ht="14.25" thickBot="1">
      <c r="A10" s="26">
        <v>3</v>
      </c>
      <c r="B10" s="27" t="str">
        <f>'[1]REC TGZ'!B10</f>
        <v>LEYVER SANCHEZ GALINDO</v>
      </c>
      <c r="C10" s="28">
        <f>'[1]REC TGZ'!C10</f>
        <v>7000</v>
      </c>
      <c r="D10" s="29">
        <f>'[1]REC TGZ'!D10</f>
        <v>1904</v>
      </c>
      <c r="E10" s="30">
        <f>'[1]REC TGZ'!E10</f>
        <v>43572</v>
      </c>
      <c r="F10" s="28">
        <f>+'[1]REC TGZ'!F10</f>
        <v>3701</v>
      </c>
      <c r="G10" s="31">
        <f>'[1]REC TGZ'!G10</f>
        <v>7</v>
      </c>
      <c r="H10" s="28" t="str">
        <f>'[1]REC TGZ'!H10</f>
        <v>CC</v>
      </c>
      <c r="I10" s="32">
        <f>'[1]REC TGZ'!I10</f>
        <v>0</v>
      </c>
      <c r="J10" s="32">
        <f t="shared" si="0"/>
        <v>3701</v>
      </c>
      <c r="K10" s="33"/>
    </row>
    <row r="11" spans="1:12" ht="14.25" thickBot="1">
      <c r="A11" s="19">
        <v>4</v>
      </c>
      <c r="B11" s="35" t="str">
        <f>'[1]REC TGZ'!B11</f>
        <v>JUAN DE DIOS VAZQUEZ ENCISO</v>
      </c>
      <c r="C11" s="36">
        <f>'[1]REC TGZ'!C11</f>
        <v>50000</v>
      </c>
      <c r="D11" s="37">
        <f>'[1]REC TGZ'!D11</f>
        <v>13600</v>
      </c>
      <c r="E11" s="38">
        <f>'[1]REC TGZ'!E11</f>
        <v>43686</v>
      </c>
      <c r="F11" s="36">
        <f>'[1]REC TGZ'!J11</f>
        <v>15635</v>
      </c>
      <c r="G11" s="39">
        <v>12</v>
      </c>
      <c r="H11" s="40" t="str">
        <f>'[1]REC TGZ'!H11</f>
        <v>CC</v>
      </c>
      <c r="I11" s="41">
        <v>0</v>
      </c>
      <c r="J11" s="41">
        <v>0</v>
      </c>
      <c r="K11" s="25" t="s">
        <v>14</v>
      </c>
    </row>
    <row r="12" spans="1:12" s="34" customFormat="1" ht="14.25" thickBot="1">
      <c r="A12" s="26">
        <v>5</v>
      </c>
      <c r="B12" s="27" t="str">
        <f>'[1]REC VCZ'!B8</f>
        <v>CARMEN HERNANDEZ LOPEZ</v>
      </c>
      <c r="C12" s="28">
        <f>'[1]REC VCZ'!C8</f>
        <v>50000</v>
      </c>
      <c r="D12" s="29">
        <f>'[1]REC VCZ'!D8</f>
        <v>15000</v>
      </c>
      <c r="E12" s="42">
        <f>'[1]REC VCZ'!E8</f>
        <v>43390</v>
      </c>
      <c r="F12" s="28">
        <f>'[1]REC VCZ'!F8</f>
        <v>30655</v>
      </c>
      <c r="G12" s="43">
        <f>'[1]REC VCZ'!G8</f>
        <v>5</v>
      </c>
      <c r="H12" s="27" t="str">
        <f>'[1]REC VCZ'!H8</f>
        <v>CC</v>
      </c>
      <c r="I12" s="32">
        <f>'[1]REC VCZ'!I8</f>
        <v>0</v>
      </c>
      <c r="J12" s="32">
        <f t="shared" si="0"/>
        <v>30655</v>
      </c>
      <c r="K12" s="33"/>
    </row>
    <row r="13" spans="1:12" s="34" customFormat="1" ht="14.25" thickBot="1">
      <c r="A13" s="26">
        <v>6</v>
      </c>
      <c r="B13" s="27" t="str">
        <f>'[1]REC VCZ'!B9</f>
        <v>NERI ELENA COELLO COUCTIÑO</v>
      </c>
      <c r="C13" s="28">
        <v>30000</v>
      </c>
      <c r="D13" s="29">
        <v>8160</v>
      </c>
      <c r="E13" s="42">
        <v>43865</v>
      </c>
      <c r="F13" s="28">
        <f>C13+D13</f>
        <v>38160</v>
      </c>
      <c r="G13" s="43">
        <v>12</v>
      </c>
      <c r="H13" s="27" t="s">
        <v>15</v>
      </c>
      <c r="I13" s="32">
        <v>3180</v>
      </c>
      <c r="J13" s="32">
        <f>C13+D13-L13</f>
        <v>35551.9</v>
      </c>
      <c r="K13" s="33" t="s">
        <v>16</v>
      </c>
      <c r="L13" s="33">
        <v>2608.1</v>
      </c>
    </row>
    <row r="14" spans="1:12" s="34" customFormat="1" ht="14.25" thickBot="1">
      <c r="A14" s="26">
        <v>8</v>
      </c>
      <c r="B14" s="35" t="str">
        <f>'[1]REC VCZ'!B10</f>
        <v>DAMARIZ BALBUENA CORREA</v>
      </c>
      <c r="C14" s="36">
        <f>'[1]REC VCZ'!C10</f>
        <v>10000</v>
      </c>
      <c r="D14" s="37">
        <f>'[1]REC VCZ'!D10</f>
        <v>2720</v>
      </c>
      <c r="E14" s="44">
        <f>'[1]REC VCZ'!E10</f>
        <v>43679</v>
      </c>
      <c r="F14" s="36">
        <f>'[1]REC VCZ'!F10</f>
        <v>2120</v>
      </c>
      <c r="G14" s="45">
        <v>12</v>
      </c>
      <c r="H14" s="35" t="str">
        <f>'[1]REC VCZ'!H10</f>
        <v>CC</v>
      </c>
      <c r="I14" s="41">
        <v>0</v>
      </c>
      <c r="J14" s="41">
        <v>0</v>
      </c>
      <c r="K14" s="33" t="s">
        <v>17</v>
      </c>
    </row>
    <row r="15" spans="1:12" s="34" customFormat="1" ht="14.25" thickBot="1">
      <c r="A15" s="26">
        <v>9</v>
      </c>
      <c r="B15" s="27" t="str">
        <f>'[1]REC VCZ'!B11</f>
        <v>JOSE FRANCISCO POUMIAN HERNANDEZ</v>
      </c>
      <c r="C15" s="28">
        <f>'[1]REC VCZ'!C11</f>
        <v>5000</v>
      </c>
      <c r="D15" s="29">
        <f>'[1]REC VCZ'!D11</f>
        <v>1360</v>
      </c>
      <c r="E15" s="42">
        <f>'[1]REC VCZ'!E11</f>
        <v>43726</v>
      </c>
      <c r="F15" s="28">
        <v>2120</v>
      </c>
      <c r="G15" s="43">
        <v>9</v>
      </c>
      <c r="H15" s="27" t="str">
        <f>'[1]REC VCZ'!H11</f>
        <v>CC</v>
      </c>
      <c r="I15" s="32">
        <v>530</v>
      </c>
      <c r="J15" s="32">
        <f t="shared" si="0"/>
        <v>1590</v>
      </c>
      <c r="K15" s="33"/>
    </row>
    <row r="16" spans="1:12" s="34" customFormat="1" ht="14.25" thickBot="1">
      <c r="A16" s="26">
        <v>10</v>
      </c>
      <c r="B16" s="27" t="str">
        <f>'[1]REC VCZ'!B12</f>
        <v>HERMELINDA CLEMENTE JOSE</v>
      </c>
      <c r="C16" s="28">
        <f>'[1]REC VCZ'!C12</f>
        <v>5000</v>
      </c>
      <c r="D16" s="29">
        <f>'[1]REC VCZ'!D12</f>
        <v>1360</v>
      </c>
      <c r="E16" s="42">
        <f>'[1]REC VCZ'!E12</f>
        <v>43755</v>
      </c>
      <c r="F16" s="28">
        <v>3806</v>
      </c>
      <c r="G16" s="43">
        <v>7</v>
      </c>
      <c r="H16" s="27" t="str">
        <f>'[1]REC VCZ'!H12</f>
        <v>CC</v>
      </c>
      <c r="I16" s="32">
        <v>530</v>
      </c>
      <c r="J16" s="32">
        <f t="shared" si="0"/>
        <v>3276</v>
      </c>
      <c r="K16" s="33"/>
    </row>
    <row r="17" spans="1:11" s="34" customFormat="1" ht="14.25" thickBot="1">
      <c r="A17" s="26">
        <v>11</v>
      </c>
      <c r="B17" s="27" t="str">
        <f>'[1]REC VCZ'!B13</f>
        <v>CRISTOBAL ARAON CONSTANTINO VERDI</v>
      </c>
      <c r="C17" s="28">
        <f>'[1]REC VCZ'!C13</f>
        <v>5000</v>
      </c>
      <c r="D17" s="29">
        <f>'[1]REC VCZ'!D13</f>
        <v>1360</v>
      </c>
      <c r="E17" s="42">
        <f>'[1]REC VCZ'!E13</f>
        <v>43755</v>
      </c>
      <c r="F17" s="28">
        <v>3180</v>
      </c>
      <c r="G17" s="43">
        <v>7</v>
      </c>
      <c r="H17" s="27" t="str">
        <f>'[1]REC VCZ'!H13</f>
        <v>CC</v>
      </c>
      <c r="I17" s="32">
        <v>530</v>
      </c>
      <c r="J17" s="32">
        <f t="shared" si="0"/>
        <v>2650</v>
      </c>
      <c r="K17" s="33"/>
    </row>
    <row r="18" spans="1:11" s="34" customFormat="1" ht="14.25" thickBot="1">
      <c r="A18" s="26">
        <v>12</v>
      </c>
      <c r="B18" s="27" t="str">
        <f>'[1]REC VCZ'!B14</f>
        <v>JOEL VALBUENA PASCACIO</v>
      </c>
      <c r="C18" s="28">
        <f>'[1]REC VCZ'!C14</f>
        <v>12258</v>
      </c>
      <c r="D18" s="29">
        <f>'[1]REC VCZ'!D14</f>
        <v>3334</v>
      </c>
      <c r="E18" s="42">
        <f>'[1]REC VCZ'!E14</f>
        <v>43755</v>
      </c>
      <c r="F18" s="28">
        <f>'[1]REC VCZ'!F14</f>
        <v>10383</v>
      </c>
      <c r="G18" s="43">
        <v>5</v>
      </c>
      <c r="H18" s="27" t="str">
        <f>'[1]REC VCZ'!H14</f>
        <v>CC</v>
      </c>
      <c r="I18" s="32">
        <v>0</v>
      </c>
      <c r="J18" s="32">
        <f t="shared" si="0"/>
        <v>10383</v>
      </c>
      <c r="K18" s="33"/>
    </row>
    <row r="19" spans="1:11" s="34" customFormat="1" ht="14.25" thickBot="1">
      <c r="A19" s="26">
        <v>13</v>
      </c>
      <c r="B19" s="27" t="str">
        <f>'[1]REC VCZ'!B15</f>
        <v>SOBEIDA PEREZ VERDI</v>
      </c>
      <c r="C19" s="28">
        <f>'[1]REC VCZ'!C15</f>
        <v>15000</v>
      </c>
      <c r="D19" s="29">
        <f>'[1]REC VCZ'!D15</f>
        <v>4080</v>
      </c>
      <c r="E19" s="42">
        <f>'[1]REC VCZ'!E15</f>
        <v>43791</v>
      </c>
      <c r="F19" s="28">
        <v>12800</v>
      </c>
      <c r="G19" s="43">
        <v>6</v>
      </c>
      <c r="H19" s="27" t="str">
        <f>'[1]REC VCZ'!H15</f>
        <v>CC</v>
      </c>
      <c r="I19" s="32">
        <v>1590</v>
      </c>
      <c r="J19" s="32">
        <f t="shared" si="0"/>
        <v>11210</v>
      </c>
      <c r="K19" s="33"/>
    </row>
    <row r="20" spans="1:11" s="34" customFormat="1" ht="14.25" thickBot="1">
      <c r="A20" s="26">
        <v>14</v>
      </c>
      <c r="B20" s="27" t="str">
        <f>'[1]REC VF'!B8</f>
        <v>GLOYDA NATAREN GUTIERREZ</v>
      </c>
      <c r="C20" s="28">
        <f>'[1]REC VF'!C8</f>
        <v>30000</v>
      </c>
      <c r="D20" s="29">
        <f>'[1]REC VF'!D8</f>
        <v>8160</v>
      </c>
      <c r="E20" s="42">
        <f>'[1]REC VF'!E8</f>
        <v>43390</v>
      </c>
      <c r="F20" s="28">
        <f>'[1]REC VF'!F8</f>
        <v>19080</v>
      </c>
      <c r="G20" s="43">
        <f>'[1]REC VF'!G8</f>
        <v>6</v>
      </c>
      <c r="H20" s="27" t="str">
        <f>'[1]REC VF'!H8</f>
        <v>CC</v>
      </c>
      <c r="I20" s="32">
        <f>'[1]REC VF'!I8</f>
        <v>0</v>
      </c>
      <c r="J20" s="32">
        <f t="shared" si="0"/>
        <v>19080</v>
      </c>
      <c r="K20" s="33"/>
    </row>
    <row r="21" spans="1:11" s="34" customFormat="1" ht="14.25" thickBot="1">
      <c r="A21" s="26">
        <v>15</v>
      </c>
      <c r="B21" s="27" t="str">
        <f>'[1]REC VF'!B9</f>
        <v>FRANCISCO JESUS CORZO VARGAZ</v>
      </c>
      <c r="C21" s="28">
        <f>'[1]REC VF'!C9</f>
        <v>25000</v>
      </c>
      <c r="D21" s="29">
        <f>'[1]REC VF'!D9</f>
        <v>6800</v>
      </c>
      <c r="E21" s="30">
        <f>'[1]REC VF'!E9</f>
        <v>43679</v>
      </c>
      <c r="F21" s="28">
        <f>'[1]REC VF'!F9</f>
        <v>12805</v>
      </c>
      <c r="G21" s="31">
        <f>'[1]REC VF'!G9</f>
        <v>7</v>
      </c>
      <c r="H21" s="28" t="str">
        <f>'[1]REC VF'!H9</f>
        <v>CC</v>
      </c>
      <c r="I21" s="32">
        <v>0</v>
      </c>
      <c r="J21" s="32">
        <v>0</v>
      </c>
      <c r="K21" s="33" t="s">
        <v>17</v>
      </c>
    </row>
    <row r="22" spans="1:11" s="34" customFormat="1" ht="14.25" thickBot="1">
      <c r="A22" s="26">
        <v>16</v>
      </c>
      <c r="B22" s="46" t="str">
        <f>'[1]REC VF'!B10</f>
        <v>FREDY GONZALEZ RODRIGUEZ</v>
      </c>
      <c r="C22" s="47">
        <f>'[1]REC VF'!C10</f>
        <v>10000</v>
      </c>
      <c r="D22" s="29">
        <f>'[1]REC VF'!D10</f>
        <v>2720</v>
      </c>
      <c r="E22" s="48">
        <f>'[1]REC VF'!E10</f>
        <v>43710</v>
      </c>
      <c r="F22" s="47">
        <v>2120</v>
      </c>
      <c r="G22" s="49">
        <v>9</v>
      </c>
      <c r="H22" s="46" t="str">
        <f>'[1]REC VF'!H10</f>
        <v>CC</v>
      </c>
      <c r="I22" s="32">
        <v>1060</v>
      </c>
      <c r="J22" s="32">
        <f t="shared" si="0"/>
        <v>1060</v>
      </c>
      <c r="K22" s="33"/>
    </row>
    <row r="23" spans="1:11" s="34" customFormat="1" ht="14.25" thickBot="1">
      <c r="A23" s="26">
        <v>17</v>
      </c>
      <c r="B23" s="46" t="str">
        <f>'[1]REC VF'!B11</f>
        <v>FLORENCIA VILLAGOMEZ CAPISTRAN</v>
      </c>
      <c r="C23" s="47">
        <f>'[1]REC VF'!C11</f>
        <v>30000</v>
      </c>
      <c r="D23" s="47">
        <f>'[1]REC VF'!D11</f>
        <v>8160</v>
      </c>
      <c r="E23" s="48">
        <f>'[1]REC VF'!E11</f>
        <v>43747</v>
      </c>
      <c r="F23" s="47">
        <v>19080</v>
      </c>
      <c r="G23" s="49">
        <v>5</v>
      </c>
      <c r="H23" s="46" t="str">
        <f>'[1]REC VF'!H11</f>
        <v>CC</v>
      </c>
      <c r="I23" s="32">
        <v>3180</v>
      </c>
      <c r="J23" s="32">
        <f t="shared" si="0"/>
        <v>15900</v>
      </c>
      <c r="K23" s="50">
        <v>43861</v>
      </c>
    </row>
    <row r="24" spans="1:11" s="34" customFormat="1" ht="14.25" thickBot="1">
      <c r="A24" s="26"/>
      <c r="B24" s="46" t="s">
        <v>18</v>
      </c>
      <c r="C24" s="47">
        <v>17000</v>
      </c>
      <c r="D24" s="47">
        <v>4624</v>
      </c>
      <c r="E24" s="48">
        <v>43847</v>
      </c>
      <c r="F24" s="47">
        <v>19822</v>
      </c>
      <c r="G24" s="49">
        <v>3</v>
      </c>
      <c r="H24" s="46"/>
      <c r="I24" s="32">
        <v>1802</v>
      </c>
      <c r="J24" s="32">
        <f>F24-I24</f>
        <v>18020</v>
      </c>
      <c r="K24" s="33"/>
    </row>
    <row r="25" spans="1:11" s="34" customFormat="1" ht="14.25" thickBot="1">
      <c r="A25" s="26">
        <v>18</v>
      </c>
      <c r="B25" s="46" t="str">
        <f>'[1]REC VF'!B12</f>
        <v>GABRIELA RUIZ LAGUNA</v>
      </c>
      <c r="C25" s="47">
        <f>'[1]REC VF'!C12</f>
        <v>20000</v>
      </c>
      <c r="D25" s="47">
        <f>'[1]REC VF'!D12</f>
        <v>5440</v>
      </c>
      <c r="E25" s="48">
        <f>'[1]REC VF'!E12</f>
        <v>43747</v>
      </c>
      <c r="F25" s="47">
        <v>8335</v>
      </c>
      <c r="G25" s="49">
        <v>6</v>
      </c>
      <c r="H25" s="46" t="str">
        <f>'[1]REC VF'!H12</f>
        <v>CC</v>
      </c>
      <c r="I25" s="32">
        <v>2196</v>
      </c>
      <c r="J25" s="32">
        <f t="shared" si="0"/>
        <v>6139</v>
      </c>
      <c r="K25" s="33"/>
    </row>
    <row r="26" spans="1:11" s="34" customFormat="1" ht="14.25" thickBot="1">
      <c r="A26" s="26">
        <v>19</v>
      </c>
      <c r="B26" s="46" t="str">
        <f>'[1]REC VF'!B13</f>
        <v>MARIA DE JESUS BASURTO GARCIA</v>
      </c>
      <c r="C26" s="47">
        <f>'[1]REC VF'!C13</f>
        <v>7000</v>
      </c>
      <c r="D26" s="47">
        <f>'[1]REC VF'!D13</f>
        <v>1904</v>
      </c>
      <c r="E26" s="48">
        <f>'[1]REC VF'!E13</f>
        <v>43801</v>
      </c>
      <c r="F26" s="47">
        <v>5174</v>
      </c>
      <c r="G26" s="49">
        <v>3</v>
      </c>
      <c r="H26" s="46" t="str">
        <f>'[1]REC VF'!H13</f>
        <v>CC</v>
      </c>
      <c r="I26" s="32">
        <v>742</v>
      </c>
      <c r="J26" s="32">
        <f t="shared" si="0"/>
        <v>4432</v>
      </c>
      <c r="K26" s="50">
        <v>43861</v>
      </c>
    </row>
    <row r="27" spans="1:11" s="34" customFormat="1" ht="15" thickBot="1">
      <c r="A27" s="26">
        <v>20</v>
      </c>
      <c r="B27" s="46" t="str">
        <f>'[1]REC VCZ'!B17</f>
        <v>ERENDIRA YARELI GARCIA BALBUENA</v>
      </c>
      <c r="C27" s="47">
        <f>'[1]REC VCZ'!C17</f>
        <v>35000</v>
      </c>
      <c r="D27" s="47">
        <f>'[1]REC VCZ'!D17</f>
        <v>9520</v>
      </c>
      <c r="E27" s="48">
        <f>'[1]REC VCZ'!E17</f>
        <v>76694</v>
      </c>
      <c r="F27" s="51">
        <v>37100</v>
      </c>
      <c r="G27" s="49">
        <v>3</v>
      </c>
      <c r="H27" s="46" t="str">
        <f>'[1]REC VCZ'!H17</f>
        <v>CC</v>
      </c>
      <c r="I27" s="32">
        <v>3710</v>
      </c>
      <c r="J27" s="32">
        <f t="shared" si="0"/>
        <v>33390</v>
      </c>
      <c r="K27" s="33"/>
    </row>
    <row r="28" spans="1:11" s="34" customFormat="1">
      <c r="A28" s="26">
        <v>21</v>
      </c>
      <c r="B28" s="52" t="str">
        <f>'[1]REC TGZ'!B42</f>
        <v>CESAR JOSUE BRAVO VAZQUEZ</v>
      </c>
      <c r="C28" s="53">
        <f>'[1]REC TGZ'!C42</f>
        <v>20000</v>
      </c>
      <c r="D28" s="53">
        <f>'[1]REC TGZ'!D42</f>
        <v>5440</v>
      </c>
      <c r="E28" s="54">
        <f>'[1]REC TGZ'!E42</f>
        <v>43825</v>
      </c>
      <c r="F28" s="53">
        <f>'[1]REC TGZ'!F42</f>
        <v>25440</v>
      </c>
      <c r="G28" s="55">
        <f>'[1]REC TGZ'!G42</f>
        <v>1</v>
      </c>
      <c r="H28" s="52" t="str">
        <f>'[1]REC TGZ'!H42</f>
        <v>CC</v>
      </c>
      <c r="I28" s="41">
        <v>0</v>
      </c>
      <c r="J28" s="41">
        <v>0</v>
      </c>
      <c r="K28" s="33" t="s">
        <v>19</v>
      </c>
    </row>
    <row r="29" spans="1:11">
      <c r="A29" s="19"/>
      <c r="B29" s="56" t="s">
        <v>20</v>
      </c>
      <c r="C29" s="57">
        <f>SUM(C8:C28)</f>
        <v>396758</v>
      </c>
      <c r="D29" s="57">
        <f>SUM(D8:D28)</f>
        <v>109278</v>
      </c>
      <c r="E29" s="57"/>
      <c r="F29" s="57">
        <f>SUM(F8:F28)</f>
        <v>281187</v>
      </c>
      <c r="G29" s="58"/>
      <c r="H29" s="57"/>
      <c r="I29" s="36">
        <f>SUM(I8:I28)</f>
        <v>19050</v>
      </c>
      <c r="J29" s="59">
        <f>SUM(J8:J28)</f>
        <v>206708.9</v>
      </c>
      <c r="K29" s="25"/>
    </row>
    <row r="30" spans="1:11" s="34" customFormat="1" ht="14.25">
      <c r="A30" s="26">
        <v>22</v>
      </c>
      <c r="B30" s="46" t="str">
        <f>'[1]REC TGZ'!B15</f>
        <v>PLACIDO LIMBERG MORALES MOLINA</v>
      </c>
      <c r="C30" s="47">
        <f>'[1]REC TGZ'!C15</f>
        <v>150000</v>
      </c>
      <c r="D30" s="47">
        <f>'[1]REC TGZ'!D15</f>
        <v>72000</v>
      </c>
      <c r="E30" s="48">
        <f>'[1]REC TGZ'!E15</f>
        <v>43091</v>
      </c>
      <c r="F30" s="47">
        <f>'[1]REC TGZ'!F15</f>
        <v>156000</v>
      </c>
      <c r="G30" s="60">
        <f>'[1]REC TGZ'!G15</f>
        <v>0</v>
      </c>
      <c r="H30" s="46" t="str">
        <f>'[1]REC TGZ'!H15</f>
        <v>CC</v>
      </c>
      <c r="I30" s="61">
        <v>0</v>
      </c>
      <c r="J30" s="47">
        <f t="shared" ref="J30:J58" si="1">F30-I30</f>
        <v>156000</v>
      </c>
      <c r="K30" s="33"/>
    </row>
    <row r="31" spans="1:11" s="34" customFormat="1" ht="14.25">
      <c r="A31" s="26">
        <v>23</v>
      </c>
      <c r="B31" s="46" t="str">
        <f>'[1]REC TGZ'!B16</f>
        <v>JAIME MACIAS HERNANDEZ</v>
      </c>
      <c r="C31" s="47">
        <f>'[1]REC TGZ'!C16</f>
        <v>50000</v>
      </c>
      <c r="D31" s="47">
        <f>'[1]REC TGZ'!D16</f>
        <v>11600</v>
      </c>
      <c r="E31" s="48">
        <f>'[1]REC TGZ'!E16</f>
        <v>43475</v>
      </c>
      <c r="F31" s="47">
        <f>'[1]REC TGZ'!F16</f>
        <v>44100</v>
      </c>
      <c r="G31" s="60" t="str">
        <f>'[1]REC TGZ'!G16</f>
        <v>UNICO</v>
      </c>
      <c r="H31" s="46" t="str">
        <f>'[1]REC TGZ'!H16</f>
        <v>AV</v>
      </c>
      <c r="I31" s="61">
        <f>'[1]REC TGZ'!I16</f>
        <v>0</v>
      </c>
      <c r="J31" s="47">
        <f t="shared" si="1"/>
        <v>44100</v>
      </c>
      <c r="K31" s="33"/>
    </row>
    <row r="32" spans="1:11" ht="14.25">
      <c r="A32" s="19">
        <v>24</v>
      </c>
      <c r="B32" s="52" t="str">
        <f>'[1]REC TGZ'!B17</f>
        <v>ARTURO SANCHEZ PEREZ</v>
      </c>
      <c r="C32" s="53">
        <f>'[1]REC TGZ'!C17</f>
        <v>150000</v>
      </c>
      <c r="D32" s="53">
        <f>'[1]REC TGZ'!D17</f>
        <v>50112</v>
      </c>
      <c r="E32" s="54">
        <f>'[1]REC TGZ'!E17</f>
        <v>43480</v>
      </c>
      <c r="F32" s="53">
        <f>'[1]REC TGZ'!F17</f>
        <v>200112</v>
      </c>
      <c r="G32" s="62" t="str">
        <f>'[1]REC TGZ'!G17</f>
        <v>UNICO</v>
      </c>
      <c r="H32" s="52" t="str">
        <f>'[1]REC TGZ'!H17</f>
        <v>AV</v>
      </c>
      <c r="I32" s="63">
        <f>'[1]REC TGZ'!I17</f>
        <v>0</v>
      </c>
      <c r="J32" s="53">
        <f t="shared" si="1"/>
        <v>200112</v>
      </c>
      <c r="K32" s="25" t="s">
        <v>21</v>
      </c>
    </row>
    <row r="33" spans="1:13" s="34" customFormat="1" ht="14.25">
      <c r="A33" s="26">
        <v>25</v>
      </c>
      <c r="B33" s="46" t="str">
        <f>'[1]REC TGZ'!B18</f>
        <v>FERNANDO MAXIMILIANO BORRAZ GORDILLO</v>
      </c>
      <c r="C33" s="47">
        <f>'[1]REC TGZ'!C18</f>
        <v>20000</v>
      </c>
      <c r="D33" s="47">
        <f>'[1]REC TGZ'!D18</f>
        <v>6310</v>
      </c>
      <c r="E33" s="48">
        <f>'[1]REC TGZ'!E18</f>
        <v>43490</v>
      </c>
      <c r="F33" s="47">
        <f>'[1]REC TGZ'!F18</f>
        <v>16310</v>
      </c>
      <c r="G33" s="60" t="str">
        <f>'[1]REC TGZ'!G18</f>
        <v>UNICO</v>
      </c>
      <c r="H33" s="46" t="str">
        <f>'[1]REC TGZ'!H18</f>
        <v>AV</v>
      </c>
      <c r="I33" s="61">
        <f>'[1]REC TGZ'!I18</f>
        <v>0</v>
      </c>
      <c r="J33" s="47">
        <f t="shared" si="1"/>
        <v>16310</v>
      </c>
      <c r="K33" s="33"/>
    </row>
    <row r="34" spans="1:13" s="34" customFormat="1" ht="14.25">
      <c r="A34" s="26">
        <v>26</v>
      </c>
      <c r="B34" s="46" t="str">
        <f>'[1]REC TGZ'!B19</f>
        <v>RICARDO MARTINEZ LOPEZ</v>
      </c>
      <c r="C34" s="47">
        <f>'[1]REC TGZ'!C19</f>
        <v>25000</v>
      </c>
      <c r="D34" s="47">
        <f>'[1]REC TGZ'!D19</f>
        <v>11600</v>
      </c>
      <c r="E34" s="48">
        <f>'[1]REC TGZ'!E19</f>
        <v>43524</v>
      </c>
      <c r="F34" s="47">
        <f>'[1]REC TGZ'!F19</f>
        <v>36600</v>
      </c>
      <c r="G34" s="60" t="str">
        <f>'[1]REC TGZ'!G19</f>
        <v>UNICO</v>
      </c>
      <c r="H34" s="46" t="str">
        <f>'[1]REC TGZ'!H19</f>
        <v>AV</v>
      </c>
      <c r="I34" s="61">
        <f>'[1]REC TGZ'!I19</f>
        <v>0</v>
      </c>
      <c r="J34" s="47">
        <f>F34-I34-L34</f>
        <v>33600</v>
      </c>
      <c r="K34" s="33"/>
      <c r="L34" s="33">
        <v>3000</v>
      </c>
    </row>
    <row r="35" spans="1:13" ht="14.25">
      <c r="A35" s="19">
        <v>27</v>
      </c>
      <c r="B35" s="64" t="str">
        <f>'[1]REC TGZ'!B20</f>
        <v>MISAEL ELI RUIZ RUIZ</v>
      </c>
      <c r="C35" s="65">
        <f>'[1]REC TGZ'!C20</f>
        <v>25000</v>
      </c>
      <c r="D35" s="65">
        <f>'[1]REC TGZ'!D20</f>
        <v>5800</v>
      </c>
      <c r="E35" s="66">
        <f>'[1]REC TGZ'!E20</f>
        <v>43552</v>
      </c>
      <c r="F35" s="65">
        <f>'[1]REC TGZ'!F20</f>
        <v>30800</v>
      </c>
      <c r="G35" s="67" t="str">
        <f>'[1]REC TGZ'!G20</f>
        <v>UNICO</v>
      </c>
      <c r="H35" s="64" t="str">
        <f>'[1]REC TGZ'!H20</f>
        <v>AV</v>
      </c>
      <c r="I35" s="68">
        <f>'[1]REC TGZ'!I20</f>
        <v>0</v>
      </c>
      <c r="J35" s="65">
        <f t="shared" si="1"/>
        <v>30800</v>
      </c>
      <c r="K35" s="25"/>
    </row>
    <row r="36" spans="1:13" ht="14.25">
      <c r="A36" s="26">
        <v>28</v>
      </c>
      <c r="B36" s="64" t="str">
        <f>'[1]REC TGZ'!B21</f>
        <v>LUIS NICOLAS BERMUDEZ BORRAZ</v>
      </c>
      <c r="C36" s="65">
        <f>'[1]REC TGZ'!C21</f>
        <v>130000</v>
      </c>
      <c r="D36" s="65">
        <f>'[1]REC TGZ'!D21</f>
        <v>10054.84</v>
      </c>
      <c r="E36" s="66">
        <f>'[1]REC TGZ'!E21</f>
        <v>43581</v>
      </c>
      <c r="F36" s="65">
        <f>'[1]REC TGZ'!F21</f>
        <v>120055</v>
      </c>
      <c r="G36" s="67">
        <f>'[1]REC TGZ'!G21</f>
        <v>0</v>
      </c>
      <c r="H36" s="64" t="str">
        <f>'[1]REC TGZ'!H21</f>
        <v>CC</v>
      </c>
      <c r="I36" s="68"/>
      <c r="J36" s="65">
        <f t="shared" si="1"/>
        <v>120055</v>
      </c>
      <c r="K36" s="25"/>
    </row>
    <row r="37" spans="1:13" s="34" customFormat="1" ht="14.25">
      <c r="A37" s="26">
        <v>29</v>
      </c>
      <c r="B37" s="46" t="str">
        <f>'[1]REC TGZ'!B22</f>
        <v>ERMICENDA DEL CARMEN CRUZ LEON</v>
      </c>
      <c r="C37" s="47">
        <f>'[1]REC TGZ'!C22</f>
        <v>10000</v>
      </c>
      <c r="D37" s="47">
        <f>'[1]REC TGZ'!D22</f>
        <v>2340</v>
      </c>
      <c r="E37" s="48">
        <f>'[1]REC TGZ'!E22</f>
        <v>43602</v>
      </c>
      <c r="F37" s="47">
        <f>'[1]REC TGZ'!F22</f>
        <v>12340</v>
      </c>
      <c r="G37" s="60" t="str">
        <f>'[1]REC TGZ'!G22</f>
        <v>UNI0</v>
      </c>
      <c r="H37" s="46" t="str">
        <f>'[1]REC TGZ'!H22</f>
        <v>AV</v>
      </c>
      <c r="I37" s="61">
        <f>'[1]REC TGZ'!I22</f>
        <v>0</v>
      </c>
      <c r="J37" s="47">
        <f t="shared" si="1"/>
        <v>12340</v>
      </c>
      <c r="K37" s="33"/>
    </row>
    <row r="38" spans="1:13" ht="14.25">
      <c r="A38" s="19">
        <v>30</v>
      </c>
      <c r="B38" s="64" t="str">
        <f>'[1]REC TGZ'!B23</f>
        <v>PABLO RUIZ VALENCIA</v>
      </c>
      <c r="C38" s="65">
        <f>'[1]REC TGZ'!C23</f>
        <v>50000</v>
      </c>
      <c r="D38" s="65">
        <f>'[1]REC TGZ'!D23</f>
        <v>11600</v>
      </c>
      <c r="E38" s="66">
        <f>'[1]REC TGZ'!E23</f>
        <v>43620</v>
      </c>
      <c r="F38" s="65">
        <f>'[1]REC TGZ'!F23</f>
        <v>61600</v>
      </c>
      <c r="G38" s="67" t="str">
        <f>'[1]REC TGZ'!G23</f>
        <v>UNICO</v>
      </c>
      <c r="H38" s="64" t="str">
        <f>'[1]REC TGZ'!H23</f>
        <v>AV</v>
      </c>
      <c r="I38" s="68">
        <f>'[1]REC TGZ'!I23</f>
        <v>0</v>
      </c>
      <c r="J38" s="65">
        <f t="shared" si="1"/>
        <v>61600</v>
      </c>
      <c r="K38" s="25"/>
    </row>
    <row r="39" spans="1:13" s="34" customFormat="1" ht="14.25">
      <c r="A39" s="26">
        <v>31</v>
      </c>
      <c r="B39" s="46" t="str">
        <f>'[1]REC VF'!B11</f>
        <v>FLORENCIA VILLAGOMEZ CAPISTRAN</v>
      </c>
      <c r="C39" s="47">
        <f>'[1]REC VF'!C11</f>
        <v>30000</v>
      </c>
      <c r="D39" s="47">
        <f>'[1]REC VF'!D11</f>
        <v>8160</v>
      </c>
      <c r="E39" s="48">
        <f>'[1]REC VF'!E11</f>
        <v>43747</v>
      </c>
      <c r="F39" s="47">
        <v>19080</v>
      </c>
      <c r="G39" s="60">
        <v>6</v>
      </c>
      <c r="H39" s="46" t="str">
        <f>'[1]REC VF'!H11</f>
        <v>CC</v>
      </c>
      <c r="I39" s="61">
        <v>0</v>
      </c>
      <c r="J39" s="47">
        <f t="shared" si="1"/>
        <v>19080</v>
      </c>
      <c r="K39" s="33"/>
    </row>
    <row r="40" spans="1:13" s="34" customFormat="1" ht="14.25">
      <c r="A40" s="26">
        <v>32</v>
      </c>
      <c r="B40" s="46" t="str">
        <f>'[1]REC TGZ'!B14</f>
        <v>RAFAEL HERNANDEZ MACIAS</v>
      </c>
      <c r="C40" s="47">
        <v>45000</v>
      </c>
      <c r="D40" s="47">
        <v>10440</v>
      </c>
      <c r="E40" s="48">
        <f>'[1]REC TGZ'!E14</f>
        <v>43826</v>
      </c>
      <c r="F40" s="47">
        <f>C40+D40</f>
        <v>55440</v>
      </c>
      <c r="G40" s="60" t="str">
        <f>'[1]REC TGZ'!G14</f>
        <v>UNICO</v>
      </c>
      <c r="H40" s="46" t="str">
        <f>'[1]REC TGZ'!H14</f>
        <v>AV</v>
      </c>
      <c r="I40" s="61">
        <f>'[1]REC TGZ'!I14</f>
        <v>0</v>
      </c>
      <c r="J40" s="47">
        <f t="shared" si="1"/>
        <v>55440</v>
      </c>
      <c r="K40" s="33"/>
    </row>
    <row r="41" spans="1:13" s="34" customFormat="1" ht="14.25">
      <c r="A41" s="26">
        <v>33</v>
      </c>
      <c r="B41" s="46" t="str">
        <f>'[1]REC TGZ'!B26</f>
        <v>HUGO ARTURO VAZQUEZ ANZA</v>
      </c>
      <c r="C41" s="47">
        <f>'[1]REC TGZ'!C26</f>
        <v>17000</v>
      </c>
      <c r="D41" s="47">
        <f>'[1]REC TGZ'!D26</f>
        <v>3941</v>
      </c>
      <c r="E41" s="48">
        <f>'[1]REC TGZ'!E26</f>
        <v>43633</v>
      </c>
      <c r="F41" s="47">
        <f>'[1]REC TGZ'!F26</f>
        <v>20941</v>
      </c>
      <c r="G41" s="60" t="str">
        <f>'[1]REC TGZ'!G26</f>
        <v>UNICO</v>
      </c>
      <c r="H41" s="46" t="str">
        <f>'[1]REC TGZ'!H26</f>
        <v>AV</v>
      </c>
      <c r="I41" s="61">
        <f>'[1]REC TGZ'!I26</f>
        <v>0</v>
      </c>
      <c r="J41" s="47">
        <f t="shared" si="1"/>
        <v>20941</v>
      </c>
      <c r="K41" s="33"/>
    </row>
    <row r="42" spans="1:13" s="76" customFormat="1" ht="14.25">
      <c r="A42" s="69">
        <v>36</v>
      </c>
      <c r="B42" s="70" t="str">
        <f>'[1]REC TGZ'!B27</f>
        <v>LEYVER SACHEZ GALINDO</v>
      </c>
      <c r="C42" s="71">
        <f>'[1]REC TGZ'!C27</f>
        <v>2200</v>
      </c>
      <c r="D42" s="71">
        <f>'[1]REC TGZ'!D27</f>
        <v>115</v>
      </c>
      <c r="E42" s="72">
        <f>'[1]REC TGZ'!E27</f>
        <v>43654</v>
      </c>
      <c r="F42" s="71">
        <f>'[1]REC TGZ'!F27</f>
        <v>2315</v>
      </c>
      <c r="G42" s="73" t="str">
        <f>'[1]REC TGZ'!G27</f>
        <v>UNICO</v>
      </c>
      <c r="H42" s="70" t="str">
        <f>'[1]REC TGZ'!H27</f>
        <v>AV</v>
      </c>
      <c r="I42" s="74">
        <f>'[1]REC TGZ'!I27</f>
        <v>0</v>
      </c>
      <c r="J42" s="71">
        <f t="shared" si="1"/>
        <v>2315</v>
      </c>
      <c r="K42" s="75"/>
    </row>
    <row r="43" spans="1:13" s="34" customFormat="1" ht="14.25">
      <c r="A43" s="26">
        <v>37</v>
      </c>
      <c r="B43" s="46" t="str">
        <f>'[1]REC TGZ'!B28</f>
        <v>FRANCISCO VAZQUEZ VAZQUEZ</v>
      </c>
      <c r="C43" s="47">
        <f>'[1]REC TGZ'!C28</f>
        <v>2000</v>
      </c>
      <c r="D43" s="47">
        <f>'[1]REC TGZ'!D28</f>
        <v>313</v>
      </c>
      <c r="E43" s="48">
        <f>'[1]REC TGZ'!E28</f>
        <v>43656</v>
      </c>
      <c r="F43" s="47">
        <f>'[1]REC TGZ'!F28</f>
        <v>2313</v>
      </c>
      <c r="G43" s="60" t="str">
        <f>'[1]REC TGZ'!G28</f>
        <v>UNICO</v>
      </c>
      <c r="H43" s="46" t="str">
        <f>'[1]REC TGZ'!H28</f>
        <v>AV</v>
      </c>
      <c r="I43" s="61">
        <f>'[1]REC TGZ'!I28</f>
        <v>0</v>
      </c>
      <c r="J43" s="47">
        <f t="shared" si="1"/>
        <v>2313</v>
      </c>
      <c r="K43" s="33"/>
    </row>
    <row r="44" spans="1:13" s="34" customFormat="1" ht="14.25">
      <c r="A44" s="26">
        <v>39</v>
      </c>
      <c r="B44" s="46" t="str">
        <f>'[1]REC TGZ'!B29</f>
        <v>JOSE VIDAL NANGULLASMU PLASENCIA</v>
      </c>
      <c r="C44" s="47">
        <f>'[1]REC TGZ'!C29</f>
        <v>210000</v>
      </c>
      <c r="D44" s="47">
        <f>'[1]REC TGZ'!D29</f>
        <v>0</v>
      </c>
      <c r="E44" s="48">
        <f>'[1]REC TGZ'!E29</f>
        <v>43484</v>
      </c>
      <c r="F44" s="47">
        <f>'[1]REC TGZ'!F29</f>
        <v>200000</v>
      </c>
      <c r="G44" s="60">
        <f>'[1]REC TGZ'!G29</f>
        <v>0</v>
      </c>
      <c r="H44" s="46" t="str">
        <f>'[1]REC TGZ'!H29</f>
        <v>CV</v>
      </c>
      <c r="I44" s="61">
        <v>0</v>
      </c>
      <c r="J44" s="47">
        <f t="shared" si="1"/>
        <v>200000</v>
      </c>
      <c r="K44" s="33"/>
    </row>
    <row r="45" spans="1:13" s="34" customFormat="1" ht="14.25">
      <c r="A45" s="26">
        <v>38</v>
      </c>
      <c r="B45" s="46" t="str">
        <f>'[1]REC TGZ'!B30</f>
        <v>AIN BAUTISTA MORENO</v>
      </c>
      <c r="C45" s="47">
        <f>'[1]REC TGZ'!C30</f>
        <v>140000</v>
      </c>
      <c r="D45" s="47">
        <f>'[1]REC TGZ'!D30</f>
        <v>14000</v>
      </c>
      <c r="E45" s="48">
        <f>'[1]REC TGZ'!E30</f>
        <v>43371</v>
      </c>
      <c r="F45" s="47">
        <f>'[1]REC TGZ'!F30</f>
        <v>154000</v>
      </c>
      <c r="G45" s="60">
        <f>'[1]REC TGZ'!G30</f>
        <v>0</v>
      </c>
      <c r="H45" s="46" t="str">
        <f>'[1]REC TGZ'!H30</f>
        <v>CV</v>
      </c>
      <c r="I45" s="61">
        <f>'[1]REC TGZ'!I30</f>
        <v>0</v>
      </c>
      <c r="J45" s="47">
        <f t="shared" si="1"/>
        <v>154000</v>
      </c>
      <c r="K45" s="33"/>
    </row>
    <row r="46" spans="1:13" s="34" customFormat="1" ht="14.25">
      <c r="A46" s="26">
        <v>39</v>
      </c>
      <c r="B46" s="46" t="str">
        <f>'[1]REC TGZ'!B31</f>
        <v>LUIS ENRIQUE CRUZ PEREZ</v>
      </c>
      <c r="C46" s="47">
        <f>'[1]REC TGZ'!C31</f>
        <v>95000</v>
      </c>
      <c r="D46" s="47">
        <f>'[1]REC TGZ'!D31</f>
        <v>9500</v>
      </c>
      <c r="E46" s="48">
        <f>'[1]REC TGZ'!E31</f>
        <v>43371</v>
      </c>
      <c r="F46" s="47">
        <v>100500</v>
      </c>
      <c r="G46" s="60">
        <v>4</v>
      </c>
      <c r="H46" s="46" t="str">
        <f>'[1]REC TGZ'!H31</f>
        <v>CV</v>
      </c>
      <c r="I46" s="61">
        <v>0</v>
      </c>
      <c r="J46" s="47">
        <f t="shared" si="1"/>
        <v>100500</v>
      </c>
      <c r="K46" s="33" t="s">
        <v>22</v>
      </c>
    </row>
    <row r="47" spans="1:13" s="34" customFormat="1" ht="14.25">
      <c r="A47" s="26">
        <v>40</v>
      </c>
      <c r="B47" s="52" t="str">
        <f>'[1]REC TGZ'!B32</f>
        <v>RAFAEL HERNANDEZ MACIAS</v>
      </c>
      <c r="C47" s="53">
        <f>'[1]REC TGZ'!C32</f>
        <v>45000</v>
      </c>
      <c r="D47" s="53">
        <f>'[1]REC TGZ'!D32</f>
        <v>10440</v>
      </c>
      <c r="E47" s="54">
        <f>'[1]REC TGZ'!E32</f>
        <v>43683</v>
      </c>
      <c r="F47" s="53">
        <f>'[1]REC TGZ'!F32</f>
        <v>55440</v>
      </c>
      <c r="G47" s="62" t="str">
        <f>'[1]REC TGZ'!G32</f>
        <v>UNICO</v>
      </c>
      <c r="H47" s="52" t="str">
        <f>'[1]REC TGZ'!H32</f>
        <v>AV</v>
      </c>
      <c r="I47" s="63">
        <f>'[1]REC TGZ'!I32</f>
        <v>0</v>
      </c>
      <c r="J47" s="53">
        <f>F47-I47-L47-M47</f>
        <v>0</v>
      </c>
      <c r="K47" s="33"/>
      <c r="L47" s="201">
        <v>15440</v>
      </c>
      <c r="M47" s="201">
        <v>40000</v>
      </c>
    </row>
    <row r="48" spans="1:13" s="34" customFormat="1" ht="14.25">
      <c r="A48" s="26">
        <v>41</v>
      </c>
      <c r="B48" s="46" t="str">
        <f>'[1]REC TGZ'!B33</f>
        <v>ROSA MARIA LOPEZ CRUZ</v>
      </c>
      <c r="C48" s="47">
        <f>'[1]REC TGZ'!C33</f>
        <v>2500</v>
      </c>
      <c r="D48" s="47">
        <f>'[1]REC TGZ'!D33</f>
        <v>529</v>
      </c>
      <c r="E48" s="48">
        <f>'[1]REC TGZ'!E33</f>
        <v>43684</v>
      </c>
      <c r="F48" s="47">
        <f>'[1]REC TGZ'!F33</f>
        <v>728</v>
      </c>
      <c r="G48" s="60">
        <f>'[1]REC TGZ'!G33</f>
        <v>9</v>
      </c>
      <c r="H48" s="46" t="str">
        <f>'[1]REC TGZ'!H33</f>
        <v>CC</v>
      </c>
      <c r="I48" s="61">
        <f>'[1]REC TGZ'!I33</f>
        <v>0</v>
      </c>
      <c r="J48" s="47">
        <f t="shared" si="1"/>
        <v>728</v>
      </c>
      <c r="K48" s="33"/>
    </row>
    <row r="49" spans="1:12" s="34" customFormat="1" ht="14.25">
      <c r="A49" s="26">
        <v>42</v>
      </c>
      <c r="B49" s="46" t="str">
        <f>'[1]REC TGZ'!B34</f>
        <v>FERMIN RUIZ SANTIAGO</v>
      </c>
      <c r="C49" s="47">
        <f>'[1]REC TGZ'!C34</f>
        <v>66000</v>
      </c>
      <c r="D49" s="47">
        <f>'[1]REC TGZ'!D34</f>
        <v>15312</v>
      </c>
      <c r="E49" s="48">
        <f>'[1]REC TGZ'!E34</f>
        <v>43686</v>
      </c>
      <c r="F49" s="47">
        <f>'[1]REC TGZ'!F34</f>
        <v>81312</v>
      </c>
      <c r="G49" s="60" t="str">
        <f>'[1]REC TGZ'!G34</f>
        <v>UNICO</v>
      </c>
      <c r="H49" s="46" t="str">
        <f>'[1]REC TGZ'!H34</f>
        <v>AV</v>
      </c>
      <c r="I49" s="61">
        <f>'[1]REC TGZ'!I34</f>
        <v>0</v>
      </c>
      <c r="J49" s="47">
        <f t="shared" si="1"/>
        <v>81312</v>
      </c>
      <c r="K49" s="33"/>
    </row>
    <row r="50" spans="1:12" s="34" customFormat="1" ht="14.25">
      <c r="A50" s="26">
        <v>43</v>
      </c>
      <c r="B50" s="52" t="str">
        <f>'[1]REC TGZ'!B35</f>
        <v>ROBERTO RUIZ MORALES</v>
      </c>
      <c r="C50" s="53">
        <f>'[1]REC TGZ'!C35</f>
        <v>20000</v>
      </c>
      <c r="D50" s="53">
        <f>'[1]REC TGZ'!D35</f>
        <v>4640</v>
      </c>
      <c r="E50" s="54">
        <f>'[1]REC TGZ'!E35</f>
        <v>43686</v>
      </c>
      <c r="F50" s="53">
        <f>'[1]REC TGZ'!F35</f>
        <v>24640</v>
      </c>
      <c r="G50" s="62" t="str">
        <f>'[1]REC TGZ'!G35</f>
        <v>UNICO</v>
      </c>
      <c r="H50" s="52" t="str">
        <f>'[1]REC TGZ'!H35</f>
        <v>AV</v>
      </c>
      <c r="I50" s="63">
        <f>'[1]REC TGZ'!I35</f>
        <v>0</v>
      </c>
      <c r="J50" s="53">
        <f>F50-I50-L50</f>
        <v>640</v>
      </c>
      <c r="K50" s="33"/>
      <c r="L50" s="34">
        <v>24000</v>
      </c>
    </row>
    <row r="51" spans="1:12" s="34" customFormat="1" ht="14.25">
      <c r="A51" s="26">
        <v>44</v>
      </c>
      <c r="B51" s="52" t="str">
        <f>'[1]REC TGZ'!B36</f>
        <v>DAVID AGUILAR MOISES</v>
      </c>
      <c r="C51" s="53">
        <f>'[1]REC TGZ'!C36</f>
        <v>100000</v>
      </c>
      <c r="D51" s="53">
        <f>'[1]REC TGZ'!D36</f>
        <v>20880</v>
      </c>
      <c r="E51" s="54">
        <f>'[1]REC TGZ'!E36</f>
        <v>43693</v>
      </c>
      <c r="F51" s="53">
        <f>'[1]REC TGZ'!F36</f>
        <v>120880</v>
      </c>
      <c r="G51" s="62" t="str">
        <f>'[1]REC TGZ'!G36</f>
        <v>UNICO</v>
      </c>
      <c r="H51" s="52" t="str">
        <f>'[1]REC TGZ'!H36</f>
        <v>AV</v>
      </c>
      <c r="I51" s="63">
        <v>0</v>
      </c>
      <c r="J51" s="53">
        <v>0</v>
      </c>
      <c r="K51" s="33" t="s">
        <v>23</v>
      </c>
    </row>
    <row r="52" spans="1:12" s="34" customFormat="1" ht="14.25">
      <c r="A52" s="26">
        <v>46</v>
      </c>
      <c r="B52" s="46" t="str">
        <f>'[1]REC TGZ'!B25</f>
        <v>JOSE LUIS ESPINOZA RODRIGUEZ</v>
      </c>
      <c r="C52" s="47">
        <f>'[1]REC TGZ'!C25</f>
        <v>50000</v>
      </c>
      <c r="D52" s="47">
        <f>'[1]REC TGZ'!D25</f>
        <v>13572</v>
      </c>
      <c r="E52" s="48">
        <f>'[1]REC TGZ'!E25</f>
        <v>43728</v>
      </c>
      <c r="F52" s="47">
        <f>'[1]REC TGZ'!F25</f>
        <v>63572</v>
      </c>
      <c r="G52" s="60" t="str">
        <f>'[1]REC TGZ'!G25</f>
        <v>UNICO</v>
      </c>
      <c r="H52" s="46" t="str">
        <f>'[1]REC TGZ'!H25</f>
        <v>AV</v>
      </c>
      <c r="I52" s="61">
        <f>'[1]REC TGZ'!I25</f>
        <v>0</v>
      </c>
      <c r="J52" s="47">
        <f t="shared" si="1"/>
        <v>63572</v>
      </c>
      <c r="K52" s="33"/>
    </row>
    <row r="53" spans="1:12" s="34" customFormat="1" ht="14.25">
      <c r="A53" s="26">
        <v>47</v>
      </c>
      <c r="B53" s="46" t="str">
        <f>'[1]REC TGZ'!B37</f>
        <v>CESAR DANIEL MACIAS HERNANDEZ</v>
      </c>
      <c r="C53" s="47">
        <f>'[1]REC TGZ'!C37</f>
        <v>20000</v>
      </c>
      <c r="D53" s="47">
        <f>'[1]REC TGZ'!D37</f>
        <v>4642</v>
      </c>
      <c r="E53" s="48">
        <f>'[1]REC TGZ'!E37</f>
        <v>43741</v>
      </c>
      <c r="F53" s="47">
        <v>12321</v>
      </c>
      <c r="G53" s="60">
        <f>'[1]REC TGZ'!G37</f>
        <v>2</v>
      </c>
      <c r="H53" s="46" t="str">
        <f>'[1]REC TGZ'!H37</f>
        <v>CC</v>
      </c>
      <c r="I53" s="61">
        <v>0</v>
      </c>
      <c r="J53" s="47">
        <f t="shared" si="1"/>
        <v>12321</v>
      </c>
      <c r="K53" s="33"/>
    </row>
    <row r="54" spans="1:12" s="34" customFormat="1" ht="14.25">
      <c r="A54" s="26">
        <v>48</v>
      </c>
      <c r="B54" s="46" t="str">
        <f>'[1]REC TGZ'!B38</f>
        <v>MANUEL RUIZ CRUZ</v>
      </c>
      <c r="C54" s="47">
        <f>'[1]REC TGZ'!C38</f>
        <v>30000</v>
      </c>
      <c r="D54" s="47">
        <f>'[1]REC TGZ'!D38</f>
        <v>7726</v>
      </c>
      <c r="E54" s="48">
        <f>'[1]REC TGZ'!E38</f>
        <v>43761</v>
      </c>
      <c r="F54" s="47">
        <f>'[1]REC TGZ'!F38</f>
        <v>37726</v>
      </c>
      <c r="G54" s="60" t="str">
        <f>'[1]REC TGZ'!G38</f>
        <v>UNICO</v>
      </c>
      <c r="H54" s="46" t="str">
        <f>'[1]REC TGZ'!H38</f>
        <v>AV</v>
      </c>
      <c r="I54" s="61">
        <f>'[1]REC TGZ'!I38</f>
        <v>0</v>
      </c>
      <c r="J54" s="47">
        <f t="shared" si="1"/>
        <v>37726</v>
      </c>
      <c r="K54" s="33"/>
    </row>
    <row r="55" spans="1:12" s="34" customFormat="1" ht="14.25">
      <c r="A55" s="26">
        <v>50</v>
      </c>
      <c r="B55" s="46" t="str">
        <f>'[1]REC TGZ'!B39</f>
        <v>MARGOT REYES ZUÑIGA</v>
      </c>
      <c r="C55" s="47">
        <f>'[1]REC TGZ'!C39</f>
        <v>50000</v>
      </c>
      <c r="D55" s="47">
        <f>'[1]REC TGZ'!D39</f>
        <v>10440</v>
      </c>
      <c r="E55" s="48">
        <f>'[1]REC TGZ'!E39</f>
        <v>43809</v>
      </c>
      <c r="F55" s="47">
        <v>50370</v>
      </c>
      <c r="G55" s="60">
        <v>2</v>
      </c>
      <c r="H55" s="46" t="str">
        <f>'[1]REC TGZ'!H39</f>
        <v>CC</v>
      </c>
      <c r="I55" s="61">
        <f>'[1]REC TGZ'!I39</f>
        <v>0</v>
      </c>
      <c r="J55" s="47">
        <f t="shared" si="1"/>
        <v>50370</v>
      </c>
      <c r="K55" s="33"/>
    </row>
    <row r="56" spans="1:12" s="34" customFormat="1" ht="14.25">
      <c r="A56" s="26">
        <v>51</v>
      </c>
      <c r="B56" s="52" t="str">
        <f>'[1]REC VCZ'!B18</f>
        <v>ORLANDO COELLO PEREZ</v>
      </c>
      <c r="C56" s="53">
        <f>'[1]REC VCZ'!C18</f>
        <v>30000</v>
      </c>
      <c r="D56" s="53">
        <f>'[1]REC VCZ'!D18</f>
        <v>8352</v>
      </c>
      <c r="E56" s="54">
        <f>'[1]REC VCZ'!E18</f>
        <v>43630</v>
      </c>
      <c r="F56" s="53">
        <f>'[1]REC VCZ'!F18</f>
        <v>38352</v>
      </c>
      <c r="G56" s="62" t="str">
        <f>'[1]REC VCZ'!G18</f>
        <v>UNICO</v>
      </c>
      <c r="H56" s="52" t="str">
        <f>'[1]REC VCZ'!H18</f>
        <v>AV</v>
      </c>
      <c r="I56" s="63">
        <v>0</v>
      </c>
      <c r="J56" s="53">
        <f t="shared" si="1"/>
        <v>38352</v>
      </c>
      <c r="K56" s="33" t="s">
        <v>19</v>
      </c>
    </row>
    <row r="57" spans="1:12" s="34" customFormat="1" ht="14.25">
      <c r="A57" s="26">
        <v>52</v>
      </c>
      <c r="B57" s="46" t="str">
        <f>'[1]REC VCZ'!B19</f>
        <v>FERNANDO RUIZ ARIZMENDI</v>
      </c>
      <c r="C57" s="47">
        <f>'[1]REC VCZ'!C19</f>
        <v>30000</v>
      </c>
      <c r="D57" s="47">
        <f>'[1]REC VCZ'!D19</f>
        <v>6960</v>
      </c>
      <c r="E57" s="48">
        <f>'[1]REC VCZ'!E19</f>
        <v>43649</v>
      </c>
      <c r="F57" s="47">
        <v>16960</v>
      </c>
      <c r="G57" s="60" t="str">
        <f>'[1]REC VCZ'!G19</f>
        <v>UNICO</v>
      </c>
      <c r="H57" s="46" t="str">
        <f>'[1]REC VCZ'!H19</f>
        <v>AV</v>
      </c>
      <c r="I57" s="61">
        <v>0</v>
      </c>
      <c r="J57" s="47">
        <f t="shared" si="1"/>
        <v>16960</v>
      </c>
      <c r="K57" s="33"/>
    </row>
    <row r="58" spans="1:12" s="34" customFormat="1" ht="14.25">
      <c r="A58" s="26">
        <v>53</v>
      </c>
      <c r="B58" s="46" t="str">
        <f>'[1]REC VCZ'!B20</f>
        <v>MARIA DE LOS ANGELES RUIZ ARIZMENDI</v>
      </c>
      <c r="C58" s="47">
        <f>'[1]REC VCZ'!C20</f>
        <v>20000</v>
      </c>
      <c r="D58" s="47">
        <f>'[1]REC VCZ'!D20</f>
        <v>5568</v>
      </c>
      <c r="E58" s="48">
        <f>'[1]REC VCZ'!E20</f>
        <v>43649</v>
      </c>
      <c r="F58" s="47">
        <v>4432</v>
      </c>
      <c r="G58" s="60" t="str">
        <f>'[1]REC VCZ'!G20</f>
        <v>UNICO</v>
      </c>
      <c r="H58" s="46" t="str">
        <f>'[1]REC VCZ'!H20</f>
        <v>AV</v>
      </c>
      <c r="I58" s="61">
        <v>0</v>
      </c>
      <c r="J58" s="47">
        <f t="shared" si="1"/>
        <v>4432</v>
      </c>
      <c r="K58" s="33"/>
    </row>
    <row r="59" spans="1:12" ht="14.25">
      <c r="A59" s="19">
        <v>54</v>
      </c>
      <c r="B59" s="52" t="str">
        <f>'[1]REC TGZ'!B44</f>
        <v>JESUS TORRES LOPEZ</v>
      </c>
      <c r="C59" s="53">
        <f>'[1]REC TGZ'!C44</f>
        <v>0</v>
      </c>
      <c r="D59" s="53">
        <f>'[1]REC TGZ'!D44</f>
        <v>2784</v>
      </c>
      <c r="E59" s="54">
        <f>'[1]REC TGZ'!E44</f>
        <v>43649</v>
      </c>
      <c r="F59" s="53"/>
      <c r="G59" s="62" t="str">
        <f>'[1]REC TGZ'!G44</f>
        <v>UNICO</v>
      </c>
      <c r="H59" s="52" t="str">
        <f>'[1]REC TGZ'!H44</f>
        <v>CC</v>
      </c>
      <c r="I59" s="63">
        <f>'[1]REC TGZ'!I44</f>
        <v>0</v>
      </c>
      <c r="J59" s="53">
        <v>0</v>
      </c>
      <c r="K59" s="25" t="s">
        <v>23</v>
      </c>
    </row>
    <row r="60" spans="1:12" s="34" customFormat="1" ht="14.25">
      <c r="A60" s="26">
        <v>55</v>
      </c>
      <c r="B60" s="52" t="str">
        <f>'[1]REC VCZ'!B24</f>
        <v>CRISTIAN DEL ROCIO CONSTANTINO COELLO</v>
      </c>
      <c r="C60" s="53">
        <f>'[1]REC VCZ'!C24</f>
        <v>30000</v>
      </c>
      <c r="D60" s="53">
        <f>'[1]REC VCZ'!D24</f>
        <v>8352</v>
      </c>
      <c r="E60" s="54">
        <f>'[1]REC VCZ'!E24</f>
        <v>43655</v>
      </c>
      <c r="F60" s="53">
        <f>'[1]REC VCZ'!F24</f>
        <v>38352</v>
      </c>
      <c r="G60" s="62" t="str">
        <f>'[1]REC VCZ'!G24</f>
        <v>UNICO</v>
      </c>
      <c r="H60" s="52" t="str">
        <f>'[1]REC VCZ'!H24</f>
        <v>AV</v>
      </c>
      <c r="I60" s="63">
        <v>0</v>
      </c>
      <c r="J60" s="53">
        <f>F60-I60</f>
        <v>38352</v>
      </c>
      <c r="K60" s="33" t="s">
        <v>19</v>
      </c>
    </row>
    <row r="61" spans="1:12" s="34" customFormat="1" ht="14.25">
      <c r="A61" s="26">
        <v>56</v>
      </c>
      <c r="B61" s="46" t="str">
        <f>'[1]REC VCZ'!B25</f>
        <v>HEDILBERTO VAZQUEZ ALVAREZ</v>
      </c>
      <c r="C61" s="47">
        <f>'[1]REC VCZ'!C25</f>
        <v>11000</v>
      </c>
      <c r="D61" s="47">
        <f>'[1]REC VCZ'!D25</f>
        <v>893</v>
      </c>
      <c r="E61" s="48">
        <f>'[1]REC VCZ'!E25</f>
        <v>43812</v>
      </c>
      <c r="F61" s="47">
        <f>'[1]REC VCZ'!F25</f>
        <v>11893</v>
      </c>
      <c r="G61" s="60" t="str">
        <f>'[1]REC VCZ'!G25</f>
        <v>UNICO</v>
      </c>
      <c r="H61" s="46" t="str">
        <f>'[1]REC VCZ'!H25</f>
        <v>AV</v>
      </c>
      <c r="I61" s="61"/>
      <c r="J61" s="47">
        <f t="shared" ref="J61:J76" si="2">F61-I61</f>
        <v>11893</v>
      </c>
      <c r="K61" s="33" t="s">
        <v>17</v>
      </c>
    </row>
    <row r="62" spans="1:12" s="34" customFormat="1" ht="14.25">
      <c r="A62" s="26">
        <v>57</v>
      </c>
      <c r="B62" s="46" t="str">
        <f>'[1]REC VF'!B14</f>
        <v>ADONAY JIMENEZ RUIZ</v>
      </c>
      <c r="C62" s="47">
        <f>'[1]REC VF'!C14</f>
        <v>20000</v>
      </c>
      <c r="D62" s="47">
        <f>'[1]REC VF'!D14</f>
        <v>9744</v>
      </c>
      <c r="E62" s="48">
        <f>'[1]REC VF'!E14</f>
        <v>43818</v>
      </c>
      <c r="F62" s="47">
        <f>'[1]REC VF'!F14</f>
        <v>4958</v>
      </c>
      <c r="G62" s="60">
        <f>'[1]REC VF'!G14</f>
        <v>10</v>
      </c>
      <c r="H62" s="46" t="str">
        <f>'[1]REC VF'!H14</f>
        <v>CC</v>
      </c>
      <c r="I62" s="61">
        <f>'[1]REC VF'!I14</f>
        <v>0</v>
      </c>
      <c r="J62" s="47">
        <f t="shared" si="2"/>
        <v>4958</v>
      </c>
      <c r="K62" s="33"/>
    </row>
    <row r="63" spans="1:12" ht="14.25">
      <c r="A63" s="19">
        <v>58</v>
      </c>
      <c r="B63" s="64" t="str">
        <f>'[1]REC VF'!B15</f>
        <v>GUILLERMA LARA GOMEZ</v>
      </c>
      <c r="C63" s="65">
        <f>'[1]REC VF'!C15</f>
        <v>5000</v>
      </c>
      <c r="D63" s="65">
        <f>'[1]REC VF'!D15</f>
        <v>3155</v>
      </c>
      <c r="E63" s="66">
        <f>'[1]REC VF'!E15</f>
        <v>43532</v>
      </c>
      <c r="F63" s="65">
        <v>1355</v>
      </c>
      <c r="G63" s="67">
        <f>'[1]REC VF'!G15</f>
        <v>9</v>
      </c>
      <c r="H63" s="64" t="str">
        <f>'[1]REC VF'!H15</f>
        <v>CC</v>
      </c>
      <c r="I63" s="68">
        <v>0</v>
      </c>
      <c r="J63" s="65">
        <f t="shared" si="2"/>
        <v>1355</v>
      </c>
      <c r="K63" s="25"/>
    </row>
    <row r="64" spans="1:12" s="34" customFormat="1" ht="14.25">
      <c r="A64" s="26">
        <v>59</v>
      </c>
      <c r="B64" s="46" t="str">
        <f>'[1]REC VF'!B16</f>
        <v>JORGE BENITO PADILLA GOMEZ</v>
      </c>
      <c r="C64" s="47">
        <f>'[1]REC VF'!C16</f>
        <v>80000</v>
      </c>
      <c r="D64" s="47">
        <f>'[1]REC VF'!D16</f>
        <v>33408</v>
      </c>
      <c r="E64" s="48">
        <f>'[1]REC VF'!E16</f>
        <v>43495</v>
      </c>
      <c r="F64" s="47">
        <f>'[1]REC VF'!F16</f>
        <v>113408</v>
      </c>
      <c r="G64" s="60" t="str">
        <f>'[1]REC VF'!G16</f>
        <v>UNICO</v>
      </c>
      <c r="H64" s="46" t="str">
        <f>'[1]REC VF'!H16</f>
        <v>AV</v>
      </c>
      <c r="I64" s="61">
        <f>'[1]REC VF'!I16</f>
        <v>0</v>
      </c>
      <c r="J64" s="47">
        <f t="shared" si="2"/>
        <v>113408</v>
      </c>
      <c r="K64" s="33"/>
    </row>
    <row r="65" spans="1:11" s="34" customFormat="1" ht="14.25">
      <c r="A65" s="26">
        <v>60</v>
      </c>
      <c r="B65" s="46" t="str">
        <f>'[1]REC VF'!B17</f>
        <v>CARALAMPIO BAMACA ESCALANTE</v>
      </c>
      <c r="C65" s="47">
        <f>'[1]REC VF'!C17</f>
        <v>70000</v>
      </c>
      <c r="D65" s="47">
        <f>'[1]REC VF'!D17</f>
        <v>32480</v>
      </c>
      <c r="E65" s="48">
        <f>'[1]REC VF'!E17</f>
        <v>43598</v>
      </c>
      <c r="F65" s="47">
        <f>'[1]REC VF'!F17</f>
        <v>85158</v>
      </c>
      <c r="G65" s="60" t="str">
        <f>'[1]REC VF'!G17</f>
        <v>UNICO</v>
      </c>
      <c r="H65" s="46" t="str">
        <f>'[1]REC VF'!H17</f>
        <v>CC</v>
      </c>
      <c r="I65" s="61">
        <f>'[1]REC VF'!I17</f>
        <v>0</v>
      </c>
      <c r="J65" s="47">
        <f t="shared" si="2"/>
        <v>85158</v>
      </c>
      <c r="K65" s="33"/>
    </row>
    <row r="66" spans="1:11" s="34" customFormat="1" ht="14.25">
      <c r="A66" s="26">
        <v>61</v>
      </c>
      <c r="B66" s="46" t="str">
        <f>'[1]REC VF'!B18</f>
        <v>JOSUE ELI OVANDO RIOS</v>
      </c>
      <c r="C66" s="47">
        <f>'[1]REC VF'!C18</f>
        <v>40000</v>
      </c>
      <c r="D66" s="47">
        <f>'[1]REC VF'!D18</f>
        <v>9277.68</v>
      </c>
      <c r="E66" s="48">
        <f>'[1]REC VF'!E18</f>
        <v>43601</v>
      </c>
      <c r="F66" s="47">
        <f>'[1]REC VF'!F18</f>
        <v>8208</v>
      </c>
      <c r="G66" s="60">
        <f>'[1]REC VF'!G18</f>
        <v>5</v>
      </c>
      <c r="H66" s="46" t="str">
        <f>'[1]REC VF'!H18</f>
        <v>CC</v>
      </c>
      <c r="I66" s="61">
        <f>'[1]REC VF'!I18</f>
        <v>0</v>
      </c>
      <c r="J66" s="47">
        <f t="shared" si="2"/>
        <v>8208</v>
      </c>
      <c r="K66" s="33"/>
    </row>
    <row r="67" spans="1:11" ht="14.25">
      <c r="A67" s="19">
        <v>62</v>
      </c>
      <c r="B67" s="52" t="str">
        <f>'[1]REC VF'!B19</f>
        <v>HILDA GUTIERREZ SOLIS</v>
      </c>
      <c r="C67" s="53">
        <f>'[1]REC VF'!C19</f>
        <v>25000</v>
      </c>
      <c r="D67" s="53">
        <f>'[1]REC VF'!D19</f>
        <v>6090</v>
      </c>
      <c r="E67" s="54">
        <f>'[1]REC VF'!E19</f>
        <v>43630</v>
      </c>
      <c r="F67" s="53">
        <f>'[1]REC VF'!F19</f>
        <v>31090</v>
      </c>
      <c r="G67" s="62" t="str">
        <f>'[1]REC VF'!G19</f>
        <v>UNICO</v>
      </c>
      <c r="H67" s="52" t="str">
        <f>'[1]REC VF'!H19</f>
        <v>AV</v>
      </c>
      <c r="I67" s="63">
        <f>'[1]REC VF'!I19</f>
        <v>0</v>
      </c>
      <c r="J67" s="53">
        <f t="shared" si="2"/>
        <v>31090</v>
      </c>
      <c r="K67" s="25" t="s">
        <v>19</v>
      </c>
    </row>
    <row r="68" spans="1:11" s="34" customFormat="1" ht="14.25">
      <c r="A68" s="26">
        <v>63</v>
      </c>
      <c r="B68" s="46" t="str">
        <f>'[1]REC VF'!B20</f>
        <v>MARIO OCAÑA SARMIENTO</v>
      </c>
      <c r="C68" s="47">
        <f>'[1]REC VF'!C20</f>
        <v>70000</v>
      </c>
      <c r="D68" s="47">
        <f>'[1]REC VF'!D20</f>
        <v>29232</v>
      </c>
      <c r="E68" s="48">
        <f>'[1]REC VF'!E20</f>
        <v>43640</v>
      </c>
      <c r="F68" s="47">
        <f>'[1]REC VF'!F20</f>
        <v>99232</v>
      </c>
      <c r="G68" s="60" t="str">
        <f>'[1]REC VF'!G20</f>
        <v>UNICO</v>
      </c>
      <c r="H68" s="46" t="str">
        <f>'[1]REC VF'!H20</f>
        <v>AV</v>
      </c>
      <c r="I68" s="61">
        <v>0</v>
      </c>
      <c r="J68" s="47">
        <f t="shared" si="2"/>
        <v>99232</v>
      </c>
      <c r="K68" s="33"/>
    </row>
    <row r="69" spans="1:11" ht="14.25">
      <c r="A69" s="19">
        <v>64</v>
      </c>
      <c r="B69" s="52" t="s">
        <v>24</v>
      </c>
      <c r="C69" s="53">
        <v>22000</v>
      </c>
      <c r="D69" s="53">
        <v>4594</v>
      </c>
      <c r="E69" s="54">
        <v>43640</v>
      </c>
      <c r="F69" s="53">
        <v>2200</v>
      </c>
      <c r="G69" s="62" t="str">
        <f>'[1]REC VF'!G21</f>
        <v>UNICO</v>
      </c>
      <c r="H69" s="52" t="str">
        <f>'[1]REC VF'!H21</f>
        <v>CC</v>
      </c>
      <c r="I69" s="63">
        <v>0</v>
      </c>
      <c r="J69" s="53">
        <f t="shared" si="2"/>
        <v>2200</v>
      </c>
      <c r="K69" s="25" t="s">
        <v>19</v>
      </c>
    </row>
    <row r="70" spans="1:11" s="34" customFormat="1" ht="14.25">
      <c r="A70" s="26">
        <v>67</v>
      </c>
      <c r="B70" s="46" t="str">
        <f>'[1]REF-AV'!B16</f>
        <v>ISAEL MORENO MARTINEZ</v>
      </c>
      <c r="C70" s="47">
        <f>'[1]REF-AV'!C16</f>
        <v>45000</v>
      </c>
      <c r="D70" s="47">
        <f>'[1]REF-AV'!D16</f>
        <v>10962</v>
      </c>
      <c r="E70" s="48">
        <f>'[1]REF-AV'!E16</f>
        <v>43651</v>
      </c>
      <c r="F70" s="47">
        <f>'[1]REF-AV'!F16</f>
        <v>4500</v>
      </c>
      <c r="G70" s="60" t="str">
        <f>'[1]REF-AV'!G16</f>
        <v>UNICO</v>
      </c>
      <c r="H70" s="46" t="str">
        <f>'[1]REF-AV'!H16</f>
        <v>AV</v>
      </c>
      <c r="I70" s="61">
        <f>'[1]REF-AV'!I16</f>
        <v>0</v>
      </c>
      <c r="J70" s="47">
        <f t="shared" si="2"/>
        <v>4500</v>
      </c>
      <c r="K70" s="33"/>
    </row>
    <row r="71" spans="1:11" ht="14.25">
      <c r="A71" s="19">
        <v>68</v>
      </c>
      <c r="B71" s="52" t="str">
        <f>'[1]REC VF'!B24</f>
        <v>HILDA GUTIERREZ SOLIS</v>
      </c>
      <c r="C71" s="53">
        <f>'[1]REC VF'!C24</f>
        <v>15000</v>
      </c>
      <c r="D71" s="53">
        <f>'[1]REC VF'!D24</f>
        <v>3654</v>
      </c>
      <c r="E71" s="54">
        <f>'[1]REC VF'!E24</f>
        <v>43651</v>
      </c>
      <c r="F71" s="53">
        <f>'[1]REC VF'!F24</f>
        <v>55000</v>
      </c>
      <c r="G71" s="62" t="str">
        <f>'[1]REC VF'!G24</f>
        <v>UNICO</v>
      </c>
      <c r="H71" s="52" t="str">
        <f>'[1]REC VF'!H24</f>
        <v>AV</v>
      </c>
      <c r="I71" s="63">
        <f>'[1]REC VF'!I24</f>
        <v>0</v>
      </c>
      <c r="J71" s="53">
        <f t="shared" si="2"/>
        <v>55000</v>
      </c>
      <c r="K71" s="25" t="s">
        <v>19</v>
      </c>
    </row>
    <row r="72" spans="1:11" s="34" customFormat="1" ht="14.25">
      <c r="A72" s="26">
        <v>69</v>
      </c>
      <c r="B72" s="46" t="str">
        <f>'[1]REC VF'!B25</f>
        <v>REY ALEJANDRO RUIZ GONZALEZ</v>
      </c>
      <c r="C72" s="47">
        <f>'[1]REC VF'!C25</f>
        <v>20000</v>
      </c>
      <c r="D72" s="47">
        <f>'[1]REC VF'!D25</f>
        <v>4640</v>
      </c>
      <c r="E72" s="48">
        <f>'[1]REC VF'!E25</f>
        <v>43669</v>
      </c>
      <c r="F72" s="47">
        <f>'[1]REC VF'!F25</f>
        <v>24640</v>
      </c>
      <c r="G72" s="60" t="str">
        <f>'[1]REC VF'!G25</f>
        <v>UNICO</v>
      </c>
      <c r="H72" s="46" t="str">
        <f>'[1]REC VF'!H25</f>
        <v>AV</v>
      </c>
      <c r="I72" s="61">
        <f>'[1]REC VF'!I25</f>
        <v>0</v>
      </c>
      <c r="J72" s="47">
        <f t="shared" si="2"/>
        <v>24640</v>
      </c>
      <c r="K72" s="33"/>
    </row>
    <row r="73" spans="1:11" s="34" customFormat="1" ht="14.25">
      <c r="A73" s="26">
        <v>70</v>
      </c>
      <c r="B73" s="46" t="str">
        <f>'[1]REC VF'!B26</f>
        <v>HORACIO GRAJALES MORENO</v>
      </c>
      <c r="C73" s="47">
        <f>'[1]REC VF'!C26</f>
        <v>50000</v>
      </c>
      <c r="D73" s="47">
        <f>'[1]REC VF'!D26</f>
        <v>10440</v>
      </c>
      <c r="E73" s="48">
        <f>'[1]REC VF'!E26</f>
        <v>43685</v>
      </c>
      <c r="F73" s="47">
        <v>18440</v>
      </c>
      <c r="G73" s="60" t="str">
        <f>'[1]REC VF'!G26</f>
        <v>UNICO</v>
      </c>
      <c r="H73" s="46" t="str">
        <f>'[1]REC VF'!H26</f>
        <v>AV</v>
      </c>
      <c r="I73" s="61">
        <f>'[1]REC VF'!I26</f>
        <v>0</v>
      </c>
      <c r="J73" s="47">
        <v>18440</v>
      </c>
      <c r="K73" s="33"/>
    </row>
    <row r="74" spans="1:11" s="34" customFormat="1" ht="14.25">
      <c r="A74" s="26">
        <v>71</v>
      </c>
      <c r="B74" s="46" t="str">
        <f>'[1]REC VF'!B27</f>
        <v>JESUS CALVO MARIN</v>
      </c>
      <c r="C74" s="47">
        <f>'[1]REC VF'!C27</f>
        <v>66000</v>
      </c>
      <c r="D74" s="47">
        <f>'[1]REC VF'!D27</f>
        <v>18374</v>
      </c>
      <c r="E74" s="48">
        <f>'[1]REC VF'!E27</f>
        <v>43698</v>
      </c>
      <c r="F74" s="47">
        <v>4374</v>
      </c>
      <c r="G74" s="60" t="str">
        <f>'[1]REC VF'!G27</f>
        <v>UNICO</v>
      </c>
      <c r="H74" s="46" t="str">
        <f>'[1]REC VF'!H27</f>
        <v>AV</v>
      </c>
      <c r="I74" s="61">
        <v>0</v>
      </c>
      <c r="J74" s="47">
        <f t="shared" si="2"/>
        <v>4374</v>
      </c>
      <c r="K74" s="33"/>
    </row>
    <row r="75" spans="1:11" s="34" customFormat="1" ht="14.25">
      <c r="A75" s="26">
        <v>74</v>
      </c>
      <c r="B75" s="46" t="str">
        <f>'[1]REC VF'!B28</f>
        <v>RANULFO RUIZ GUILLEN</v>
      </c>
      <c r="C75" s="47">
        <f>'[1]REC VF'!C28</f>
        <v>60000</v>
      </c>
      <c r="D75" s="47">
        <f>'[1]REC VF'!D28</f>
        <v>12528</v>
      </c>
      <c r="E75" s="48">
        <f>'[1]REC VF'!E28</f>
        <v>43700</v>
      </c>
      <c r="F75" s="47">
        <f>'[1]REC VF'!F28</f>
        <v>72528</v>
      </c>
      <c r="G75" s="60" t="str">
        <f>'[1]REC VF'!G28</f>
        <v>UNICO</v>
      </c>
      <c r="H75" s="46" t="str">
        <f>'[1]REC VF'!H28</f>
        <v>CC</v>
      </c>
      <c r="I75" s="61">
        <f>'[1]REC VF'!I28</f>
        <v>0</v>
      </c>
      <c r="J75" s="47">
        <f t="shared" si="2"/>
        <v>72528</v>
      </c>
      <c r="K75" s="33"/>
    </row>
    <row r="76" spans="1:11" s="34" customFormat="1" ht="14.25">
      <c r="A76" s="26">
        <v>75</v>
      </c>
      <c r="B76" s="46" t="str">
        <f>'[1]REC VF'!B29</f>
        <v>ROSA GUILLERMINA ZAVALA GOMEZ</v>
      </c>
      <c r="C76" s="47">
        <f>'[1]REC VF'!C29</f>
        <v>50000</v>
      </c>
      <c r="D76" s="47">
        <f>'[1]REC VF'!D29</f>
        <v>11600</v>
      </c>
      <c r="E76" s="48">
        <f>'[1]REC VF'!E29</f>
        <v>43713</v>
      </c>
      <c r="F76" s="47">
        <f>'[1]REC VF'!F29</f>
        <v>61600</v>
      </c>
      <c r="G76" s="60" t="str">
        <f>'[1]REC VF'!G29</f>
        <v>UNICO</v>
      </c>
      <c r="H76" s="46" t="str">
        <f>'[1]REC VF'!H29</f>
        <v>AV</v>
      </c>
      <c r="I76" s="61">
        <f>'[1]REC VF'!I29</f>
        <v>0</v>
      </c>
      <c r="J76" s="47">
        <f t="shared" si="2"/>
        <v>61600</v>
      </c>
      <c r="K76" s="33"/>
    </row>
    <row r="77" spans="1:11" s="34" customFormat="1" ht="14.25">
      <c r="A77" s="26">
        <v>76</v>
      </c>
      <c r="B77" s="46" t="str">
        <f>'[1]REC VF'!B30</f>
        <v>CARLOS ALBERTO ROBLES TECO</v>
      </c>
      <c r="C77" s="47">
        <f>'[1]REC VF'!C30</f>
        <v>5000</v>
      </c>
      <c r="D77" s="47">
        <f>'[1]REC VF'!D30</f>
        <v>788</v>
      </c>
      <c r="E77" s="48">
        <f>'[1]REC VF'!E30</f>
        <v>43719</v>
      </c>
      <c r="F77" s="47">
        <f>'[1]REC VF'!F30</f>
        <v>1788</v>
      </c>
      <c r="G77" s="60" t="str">
        <f>'[1]REC VF'!G30</f>
        <v>UNICO</v>
      </c>
      <c r="H77" s="46" t="str">
        <f>'[1]REC VF'!H30</f>
        <v>AV</v>
      </c>
      <c r="I77" s="61">
        <f>'[1]REC VF'!I30</f>
        <v>0</v>
      </c>
      <c r="J77" s="47">
        <f>F77-I77</f>
        <v>1788</v>
      </c>
      <c r="K77" s="33"/>
    </row>
    <row r="78" spans="1:11" s="34" customFormat="1" ht="14.25">
      <c r="A78" s="26">
        <v>77</v>
      </c>
      <c r="B78" s="46" t="str">
        <f>'[1]REC VF'!B31</f>
        <v>REBECA GUILLEN MACIAS</v>
      </c>
      <c r="C78" s="47">
        <f>'[1]REC VF'!C31</f>
        <v>15000</v>
      </c>
      <c r="D78" s="47">
        <f>'[1]REC VF'!D31</f>
        <v>4732</v>
      </c>
      <c r="E78" s="48">
        <f>'[1]REC VF'!E31</f>
        <v>43719</v>
      </c>
      <c r="F78" s="47">
        <f>'[1]REC VF'!F31</f>
        <v>19732</v>
      </c>
      <c r="G78" s="60">
        <f>'[1]REC VF'!G31</f>
        <v>0</v>
      </c>
      <c r="H78" s="46" t="str">
        <f>'[1]REC VF'!H31</f>
        <v>CC</v>
      </c>
      <c r="I78" s="61">
        <f>'[1]REC VF'!I31</f>
        <v>0</v>
      </c>
      <c r="J78" s="47">
        <f t="shared" ref="J78:J85" si="3">F78-I78</f>
        <v>19732</v>
      </c>
      <c r="K78" s="33"/>
    </row>
    <row r="79" spans="1:11" s="34" customFormat="1" ht="14.25">
      <c r="A79" s="26">
        <v>78</v>
      </c>
      <c r="B79" s="46" t="str">
        <f>'[1]REC VF'!B32</f>
        <v>JOVANHI MOLINA PEREZ</v>
      </c>
      <c r="C79" s="47">
        <f>'[1]REC VF'!C32</f>
        <v>6000</v>
      </c>
      <c r="D79" s="47">
        <f>'[1]REC VF'!D32</f>
        <v>835</v>
      </c>
      <c r="E79" s="48">
        <f>'[1]REC VF'!E32</f>
        <v>43747</v>
      </c>
      <c r="F79" s="47">
        <v>4835</v>
      </c>
      <c r="G79" s="60" t="str">
        <f>'[1]REC VF'!G32</f>
        <v>UNICO</v>
      </c>
      <c r="H79" s="46" t="str">
        <f>'[1]REC VF'!H32</f>
        <v>AV</v>
      </c>
      <c r="I79" s="61">
        <v>0</v>
      </c>
      <c r="J79" s="47">
        <f t="shared" si="3"/>
        <v>4835</v>
      </c>
      <c r="K79" s="33"/>
    </row>
    <row r="80" spans="1:11" s="34" customFormat="1" ht="14.25">
      <c r="A80" s="26">
        <v>79</v>
      </c>
      <c r="B80" s="46" t="str">
        <f>'[1]REC VF'!B33</f>
        <v>MISAEL HERNANDEZ JIMENEZ</v>
      </c>
      <c r="C80" s="47">
        <f>'[1]REC VF'!C33</f>
        <v>25000</v>
      </c>
      <c r="D80" s="47">
        <f>'[1]REC VF'!D33</f>
        <v>5220</v>
      </c>
      <c r="E80" s="48">
        <f>'[1]REC VF'!E33</f>
        <v>43747</v>
      </c>
      <c r="F80" s="47">
        <f>'[1]REC VF'!F33</f>
        <v>30220</v>
      </c>
      <c r="G80" s="60" t="str">
        <f>'[1]REC VF'!G33</f>
        <v>UNICO</v>
      </c>
      <c r="H80" s="46" t="str">
        <f>'[1]REC VF'!H33</f>
        <v>AV</v>
      </c>
      <c r="I80" s="61">
        <f>'[1]REC VF'!I33</f>
        <v>0</v>
      </c>
      <c r="J80" s="47">
        <f t="shared" si="3"/>
        <v>30220</v>
      </c>
      <c r="K80" s="33"/>
    </row>
    <row r="81" spans="1:15" s="34" customFormat="1" ht="14.25">
      <c r="A81" s="26">
        <v>80</v>
      </c>
      <c r="B81" s="46" t="str">
        <f>'[1]REC VF'!B34</f>
        <v>FIDEL LEON DIAZ</v>
      </c>
      <c r="C81" s="47">
        <f>'[1]REC VF'!C34</f>
        <v>100000</v>
      </c>
      <c r="D81" s="47">
        <f>'[1]REC VF'!D34</f>
        <v>20880</v>
      </c>
      <c r="E81" s="48">
        <f>'[1]REC VF'!E34</f>
        <v>43783</v>
      </c>
      <c r="F81" s="47">
        <f>'[1]REC VF'!F34</f>
        <v>120880</v>
      </c>
      <c r="G81" s="60" t="str">
        <f>'[1]REC VF'!G34</f>
        <v>UNICO</v>
      </c>
      <c r="H81" s="46" t="str">
        <f>'[1]REC VF'!H34</f>
        <v>AV</v>
      </c>
      <c r="I81" s="61">
        <f>'[1]REC VF'!I34</f>
        <v>0</v>
      </c>
      <c r="J81" s="47">
        <f t="shared" si="3"/>
        <v>120880</v>
      </c>
      <c r="K81" s="33"/>
    </row>
    <row r="82" spans="1:15" s="34" customFormat="1" ht="14.25">
      <c r="A82" s="26">
        <v>81</v>
      </c>
      <c r="B82" s="46" t="str">
        <f>'[1]REC TGZ'!B13</f>
        <v>GAMALIEL NUÑEZ ESTRADA</v>
      </c>
      <c r="C82" s="47">
        <f>'[1]REC TGZ'!C13</f>
        <v>50000</v>
      </c>
      <c r="D82" s="47">
        <f>'[1]REC TGZ'!D13</f>
        <v>11600</v>
      </c>
      <c r="E82" s="48">
        <f>'[1]REC TGZ'!E13</f>
        <v>43822</v>
      </c>
      <c r="F82" s="47">
        <f>C82+D82</f>
        <v>61600</v>
      </c>
      <c r="G82" s="60">
        <f>'[1]REC TGZ'!G13</f>
        <v>0</v>
      </c>
      <c r="H82" s="46" t="str">
        <f>'[1]REC TGZ'!H13</f>
        <v>AV</v>
      </c>
      <c r="I82" s="61">
        <f>'[1]REC TGZ'!I13</f>
        <v>0</v>
      </c>
      <c r="J82" s="47">
        <f t="shared" si="3"/>
        <v>61600</v>
      </c>
      <c r="K82" s="33"/>
    </row>
    <row r="83" spans="1:15" s="34" customFormat="1" ht="14.25">
      <c r="A83" s="26">
        <v>82</v>
      </c>
      <c r="B83" s="46" t="str">
        <f>'[1]REC TGZ'!B41</f>
        <v>MANUEL HERNANDEZ MENDOZA</v>
      </c>
      <c r="C83" s="47">
        <f>'[1]REC TGZ'!C41</f>
        <v>20000</v>
      </c>
      <c r="D83" s="47">
        <f>'[1]REC TGZ'!D41</f>
        <v>4872</v>
      </c>
      <c r="E83" s="48">
        <f>'[1]REC TGZ'!E41</f>
        <v>43819</v>
      </c>
      <c r="F83" s="47">
        <v>20722</v>
      </c>
      <c r="G83" s="60">
        <f>'[1]REC TGZ'!G41</f>
        <v>6</v>
      </c>
      <c r="H83" s="46" t="str">
        <f>'[1]REC TGZ'!H41</f>
        <v>CC</v>
      </c>
      <c r="I83" s="61">
        <f>'[1]REC TGZ'!I41</f>
        <v>0</v>
      </c>
      <c r="J83" s="47">
        <f t="shared" si="3"/>
        <v>20722</v>
      </c>
      <c r="K83" s="33"/>
    </row>
    <row r="84" spans="1:15" s="34" customFormat="1" ht="14.25">
      <c r="A84" s="77">
        <v>83</v>
      </c>
      <c r="B84" s="46" t="str">
        <f>'[1]REC TGZ'!B40</f>
        <v>MIGUEL HELERIA HERNANDEZ</v>
      </c>
      <c r="C84" s="47">
        <f>'[1]REC TGZ'!C40</f>
        <v>50000</v>
      </c>
      <c r="D84" s="47">
        <f>'[1]REC TGZ'!D40</f>
        <v>11600</v>
      </c>
      <c r="E84" s="48">
        <f>'[1]REC TGZ'!E40</f>
        <v>43819</v>
      </c>
      <c r="F84" s="47">
        <f>'[1]REC TGZ'!F40</f>
        <v>61600</v>
      </c>
      <c r="G84" s="60" t="e">
        <f>'[1]REC TGZ'!G40</f>
        <v>#REF!</v>
      </c>
      <c r="H84" s="46" t="str">
        <f>'[1]REC TGZ'!H40</f>
        <v>AV</v>
      </c>
      <c r="I84" s="61">
        <f>'[1]REC TGZ'!I40</f>
        <v>0</v>
      </c>
      <c r="J84" s="47">
        <f t="shared" si="3"/>
        <v>61600</v>
      </c>
      <c r="K84" s="33"/>
    </row>
    <row r="85" spans="1:15" s="34" customFormat="1" ht="14.25">
      <c r="A85" s="26">
        <v>84</v>
      </c>
      <c r="B85" s="46" t="str">
        <f>'[1]REC TGZ'!B12</f>
        <v>HORACIO ORANTES VAZQUEZ</v>
      </c>
      <c r="C85" s="47">
        <f>'[1]REC TGZ'!C12</f>
        <v>23000</v>
      </c>
      <c r="D85" s="47">
        <f>'[1]REC TGZ'!D12</f>
        <v>2668</v>
      </c>
      <c r="E85" s="48">
        <f>'[1]REC TGZ'!E12</f>
        <v>43818</v>
      </c>
      <c r="F85" s="47">
        <f>C85+D85</f>
        <v>25668</v>
      </c>
      <c r="G85" s="60">
        <f>'[1]REC TGZ'!G12</f>
        <v>0</v>
      </c>
      <c r="H85" s="46" t="str">
        <f>'[1]REC TGZ'!H12</f>
        <v>AV</v>
      </c>
      <c r="I85" s="61">
        <f>'[1]REC TGZ'!I12</f>
        <v>0</v>
      </c>
      <c r="J85" s="47">
        <f t="shared" si="3"/>
        <v>25668</v>
      </c>
      <c r="K85" s="33"/>
    </row>
    <row r="86" spans="1:15" s="34" customFormat="1" ht="14.25">
      <c r="A86" s="26"/>
      <c r="B86" s="46" t="s">
        <v>25</v>
      </c>
      <c r="C86" s="47">
        <v>5000</v>
      </c>
      <c r="D86" s="47">
        <v>876.96</v>
      </c>
      <c r="E86" s="48">
        <v>43850</v>
      </c>
      <c r="F86" s="47">
        <v>5390.96</v>
      </c>
      <c r="G86" s="60">
        <v>12</v>
      </c>
      <c r="H86" s="46" t="s">
        <v>15</v>
      </c>
      <c r="I86" s="61">
        <v>477</v>
      </c>
      <c r="J86" s="47">
        <f>F86-I86</f>
        <v>4913.96</v>
      </c>
      <c r="K86" s="33"/>
    </row>
    <row r="87" spans="1:15" s="34" customFormat="1" ht="14.25">
      <c r="A87" s="26"/>
      <c r="B87" s="46" t="s">
        <v>26</v>
      </c>
      <c r="C87" s="47">
        <v>80000</v>
      </c>
      <c r="D87" s="47">
        <v>18560</v>
      </c>
      <c r="E87" s="48">
        <v>43850</v>
      </c>
      <c r="F87" s="47">
        <v>98560</v>
      </c>
      <c r="G87" s="60" t="s">
        <v>27</v>
      </c>
      <c r="H87" s="46" t="s">
        <v>28</v>
      </c>
      <c r="I87" s="61"/>
      <c r="J87" s="47">
        <f>F87</f>
        <v>98560</v>
      </c>
      <c r="K87" s="33"/>
    </row>
    <row r="88" spans="1:15" s="34" customFormat="1" ht="14.25">
      <c r="A88" s="26"/>
      <c r="B88" s="46" t="s">
        <v>29</v>
      </c>
      <c r="C88" s="47">
        <v>50000</v>
      </c>
      <c r="D88" s="47">
        <v>34800</v>
      </c>
      <c r="E88" s="48">
        <v>43851</v>
      </c>
      <c r="F88" s="47">
        <v>90368</v>
      </c>
      <c r="G88" s="60">
        <v>0</v>
      </c>
      <c r="H88" s="46">
        <v>12</v>
      </c>
      <c r="I88" s="61"/>
      <c r="J88" s="47">
        <f>F88</f>
        <v>90368</v>
      </c>
      <c r="K88" s="33"/>
    </row>
    <row r="89" spans="1:15" s="34" customFormat="1" ht="14.25">
      <c r="A89" s="26"/>
      <c r="B89" s="46" t="s">
        <v>30</v>
      </c>
      <c r="C89" s="47">
        <v>30000</v>
      </c>
      <c r="D89" s="47">
        <v>8352</v>
      </c>
      <c r="E89" s="48">
        <v>43860</v>
      </c>
      <c r="F89" s="47">
        <v>38352</v>
      </c>
      <c r="G89" s="60" t="s">
        <v>27</v>
      </c>
      <c r="H89" s="46" t="s">
        <v>28</v>
      </c>
      <c r="I89" s="61"/>
      <c r="J89" s="47">
        <f>F89</f>
        <v>38352</v>
      </c>
      <c r="K89" s="33"/>
    </row>
    <row r="90" spans="1:15" s="34" customFormat="1" ht="14.25">
      <c r="A90" s="26"/>
      <c r="B90" s="46" t="s">
        <v>31</v>
      </c>
      <c r="C90" s="47">
        <v>30000</v>
      </c>
      <c r="D90" s="47">
        <v>8352</v>
      </c>
      <c r="E90" s="48">
        <v>43860</v>
      </c>
      <c r="F90" s="47">
        <f>C90+D90</f>
        <v>38352</v>
      </c>
      <c r="G90" s="60" t="s">
        <v>27</v>
      </c>
      <c r="H90" s="46" t="s">
        <v>28</v>
      </c>
      <c r="I90" s="61"/>
      <c r="J90" s="47">
        <f>F90</f>
        <v>38352</v>
      </c>
      <c r="K90" s="33"/>
    </row>
    <row r="91" spans="1:15" s="34" customFormat="1">
      <c r="A91" s="26">
        <v>85</v>
      </c>
      <c r="B91" s="35" t="str">
        <f>'[1]REC TGZ'!B24</f>
        <v>EDGAR CRUZ DIAZ</v>
      </c>
      <c r="C91" s="78">
        <f>'[1]REC TGZ'!C24</f>
        <v>200000</v>
      </c>
      <c r="D91" s="78">
        <f>'[1]REC TGZ'!D24</f>
        <v>161472</v>
      </c>
      <c r="E91" s="79">
        <f>'[1]REC TGZ'!E24</f>
        <v>43718</v>
      </c>
      <c r="F91" s="78">
        <v>94823</v>
      </c>
      <c r="G91" s="35">
        <f>'[1]REC TGZ'!G24</f>
        <v>2</v>
      </c>
      <c r="H91" s="35" t="str">
        <f>'[1]REC TGZ'!H24</f>
        <v>CC</v>
      </c>
      <c r="I91" s="78">
        <v>0</v>
      </c>
      <c r="J91" s="202">
        <f>F91-I91</f>
        <v>94823</v>
      </c>
      <c r="K91" s="80" t="s">
        <v>19</v>
      </c>
    </row>
    <row r="92" spans="1:15" s="34" customFormat="1">
      <c r="A92" s="26"/>
      <c r="B92" s="91" t="s">
        <v>105</v>
      </c>
      <c r="C92" s="202">
        <v>3000</v>
      </c>
      <c r="D92" s="202">
        <v>38</v>
      </c>
      <c r="E92" s="149">
        <v>43879</v>
      </c>
      <c r="F92" s="202">
        <f>C92+D92</f>
        <v>3038</v>
      </c>
      <c r="G92" s="91">
        <v>1</v>
      </c>
      <c r="H92" s="91"/>
      <c r="I92" s="94">
        <v>1</v>
      </c>
      <c r="J92" s="202">
        <f>F92-L92</f>
        <v>2744</v>
      </c>
      <c r="K92" s="80"/>
      <c r="L92" s="33">
        <v>294</v>
      </c>
    </row>
    <row r="93" spans="1:15" s="34" customFormat="1">
      <c r="A93" s="19"/>
      <c r="B93" s="91" t="s">
        <v>102</v>
      </c>
      <c r="C93" s="202">
        <v>40000</v>
      </c>
      <c r="D93" s="202">
        <v>8000</v>
      </c>
      <c r="E93" s="149">
        <v>43863</v>
      </c>
      <c r="F93" s="202">
        <f>C93+D93</f>
        <v>48000</v>
      </c>
      <c r="G93" s="91"/>
      <c r="H93" s="91"/>
      <c r="I93" s="202"/>
      <c r="J93" s="202">
        <f>F93+I93</f>
        <v>48000</v>
      </c>
      <c r="K93" s="80"/>
    </row>
    <row r="94" spans="1:15">
      <c r="A94" s="19"/>
      <c r="B94" s="81" t="s">
        <v>32</v>
      </c>
      <c r="C94" s="82">
        <f>SUM(C30:C93)</f>
        <v>3025700</v>
      </c>
      <c r="D94" s="82">
        <f>SUM(D30:D93)</f>
        <v>852800.48</v>
      </c>
      <c r="E94" s="82"/>
      <c r="F94" s="82">
        <f>SUM(F30:F93)</f>
        <v>3140103.96</v>
      </c>
      <c r="G94" s="82"/>
      <c r="H94" s="83"/>
      <c r="I94" s="82">
        <f>SUM(I30:I91)</f>
        <v>477</v>
      </c>
      <c r="J94" s="82">
        <f>SUM(J30:J91)</f>
        <v>2885268.96</v>
      </c>
    </row>
    <row r="95" spans="1:15">
      <c r="A95" s="19"/>
      <c r="B95" s="84" t="s">
        <v>33</v>
      </c>
      <c r="C95" s="85">
        <f>C29+C94</f>
        <v>3422458</v>
      </c>
      <c r="D95" s="85">
        <f>D29+D94</f>
        <v>962078.48</v>
      </c>
      <c r="E95" s="86"/>
      <c r="F95" s="85">
        <f>F29+F94</f>
        <v>3421290.96</v>
      </c>
      <c r="G95" s="87"/>
      <c r="H95" s="84"/>
      <c r="I95" s="88">
        <f>I29+I94</f>
        <v>19527</v>
      </c>
      <c r="J95" s="88">
        <f>J29+J94</f>
        <v>3091977.86</v>
      </c>
      <c r="K95" s="25"/>
      <c r="L95" s="25"/>
      <c r="M95" s="25"/>
      <c r="O95" s="25">
        <f>J29+J94</f>
        <v>3091977.86</v>
      </c>
    </row>
    <row r="96" spans="1:15" s="34" customFormat="1">
      <c r="A96" s="89">
        <v>86</v>
      </c>
      <c r="B96" s="27" t="str">
        <f>'[1]REF-AV'!B8</f>
        <v>ERICK ALEJANDRO DOMINGUEZ MARTINEZ</v>
      </c>
      <c r="C96" s="28">
        <f>'[1]REF-AV'!C8</f>
        <v>577957</v>
      </c>
      <c r="D96" s="28">
        <f>'[1]REF-AV'!D8</f>
        <v>323681</v>
      </c>
      <c r="E96" s="42">
        <f>'[1]REF-AV'!E8</f>
        <v>43578</v>
      </c>
      <c r="F96" s="28">
        <f>'[1]REF-AV'!F8</f>
        <v>901638</v>
      </c>
      <c r="G96" s="43">
        <f>'[1]REF-AV'!G8</f>
        <v>0</v>
      </c>
      <c r="H96" s="27" t="str">
        <f>'[1]REF-AV'!H8</f>
        <v>CC</v>
      </c>
      <c r="I96" s="28">
        <f>'[1]REF-AV'!I8</f>
        <v>0</v>
      </c>
      <c r="J96" s="28">
        <f t="shared" ref="J96:J105" si="4">F96-I96</f>
        <v>901638</v>
      </c>
    </row>
    <row r="97" spans="1:15" ht="14.25">
      <c r="A97" s="90">
        <v>87</v>
      </c>
      <c r="B97" s="91" t="str">
        <f>'[1]REF-AV'!B9</f>
        <v>SANDRA COUTIÑO RINCON</v>
      </c>
      <c r="C97" s="92">
        <f>'[1]REF-AV'!C9</f>
        <v>340112</v>
      </c>
      <c r="D97" s="92">
        <f>'[1]REF-AV'!D9</f>
        <v>190480</v>
      </c>
      <c r="E97" s="93">
        <f>'[1]REF-AV'!E9</f>
        <v>43511</v>
      </c>
      <c r="F97" s="92">
        <f>'[1]REF-AV'!F9</f>
        <v>366592</v>
      </c>
      <c r="G97" s="94">
        <f>'[1]REF-AV'!G9</f>
        <v>0</v>
      </c>
      <c r="H97" s="91" t="str">
        <f>'[1]REF-AV'!H9</f>
        <v>CC</v>
      </c>
      <c r="I97" s="95">
        <v>15000</v>
      </c>
      <c r="J97" s="92">
        <f t="shared" si="4"/>
        <v>351592</v>
      </c>
    </row>
    <row r="98" spans="1:15">
      <c r="A98" s="90">
        <v>88</v>
      </c>
      <c r="B98" s="91" t="str">
        <f>'[1]REF-AV'!B10</f>
        <v>JOSE DEL CARMEN GOMEZ GOMEZ</v>
      </c>
      <c r="C98" s="92">
        <f>'[1]REF-AV'!C10</f>
        <v>250000</v>
      </c>
      <c r="D98" s="92">
        <f>'[1]REF-AV'!D10</f>
        <v>215174</v>
      </c>
      <c r="E98" s="93">
        <f>'[1]REF-AV'!E10</f>
        <v>43454</v>
      </c>
      <c r="F98" s="92">
        <f>'[1]REF-AV'!F10</f>
        <v>465174</v>
      </c>
      <c r="G98" s="94">
        <f>'[1]REF-AV'!G10</f>
        <v>0</v>
      </c>
      <c r="H98" s="91" t="str">
        <f>'[1]REF-AV'!H10</f>
        <v>CC</v>
      </c>
      <c r="I98" s="92">
        <f>'[1]REF-AV'!I10</f>
        <v>0</v>
      </c>
      <c r="J98" s="92">
        <f t="shared" si="4"/>
        <v>465174</v>
      </c>
    </row>
    <row r="99" spans="1:15">
      <c r="A99" s="90"/>
      <c r="B99" s="91" t="s">
        <v>34</v>
      </c>
      <c r="C99" s="92">
        <v>266554</v>
      </c>
      <c r="D99" s="92">
        <v>48641</v>
      </c>
      <c r="E99" s="93">
        <v>43819</v>
      </c>
      <c r="F99" s="92">
        <f>C99+D99</f>
        <v>315195</v>
      </c>
      <c r="G99" s="94">
        <v>0</v>
      </c>
      <c r="H99" s="91" t="s">
        <v>15</v>
      </c>
      <c r="I99" s="92"/>
      <c r="J99" s="92">
        <f t="shared" si="4"/>
        <v>315195</v>
      </c>
    </row>
    <row r="100" spans="1:15">
      <c r="A100" s="90">
        <v>89</v>
      </c>
      <c r="B100" s="91" t="str">
        <f>'[1]REF-AV'!B11</f>
        <v>MARIA LUISA RUIZ MONTERO</v>
      </c>
      <c r="C100" s="92">
        <f>'[1]REF-AV'!C11</f>
        <v>225333</v>
      </c>
      <c r="D100" s="92">
        <f>'[1]REF-AV'!D11</f>
        <v>216063</v>
      </c>
      <c r="E100" s="93">
        <f>'[1]REF-AV'!E11</f>
        <v>43454</v>
      </c>
      <c r="F100" s="92">
        <f>'[1]REF-AV'!F11</f>
        <v>441396</v>
      </c>
      <c r="G100" s="94">
        <f>'[1]REF-AV'!G11</f>
        <v>0</v>
      </c>
      <c r="H100" s="91" t="str">
        <f>'[1]REF-AV'!H11</f>
        <v>CC</v>
      </c>
      <c r="I100" s="92">
        <f>'[1]REF-AV'!I11</f>
        <v>0</v>
      </c>
      <c r="J100" s="92">
        <f t="shared" si="4"/>
        <v>441396</v>
      </c>
      <c r="K100" s="25"/>
    </row>
    <row r="101" spans="1:15">
      <c r="A101" s="90"/>
      <c r="B101" s="91" t="s">
        <v>35</v>
      </c>
      <c r="C101" s="92">
        <v>155000</v>
      </c>
      <c r="D101" s="92">
        <v>99383</v>
      </c>
      <c r="E101" s="93">
        <v>43819</v>
      </c>
      <c r="F101" s="92">
        <f>C101+D101</f>
        <v>254383</v>
      </c>
      <c r="G101" s="94">
        <v>0</v>
      </c>
      <c r="H101" s="91" t="s">
        <v>15</v>
      </c>
      <c r="I101" s="92"/>
      <c r="J101" s="92">
        <f>F101</f>
        <v>254383</v>
      </c>
      <c r="K101" s="25"/>
    </row>
    <row r="102" spans="1:15">
      <c r="A102" s="90"/>
      <c r="B102" s="91" t="s">
        <v>36</v>
      </c>
      <c r="C102" s="92">
        <v>337727</v>
      </c>
      <c r="D102" s="92">
        <v>206636</v>
      </c>
      <c r="E102" s="93">
        <v>43794</v>
      </c>
      <c r="F102" s="92">
        <f>C102+D102</f>
        <v>544363</v>
      </c>
      <c r="G102" s="94"/>
      <c r="H102" s="91"/>
      <c r="I102" s="92"/>
      <c r="J102" s="92">
        <f>F102</f>
        <v>544363</v>
      </c>
      <c r="K102" s="25"/>
    </row>
    <row r="103" spans="1:15">
      <c r="A103" s="90"/>
      <c r="B103" s="91" t="s">
        <v>104</v>
      </c>
      <c r="C103" s="92">
        <v>112703</v>
      </c>
      <c r="D103" s="92">
        <v>20566</v>
      </c>
      <c r="E103" s="93">
        <v>43860</v>
      </c>
      <c r="F103" s="92">
        <f>C103+D103</f>
        <v>133269</v>
      </c>
      <c r="G103" s="94"/>
      <c r="H103" s="91"/>
      <c r="I103" s="92"/>
      <c r="J103" s="92">
        <f>F103</f>
        <v>133269</v>
      </c>
      <c r="K103" s="25"/>
    </row>
    <row r="104" spans="1:15">
      <c r="A104" s="90"/>
      <c r="B104" s="91" t="s">
        <v>106</v>
      </c>
      <c r="C104" s="207">
        <v>112703</v>
      </c>
      <c r="D104" s="92">
        <v>20566</v>
      </c>
      <c r="E104" s="93">
        <v>43899</v>
      </c>
      <c r="F104" s="92">
        <f>C104+D104</f>
        <v>133269</v>
      </c>
      <c r="G104" s="94"/>
      <c r="H104" s="91"/>
      <c r="I104" s="92"/>
      <c r="J104" s="92">
        <f>F104</f>
        <v>133269</v>
      </c>
      <c r="K104" s="25"/>
    </row>
    <row r="105" spans="1:15">
      <c r="A105" s="90">
        <v>90</v>
      </c>
      <c r="B105" s="91" t="str">
        <f>'[1]REF-AV'!B12</f>
        <v>HECTOR JAIME MACIAS NATAREN</v>
      </c>
      <c r="C105" s="92">
        <f>'[1]REF-AV'!C12</f>
        <v>450000</v>
      </c>
      <c r="D105" s="92">
        <f>'[1]REF-AV'!D12</f>
        <v>260904</v>
      </c>
      <c r="E105" s="93">
        <f>'[1]REF-AV'!E12</f>
        <v>43720</v>
      </c>
      <c r="F105" s="92">
        <f>C105+D105</f>
        <v>710904</v>
      </c>
      <c r="G105" s="94">
        <f>'[1]REF-AV'!G12</f>
        <v>0</v>
      </c>
      <c r="H105" s="91" t="str">
        <f>'[1]REF-AV'!H12</f>
        <v>CC</v>
      </c>
      <c r="I105" s="92">
        <f>'[1]REF-AV'!I12</f>
        <v>0</v>
      </c>
      <c r="J105" s="92">
        <f t="shared" si="4"/>
        <v>710904</v>
      </c>
    </row>
    <row r="106" spans="1:15">
      <c r="A106" s="90"/>
      <c r="B106" s="96" t="s">
        <v>37</v>
      </c>
      <c r="C106" s="97">
        <f>SUM(C96:C105)</f>
        <v>2828089</v>
      </c>
      <c r="D106" s="98">
        <f>SUM(D96:D105)</f>
        <v>1602094</v>
      </c>
      <c r="E106" s="97"/>
      <c r="F106" s="97">
        <f>SUM(F96:F105)</f>
        <v>4266183</v>
      </c>
      <c r="G106" s="99"/>
      <c r="H106" s="100"/>
      <c r="I106" s="97">
        <f>SUM(I96:I105)</f>
        <v>15000</v>
      </c>
      <c r="J106" s="97">
        <f>SUM(J96:J105)</f>
        <v>4251183</v>
      </c>
      <c r="K106" s="25"/>
      <c r="L106" s="25"/>
      <c r="M106" s="25"/>
      <c r="O106" s="25">
        <f>SUM(J96:J105)</f>
        <v>4251183</v>
      </c>
    </row>
    <row r="107" spans="1:15">
      <c r="A107" s="90">
        <v>91</v>
      </c>
      <c r="B107" s="91" t="str">
        <f>'[1]REF-AV'!B14</f>
        <v>VICTOR DEL CARMEN ZARATE RUEDA</v>
      </c>
      <c r="C107" s="92">
        <f>'[1]REF-AV'!C14</f>
        <v>438090</v>
      </c>
      <c r="D107" s="92">
        <f>'[1]REF-AV'!D14</f>
        <v>94640</v>
      </c>
      <c r="E107" s="93">
        <f>'[1]REF-AV'!E14</f>
        <v>43642</v>
      </c>
      <c r="F107" s="92">
        <f>'[1]REF-AV'!F14</f>
        <v>532730</v>
      </c>
      <c r="G107" s="94">
        <f>'[1]REF-AV'!G14</f>
        <v>0</v>
      </c>
      <c r="H107" s="91" t="e">
        <f>'[1]REF-AV'!H14</f>
        <v>#REF!</v>
      </c>
      <c r="I107" s="92">
        <f>'[1]REF-AV'!I14</f>
        <v>0</v>
      </c>
      <c r="J107" s="92">
        <f>F107-I107</f>
        <v>532730</v>
      </c>
    </row>
    <row r="108" spans="1:15">
      <c r="A108" s="90"/>
      <c r="B108" s="91"/>
      <c r="C108" s="92"/>
      <c r="D108" s="92"/>
      <c r="E108" s="93"/>
      <c r="F108" s="92"/>
      <c r="G108" s="94"/>
      <c r="H108" s="91"/>
      <c r="I108" s="92"/>
      <c r="J108" s="92"/>
    </row>
    <row r="109" spans="1:15" ht="14.25">
      <c r="A109" s="90">
        <v>92</v>
      </c>
      <c r="B109" s="91" t="str">
        <f>'[1]REF-AV'!B15</f>
        <v>MANUEL CISNEROS CASTELLANOS</v>
      </c>
      <c r="C109" s="92">
        <f>'[1]REF-AV'!C15</f>
        <v>200000</v>
      </c>
      <c r="D109" s="92">
        <f>'[1]REF-AV'!D15</f>
        <v>158688</v>
      </c>
      <c r="E109" s="93">
        <f>'[1]REF-AV'!E15</f>
        <v>43616</v>
      </c>
      <c r="F109" s="92">
        <f>'[1]REF-AV'!F15</f>
        <v>269016</v>
      </c>
      <c r="G109" s="94">
        <f>'[1]REF-AV'!G15</f>
        <v>0</v>
      </c>
      <c r="H109" s="91" t="str">
        <f>'[1]REF-AV'!H15</f>
        <v>CC</v>
      </c>
      <c r="I109" s="101">
        <f>'[1]REF-AV'!I15</f>
        <v>0</v>
      </c>
      <c r="J109" s="92">
        <f>F109-I109</f>
        <v>269016</v>
      </c>
    </row>
    <row r="110" spans="1:15" ht="14.25" thickBot="1">
      <c r="A110" s="90"/>
      <c r="B110" s="102" t="s">
        <v>38</v>
      </c>
      <c r="C110" s="97">
        <f>SUM(C107:C109)</f>
        <v>638090</v>
      </c>
      <c r="D110" s="97">
        <f>SUM(D107:D109)</f>
        <v>253328</v>
      </c>
      <c r="E110" s="103"/>
      <c r="F110" s="104">
        <f>SUM(F107:F109)</f>
        <v>801746</v>
      </c>
      <c r="G110" s="105"/>
      <c r="H110" s="106"/>
      <c r="I110" s="104">
        <f>SUM(I107:I109)</f>
        <v>0</v>
      </c>
      <c r="J110" s="104">
        <f>SUM(J107:J109)</f>
        <v>801746</v>
      </c>
      <c r="K110" s="25"/>
      <c r="L110" s="25"/>
      <c r="M110" s="25"/>
      <c r="O110" s="25">
        <f>SUM(F107:F109)</f>
        <v>801746</v>
      </c>
    </row>
    <row r="111" spans="1:15" ht="15" customHeight="1" thickBot="1">
      <c r="B111" s="107"/>
      <c r="C111" s="108">
        <f>C95+C106+C110</f>
        <v>6888637</v>
      </c>
      <c r="D111" s="108">
        <f>D95+D106+D110</f>
        <v>2817500.48</v>
      </c>
      <c r="E111" s="109"/>
      <c r="F111" s="110">
        <f>F95+F106+F110</f>
        <v>8489219.9600000009</v>
      </c>
      <c r="G111" s="111"/>
      <c r="H111" s="112"/>
      <c r="I111" s="110">
        <f>I95+I106+I110</f>
        <v>34527</v>
      </c>
      <c r="J111" s="110">
        <f>J95+J106+J110</f>
        <v>8144906.8599999994</v>
      </c>
      <c r="K111" s="25"/>
      <c r="L111" s="25"/>
      <c r="M111" s="25"/>
      <c r="O111" s="25">
        <f>M95+M106+M110</f>
        <v>0</v>
      </c>
    </row>
    <row r="112" spans="1:15">
      <c r="C112" s="25"/>
      <c r="D112" s="25"/>
      <c r="E112" s="113"/>
      <c r="K112" s="25"/>
    </row>
    <row r="113" spans="1:15" ht="15" customHeight="1">
      <c r="D113" s="25"/>
      <c r="E113" s="4"/>
      <c r="O113" s="114">
        <f>O111-J111</f>
        <v>-8144906.8599999994</v>
      </c>
    </row>
    <row r="114" spans="1:15">
      <c r="E114" s="4"/>
    </row>
    <row r="115" spans="1:15">
      <c r="E115" s="4"/>
    </row>
    <row r="116" spans="1:15">
      <c r="C116" s="115" t="s">
        <v>39</v>
      </c>
      <c r="D116" s="116"/>
      <c r="E116" s="116"/>
    </row>
    <row r="117" spans="1:15">
      <c r="A117" s="2" t="s">
        <v>40</v>
      </c>
      <c r="C117" s="215" t="s">
        <v>41</v>
      </c>
      <c r="D117" s="216"/>
      <c r="E117" s="117">
        <v>15000000</v>
      </c>
    </row>
    <row r="118" spans="1:15" ht="13.5" customHeight="1">
      <c r="A118" s="2" t="s">
        <v>42</v>
      </c>
      <c r="B118" s="118" t="s">
        <v>43</v>
      </c>
      <c r="C118" s="217" t="s">
        <v>44</v>
      </c>
      <c r="D118" s="217"/>
      <c r="E118" s="119">
        <f>C111</f>
        <v>6888637</v>
      </c>
      <c r="F118" s="25"/>
    </row>
    <row r="119" spans="1:15" ht="13.5" customHeight="1">
      <c r="A119" s="2" t="s">
        <v>45</v>
      </c>
      <c r="B119" s="118" t="s">
        <v>46</v>
      </c>
      <c r="C119" s="218" t="s">
        <v>47</v>
      </c>
      <c r="D119" s="218"/>
      <c r="E119" s="120">
        <f>(C111*100%)/E117</f>
        <v>0.45924246666666668</v>
      </c>
    </row>
    <row r="120" spans="1:15">
      <c r="A120" s="2" t="s">
        <v>48</v>
      </c>
      <c r="B120" s="118" t="s">
        <v>49</v>
      </c>
    </row>
    <row r="121" spans="1:15">
      <c r="A121" s="2" t="s">
        <v>50</v>
      </c>
      <c r="B121" s="118" t="s">
        <v>51</v>
      </c>
    </row>
    <row r="122" spans="1:15">
      <c r="A122" s="2" t="s">
        <v>52</v>
      </c>
      <c r="B122" s="118" t="s">
        <v>53</v>
      </c>
    </row>
    <row r="123" spans="1:15">
      <c r="B123" s="118"/>
    </row>
    <row r="129" spans="1:10">
      <c r="B129" s="118"/>
    </row>
    <row r="130" spans="1:10">
      <c r="B130" s="118"/>
      <c r="C130" s="121"/>
      <c r="D130" s="121"/>
      <c r="E130" s="121"/>
    </row>
    <row r="131" spans="1:10">
      <c r="A131" s="219"/>
      <c r="B131" s="219"/>
      <c r="C131" s="219"/>
      <c r="D131" s="219"/>
      <c r="E131" s="219"/>
      <c r="F131" s="219"/>
      <c r="G131" s="219"/>
      <c r="H131" s="219"/>
      <c r="I131" s="219"/>
      <c r="J131" s="219"/>
    </row>
    <row r="132" spans="1:10">
      <c r="A132" s="220" t="s">
        <v>54</v>
      </c>
      <c r="B132" s="220"/>
      <c r="C132" s="220"/>
      <c r="D132" s="220"/>
      <c r="E132" s="220"/>
      <c r="F132" s="220"/>
      <c r="G132" s="220"/>
      <c r="H132" s="220"/>
      <c r="I132" s="220"/>
      <c r="J132" s="220"/>
    </row>
    <row r="133" spans="1:10" ht="14.25" thickBot="1">
      <c r="A133" s="6"/>
      <c r="B133" s="6"/>
      <c r="C133" s="6"/>
      <c r="D133" s="6"/>
      <c r="E133" s="6"/>
      <c r="F133" s="6"/>
      <c r="G133" s="7"/>
      <c r="H133" s="6"/>
      <c r="I133" s="6"/>
      <c r="J133" s="6"/>
    </row>
    <row r="134" spans="1:10">
      <c r="A134" s="221" t="s">
        <v>55</v>
      </c>
      <c r="B134" s="221"/>
      <c r="C134" s="221"/>
      <c r="D134" s="221"/>
      <c r="E134" s="221"/>
      <c r="F134" s="221"/>
      <c r="G134" s="221"/>
      <c r="H134" s="221"/>
      <c r="I134" s="221"/>
      <c r="J134" s="221"/>
    </row>
    <row r="135" spans="1:10">
      <c r="A135" s="214" t="s">
        <v>56</v>
      </c>
      <c r="B135" s="214"/>
      <c r="C135" s="214"/>
      <c r="D135" s="214"/>
      <c r="E135" s="214"/>
      <c r="F135" s="214"/>
      <c r="G135" s="214"/>
      <c r="H135" s="214"/>
      <c r="I135" s="214"/>
      <c r="J135" s="214"/>
    </row>
  </sheetData>
  <mergeCells count="13">
    <mergeCell ref="A135:J135"/>
    <mergeCell ref="C117:D117"/>
    <mergeCell ref="C118:D118"/>
    <mergeCell ref="C119:D119"/>
    <mergeCell ref="A131:J131"/>
    <mergeCell ref="A132:J132"/>
    <mergeCell ref="A134:J134"/>
    <mergeCell ref="G4:J4"/>
    <mergeCell ref="A6:A7"/>
    <mergeCell ref="B6:B7"/>
    <mergeCell ref="C6:D6"/>
    <mergeCell ref="G6:H6"/>
    <mergeCell ref="G7:H7"/>
  </mergeCells>
  <pageMargins left="0.23622047244094491" right="0.23622047244094491" top="0.55118110236220474" bottom="0.55118110236220474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97"/>
  <sheetViews>
    <sheetView workbookViewId="0">
      <selection activeCell="D9" sqref="D9"/>
    </sheetView>
  </sheetViews>
  <sheetFormatPr baseColWidth="10" defaultColWidth="11.42578125" defaultRowHeight="15"/>
  <cols>
    <col min="1" max="1" width="11.42578125" style="122"/>
    <col min="2" max="2" width="24.28515625" style="122" customWidth="1"/>
    <col min="3" max="3" width="16.85546875" style="122" bestFit="1" customWidth="1"/>
    <col min="4" max="5" width="11.42578125" style="122"/>
    <col min="6" max="6" width="14.28515625" style="122" customWidth="1"/>
    <col min="7" max="8" width="11.42578125" style="122"/>
    <col min="9" max="9" width="33.42578125" style="122" customWidth="1"/>
    <col min="10" max="16384" width="11.42578125" style="122"/>
  </cols>
  <sheetData>
    <row r="1" spans="2:12">
      <c r="I1" s="208" t="s">
        <v>1</v>
      </c>
      <c r="J1" s="208"/>
      <c r="K1" s="208"/>
      <c r="L1" s="208"/>
    </row>
    <row r="2" spans="2:12">
      <c r="I2" s="123">
        <f ca="1">NOW()</f>
        <v>43900.561277199071</v>
      </c>
    </row>
    <row r="4" spans="2:12" ht="18.75">
      <c r="B4" s="124" t="s">
        <v>57</v>
      </c>
    </row>
    <row r="5" spans="2:12" ht="15.75" thickBot="1"/>
    <row r="6" spans="2:12" ht="18" thickBot="1">
      <c r="B6" s="125" t="s">
        <v>58</v>
      </c>
      <c r="C6" s="126">
        <v>6</v>
      </c>
    </row>
    <row r="7" spans="2:12">
      <c r="B7" s="127" t="s">
        <v>59</v>
      </c>
      <c r="C7" s="128">
        <f>'RECUP. TODAS'!C29</f>
        <v>396758</v>
      </c>
    </row>
    <row r="8" spans="2:12">
      <c r="B8" s="129" t="s">
        <v>60</v>
      </c>
      <c r="C8" s="130">
        <f>'RECUP. TODAS'!C94</f>
        <v>3025700</v>
      </c>
    </row>
    <row r="9" spans="2:12">
      <c r="B9" s="129" t="s">
        <v>61</v>
      </c>
      <c r="C9" s="130">
        <f>'RECUP. TODAS'!C106</f>
        <v>2828089</v>
      </c>
    </row>
    <row r="10" spans="2:12" ht="15.75" thickBot="1">
      <c r="B10" s="131" t="s">
        <v>62</v>
      </c>
      <c r="C10" s="132">
        <f>'RECUP. TODAS'!C110</f>
        <v>638090</v>
      </c>
    </row>
    <row r="11" spans="2:12" ht="15.75" thickBot="1">
      <c r="B11" s="133" t="s">
        <v>63</v>
      </c>
      <c r="C11" s="134">
        <f>SUM(C7+C8+C9+C10)</f>
        <v>6888637</v>
      </c>
    </row>
    <row r="19" spans="6:11">
      <c r="F19" s="135"/>
    </row>
    <row r="20" spans="6:11">
      <c r="F20" s="135"/>
    </row>
    <row r="21" spans="6:11">
      <c r="F21" s="135"/>
    </row>
    <row r="22" spans="6:11">
      <c r="F22" s="135"/>
    </row>
    <row r="23" spans="6:11">
      <c r="G23" s="136"/>
    </row>
    <row r="24" spans="6:11">
      <c r="G24" s="137"/>
      <c r="J24" s="138"/>
      <c r="K24" s="139"/>
    </row>
    <row r="33" spans="2:5" ht="18.75">
      <c r="B33" s="124" t="s">
        <v>64</v>
      </c>
    </row>
    <row r="35" spans="2:5" ht="18.75">
      <c r="B35" s="140" t="s">
        <v>58</v>
      </c>
      <c r="C35" s="140" t="s">
        <v>65</v>
      </c>
      <c r="E35" s="135"/>
    </row>
    <row r="36" spans="2:5">
      <c r="B36" s="141" t="s">
        <v>66</v>
      </c>
      <c r="C36" s="142">
        <f>+'RECUP. TODAS'!C95</f>
        <v>3422458</v>
      </c>
    </row>
    <row r="37" spans="2:5">
      <c r="B37" s="141" t="s">
        <v>67</v>
      </c>
      <c r="C37" s="142">
        <f>'RECUP. TODAS'!C106</f>
        <v>2828089</v>
      </c>
    </row>
    <row r="38" spans="2:5">
      <c r="B38" s="143" t="s">
        <v>68</v>
      </c>
      <c r="C38" s="144">
        <f>SUM(C36:C37)</f>
        <v>6250547</v>
      </c>
    </row>
    <row r="39" spans="2:5">
      <c r="B39" s="141" t="s">
        <v>69</v>
      </c>
      <c r="C39" s="142">
        <f>+'MICRO VDO'!C96</f>
        <v>2213550</v>
      </c>
    </row>
    <row r="40" spans="2:5">
      <c r="B40" s="141" t="s">
        <v>70</v>
      </c>
      <c r="C40" s="142">
        <f>+'AVIO VDO'!C17</f>
        <v>2282057</v>
      </c>
    </row>
    <row r="41" spans="2:5">
      <c r="B41" s="143" t="s">
        <v>71</v>
      </c>
      <c r="C41" s="144">
        <f>SUM(C39:C40)</f>
        <v>4495607</v>
      </c>
    </row>
    <row r="42" spans="2:5">
      <c r="B42" s="145" t="s">
        <v>72</v>
      </c>
      <c r="C42" s="146">
        <f>C38+C41</f>
        <v>10746154</v>
      </c>
    </row>
    <row r="92" spans="9:9">
      <c r="I92" s="147"/>
    </row>
    <row r="95" spans="9:9">
      <c r="I95" s="147"/>
    </row>
    <row r="97" spans="9:9">
      <c r="I97" s="137"/>
    </row>
  </sheetData>
  <mergeCells count="1">
    <mergeCell ref="I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3"/>
  <sheetViews>
    <sheetView workbookViewId="0">
      <selection activeCell="E22" sqref="E22"/>
    </sheetView>
  </sheetViews>
  <sheetFormatPr baseColWidth="10" defaultColWidth="11.42578125" defaultRowHeight="13.5"/>
  <cols>
    <col min="1" max="1" width="5" style="2" customWidth="1"/>
    <col min="2" max="2" width="44.85546875" style="2" customWidth="1"/>
    <col min="3" max="3" width="14.28515625" style="2" customWidth="1"/>
    <col min="4" max="4" width="13.28515625" style="2" customWidth="1"/>
    <col min="5" max="6" width="14.28515625" style="2" customWidth="1"/>
    <col min="7" max="7" width="5.42578125" style="2" customWidth="1"/>
    <col min="8" max="8" width="3.5703125" style="2" bestFit="1" customWidth="1"/>
    <col min="9" max="9" width="10.85546875" style="2" customWidth="1"/>
    <col min="10" max="10" width="25.28515625" style="2" customWidth="1"/>
    <col min="11" max="16384" width="11.42578125" style="2"/>
  </cols>
  <sheetData>
    <row r="1" spans="1:10">
      <c r="A1" s="1"/>
    </row>
    <row r="2" spans="1:10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4.25" thickBot="1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>
      <c r="B4" s="8" t="s">
        <v>73</v>
      </c>
      <c r="C4" s="8"/>
      <c r="D4" s="8"/>
      <c r="E4" s="8"/>
      <c r="F4" s="8"/>
      <c r="G4" s="208" t="s">
        <v>1</v>
      </c>
      <c r="H4" s="208"/>
      <c r="I4" s="208"/>
      <c r="J4" s="208"/>
    </row>
    <row r="5" spans="1:10" ht="14.25" thickBot="1">
      <c r="A5" s="4"/>
      <c r="B5" s="148" t="s">
        <v>74</v>
      </c>
      <c r="C5" s="4"/>
      <c r="D5" s="4"/>
      <c r="E5" s="4"/>
      <c r="F5" s="4"/>
      <c r="G5" s="10"/>
      <c r="H5" s="10"/>
      <c r="I5" s="10"/>
      <c r="J5" s="11">
        <f ca="1">NOW()</f>
        <v>43900.561277199071</v>
      </c>
    </row>
    <row r="6" spans="1:10">
      <c r="A6" s="209" t="s">
        <v>2</v>
      </c>
      <c r="B6" s="209" t="s">
        <v>3</v>
      </c>
      <c r="C6" s="211">
        <v>6</v>
      </c>
      <c r="D6" s="212"/>
      <c r="E6" s="12">
        <v>2020</v>
      </c>
      <c r="F6" s="13" t="s">
        <v>4</v>
      </c>
      <c r="G6" s="212" t="s">
        <v>5</v>
      </c>
      <c r="H6" s="212"/>
      <c r="I6" s="14" t="s">
        <v>6</v>
      </c>
      <c r="J6" s="12" t="s">
        <v>4</v>
      </c>
    </row>
    <row r="7" spans="1:10" ht="14.25" thickBot="1">
      <c r="A7" s="210"/>
      <c r="B7" s="210"/>
      <c r="C7" s="15" t="s">
        <v>7</v>
      </c>
      <c r="D7" s="16" t="s">
        <v>8</v>
      </c>
      <c r="E7" s="17" t="s">
        <v>9</v>
      </c>
      <c r="F7" s="18" t="s">
        <v>10</v>
      </c>
      <c r="G7" s="213" t="s">
        <v>11</v>
      </c>
      <c r="H7" s="213"/>
      <c r="I7" s="16" t="s">
        <v>12</v>
      </c>
      <c r="J7" s="17" t="s">
        <v>13</v>
      </c>
    </row>
    <row r="8" spans="1:10" ht="14.25">
      <c r="A8" s="90">
        <v>1</v>
      </c>
      <c r="B8" s="91" t="s">
        <v>75</v>
      </c>
      <c r="C8" s="92">
        <v>282255</v>
      </c>
      <c r="D8" s="92">
        <f>+C8*0.1788</f>
        <v>50467.193999999996</v>
      </c>
      <c r="E8" s="149">
        <v>43454</v>
      </c>
      <c r="F8" s="92">
        <f>+C8+D8</f>
        <v>332722.19400000002</v>
      </c>
      <c r="G8" s="91">
        <v>0</v>
      </c>
      <c r="H8" s="150" t="s">
        <v>15</v>
      </c>
      <c r="I8" s="92">
        <v>0</v>
      </c>
      <c r="J8" s="92">
        <f t="shared" ref="J8:J16" si="0">+C8+D8</f>
        <v>332722.19400000002</v>
      </c>
    </row>
    <row r="9" spans="1:10" ht="14.25">
      <c r="A9" s="90">
        <v>2</v>
      </c>
      <c r="B9" s="91" t="s">
        <v>76</v>
      </c>
      <c r="C9" s="92">
        <v>95880</v>
      </c>
      <c r="D9" s="92">
        <f>+C9*0.1788</f>
        <v>17143.343999999997</v>
      </c>
      <c r="E9" s="149">
        <v>43454</v>
      </c>
      <c r="F9" s="92">
        <f>+C9+D9</f>
        <v>113023.344</v>
      </c>
      <c r="G9" s="91">
        <v>0</v>
      </c>
      <c r="H9" s="151" t="s">
        <v>15</v>
      </c>
      <c r="I9" s="92">
        <v>0</v>
      </c>
      <c r="J9" s="92">
        <f t="shared" si="0"/>
        <v>113023.344</v>
      </c>
    </row>
    <row r="10" spans="1:10" ht="14.25">
      <c r="A10" s="90">
        <v>3</v>
      </c>
      <c r="B10" s="91" t="s">
        <v>77</v>
      </c>
      <c r="C10" s="92">
        <v>382472</v>
      </c>
      <c r="D10" s="92">
        <v>25000</v>
      </c>
      <c r="E10" s="149">
        <v>43454</v>
      </c>
      <c r="F10" s="92">
        <v>401413</v>
      </c>
      <c r="G10" s="91">
        <v>0</v>
      </c>
      <c r="H10" s="151" t="s">
        <v>15</v>
      </c>
      <c r="I10" s="92">
        <v>0</v>
      </c>
      <c r="J10" s="92">
        <v>401413</v>
      </c>
    </row>
    <row r="11" spans="1:10" ht="14.25">
      <c r="A11" s="90">
        <v>4</v>
      </c>
      <c r="B11" s="91" t="s">
        <v>78</v>
      </c>
      <c r="C11" s="92">
        <v>298730</v>
      </c>
      <c r="D11" s="92">
        <v>5000</v>
      </c>
      <c r="E11" s="149">
        <v>43454</v>
      </c>
      <c r="F11" s="92">
        <v>352143</v>
      </c>
      <c r="G11" s="91">
        <v>0</v>
      </c>
      <c r="H11" s="151" t="s">
        <v>15</v>
      </c>
      <c r="I11" s="92">
        <v>0</v>
      </c>
      <c r="J11" s="92">
        <f t="shared" si="0"/>
        <v>303730</v>
      </c>
    </row>
    <row r="12" spans="1:10" ht="14.25">
      <c r="A12" s="90">
        <v>5</v>
      </c>
      <c r="B12" s="91" t="s">
        <v>79</v>
      </c>
      <c r="C12" s="92">
        <v>221790</v>
      </c>
      <c r="D12" s="92">
        <v>39656</v>
      </c>
      <c r="E12" s="149">
        <v>43454</v>
      </c>
      <c r="F12" s="92">
        <v>261446.05</v>
      </c>
      <c r="G12" s="91">
        <v>0</v>
      </c>
      <c r="H12" s="151" t="s">
        <v>15</v>
      </c>
      <c r="I12" s="92">
        <v>0</v>
      </c>
      <c r="J12" s="92">
        <f t="shared" si="0"/>
        <v>261446</v>
      </c>
    </row>
    <row r="13" spans="1:10" ht="14.25">
      <c r="A13" s="90">
        <v>6</v>
      </c>
      <c r="B13" s="91" t="s">
        <v>80</v>
      </c>
      <c r="C13" s="92">
        <v>307650</v>
      </c>
      <c r="D13" s="92">
        <v>55007.82</v>
      </c>
      <c r="E13" s="149">
        <v>43454</v>
      </c>
      <c r="F13" s="92">
        <v>362657.82</v>
      </c>
      <c r="G13" s="91">
        <v>0</v>
      </c>
      <c r="H13" s="151"/>
      <c r="I13" s="92">
        <v>0</v>
      </c>
      <c r="J13" s="92">
        <f t="shared" si="0"/>
        <v>362657.82</v>
      </c>
    </row>
    <row r="14" spans="1:10" ht="14.25">
      <c r="A14" s="90">
        <v>7</v>
      </c>
      <c r="B14" s="91" t="s">
        <v>81</v>
      </c>
      <c r="C14" s="92">
        <v>218470</v>
      </c>
      <c r="D14" s="92">
        <v>39062.44</v>
      </c>
      <c r="E14" s="149">
        <v>43454</v>
      </c>
      <c r="F14" s="92">
        <v>257532.44</v>
      </c>
      <c r="G14" s="91">
        <v>0</v>
      </c>
      <c r="H14" s="151" t="s">
        <v>15</v>
      </c>
      <c r="I14" s="92">
        <v>0</v>
      </c>
      <c r="J14" s="92">
        <f t="shared" si="0"/>
        <v>257532.44</v>
      </c>
    </row>
    <row r="15" spans="1:10" ht="14.25">
      <c r="A15" s="90">
        <v>8</v>
      </c>
      <c r="B15" s="91" t="s">
        <v>82</v>
      </c>
      <c r="C15" s="92">
        <v>364480</v>
      </c>
      <c r="D15" s="92">
        <v>65169.02</v>
      </c>
      <c r="E15" s="149">
        <v>43454</v>
      </c>
      <c r="F15" s="92">
        <v>429649.02</v>
      </c>
      <c r="G15" s="91">
        <v>0</v>
      </c>
      <c r="H15" s="151" t="s">
        <v>15</v>
      </c>
      <c r="I15" s="92">
        <v>0</v>
      </c>
      <c r="J15" s="92">
        <f t="shared" si="0"/>
        <v>429649.02</v>
      </c>
    </row>
    <row r="16" spans="1:10" ht="15" thickBot="1">
      <c r="A16" s="90">
        <v>9</v>
      </c>
      <c r="B16" s="91" t="s">
        <v>83</v>
      </c>
      <c r="C16" s="92">
        <v>110330</v>
      </c>
      <c r="D16" s="92">
        <f>+C16*0.1788</f>
        <v>19727.003999999997</v>
      </c>
      <c r="E16" s="149">
        <v>43454</v>
      </c>
      <c r="F16" s="92">
        <f>+C16+D16</f>
        <v>130057.004</v>
      </c>
      <c r="G16" s="91">
        <v>0</v>
      </c>
      <c r="H16" s="151" t="s">
        <v>15</v>
      </c>
      <c r="I16" s="92">
        <v>0</v>
      </c>
      <c r="J16" s="92">
        <f t="shared" si="0"/>
        <v>130057.004</v>
      </c>
    </row>
    <row r="17" spans="1:10" ht="14.25" thickBot="1">
      <c r="B17" s="152" t="s">
        <v>84</v>
      </c>
      <c r="C17" s="153">
        <f>SUM(C8:C16)</f>
        <v>2282057</v>
      </c>
      <c r="D17" s="153">
        <f>SUM(D8:D16)</f>
        <v>316232.82200000004</v>
      </c>
      <c r="E17" s="112"/>
      <c r="F17" s="153">
        <v>7400</v>
      </c>
      <c r="G17" s="112"/>
      <c r="H17" s="112"/>
      <c r="I17" s="154"/>
      <c r="J17" s="153">
        <v>7400</v>
      </c>
    </row>
    <row r="18" spans="1:10" ht="14.25">
      <c r="E18" s="4"/>
      <c r="F18" s="155"/>
      <c r="I18" s="156"/>
      <c r="J18" s="157"/>
    </row>
    <row r="19" spans="1:10">
      <c r="E19" s="4"/>
    </row>
    <row r="20" spans="1:10">
      <c r="E20" s="4"/>
    </row>
    <row r="22" spans="1:10" ht="14.25" customHeight="1">
      <c r="A22" s="2" t="s">
        <v>40</v>
      </c>
    </row>
    <row r="23" spans="1:10">
      <c r="A23" s="2" t="s">
        <v>42</v>
      </c>
      <c r="B23" s="118" t="s">
        <v>43</v>
      </c>
    </row>
    <row r="24" spans="1:10">
      <c r="A24" s="2" t="s">
        <v>45</v>
      </c>
      <c r="B24" s="118" t="s">
        <v>46</v>
      </c>
    </row>
    <row r="25" spans="1:10">
      <c r="A25" s="2" t="s">
        <v>48</v>
      </c>
      <c r="B25" s="118" t="s">
        <v>49</v>
      </c>
    </row>
    <row r="26" spans="1:10">
      <c r="A26" s="2" t="s">
        <v>50</v>
      </c>
      <c r="B26" s="118" t="s">
        <v>51</v>
      </c>
    </row>
    <row r="27" spans="1:10">
      <c r="A27" s="2" t="s">
        <v>52</v>
      </c>
      <c r="B27" s="118" t="s">
        <v>53</v>
      </c>
      <c r="E27" s="158"/>
    </row>
    <row r="28" spans="1:10">
      <c r="B28" s="118"/>
    </row>
    <row r="30" spans="1:10">
      <c r="B30" s="118"/>
    </row>
    <row r="31" spans="1:10">
      <c r="B31" s="118"/>
      <c r="C31" s="121"/>
      <c r="D31" s="121"/>
      <c r="E31" s="121"/>
    </row>
    <row r="32" spans="1:10">
      <c r="A32" s="220"/>
      <c r="B32" s="220"/>
      <c r="C32" s="220"/>
      <c r="D32" s="220"/>
      <c r="E32" s="220"/>
      <c r="F32" s="220"/>
      <c r="G32" s="220"/>
      <c r="H32" s="220"/>
      <c r="I32" s="220"/>
      <c r="J32" s="220"/>
    </row>
    <row r="33" spans="1:10">
      <c r="A33" s="220" t="s">
        <v>54</v>
      </c>
      <c r="B33" s="220"/>
      <c r="C33" s="220"/>
      <c r="D33" s="220"/>
      <c r="E33" s="220"/>
      <c r="F33" s="220"/>
      <c r="G33" s="220"/>
      <c r="H33" s="220"/>
      <c r="I33" s="220"/>
      <c r="J33" s="220"/>
    </row>
    <row r="34" spans="1:10" ht="14.25" thickBot="1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221" t="s">
        <v>55</v>
      </c>
      <c r="B35" s="221"/>
      <c r="C35" s="221"/>
      <c r="D35" s="221"/>
      <c r="E35" s="221"/>
      <c r="F35" s="221"/>
      <c r="G35" s="221"/>
      <c r="H35" s="221"/>
      <c r="I35" s="221"/>
      <c r="J35" s="221"/>
    </row>
    <row r="36" spans="1:10">
      <c r="A36" s="214" t="s">
        <v>56</v>
      </c>
      <c r="B36" s="214"/>
      <c r="C36" s="214"/>
      <c r="D36" s="214"/>
      <c r="E36" s="214"/>
      <c r="F36" s="214"/>
      <c r="G36" s="214"/>
      <c r="H36" s="214"/>
      <c r="I36" s="214"/>
      <c r="J36" s="214"/>
    </row>
    <row r="67" spans="6:9">
      <c r="F67" s="2">
        <v>2654</v>
      </c>
      <c r="I67" s="2">
        <v>0</v>
      </c>
    </row>
    <row r="87" spans="6:9" ht="14.25">
      <c r="I87" s="159"/>
    </row>
    <row r="91" spans="6:9" ht="14.25">
      <c r="I91" s="159"/>
    </row>
    <row r="93" spans="6:9" ht="14.25">
      <c r="F93" s="2">
        <v>269016</v>
      </c>
      <c r="I93" s="160">
        <v>0</v>
      </c>
    </row>
  </sheetData>
  <mergeCells count="10">
    <mergeCell ref="A32:J32"/>
    <mergeCell ref="A33:J33"/>
    <mergeCell ref="A35:J35"/>
    <mergeCell ref="A36:J36"/>
    <mergeCell ref="G4:J4"/>
    <mergeCell ref="A6:A7"/>
    <mergeCell ref="B6:B7"/>
    <mergeCell ref="C6:D6"/>
    <mergeCell ref="G6:H6"/>
    <mergeCell ref="G7:H7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7"/>
  <sheetViews>
    <sheetView topLeftCell="A73" workbookViewId="0">
      <selection activeCell="B11" sqref="B11"/>
    </sheetView>
  </sheetViews>
  <sheetFormatPr baseColWidth="10" defaultRowHeight="15"/>
  <cols>
    <col min="1" max="1" width="3.7109375" customWidth="1"/>
    <col min="2" max="2" width="34.42578125" bestFit="1" customWidth="1"/>
    <col min="3" max="3" width="12.28515625" bestFit="1" customWidth="1"/>
    <col min="5" max="5" width="12.85546875" bestFit="1" customWidth="1"/>
    <col min="6" max="6" width="14.85546875" customWidth="1"/>
    <col min="7" max="7" width="8.42578125" bestFit="1" customWidth="1"/>
    <col min="8" max="8" width="12.140625" customWidth="1"/>
    <col min="9" max="9" width="23.5703125" customWidth="1"/>
  </cols>
  <sheetData>
    <row r="1" spans="1:10" s="2" customFormat="1" ht="13.5">
      <c r="A1" s="1"/>
      <c r="B1" s="2" t="s">
        <v>85</v>
      </c>
    </row>
    <row r="2" spans="1:10" s="2" customFormat="1" ht="13.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s="2" customFormat="1" ht="14.25" thickBot="1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15.75" thickTop="1">
      <c r="A4" s="222" t="s">
        <v>86</v>
      </c>
      <c r="B4" s="222"/>
      <c r="C4" s="222"/>
      <c r="D4" s="222"/>
      <c r="E4" s="222"/>
      <c r="F4" s="222"/>
      <c r="G4" s="223" t="s">
        <v>1</v>
      </c>
      <c r="H4" s="222"/>
      <c r="I4" s="222"/>
    </row>
    <row r="5" spans="1:10" ht="15.75" thickBot="1">
      <c r="A5" s="161"/>
      <c r="B5" s="161"/>
      <c r="C5" s="161"/>
      <c r="D5" s="161"/>
      <c r="E5" s="161"/>
      <c r="F5" s="161"/>
      <c r="G5" s="10"/>
      <c r="H5" s="10"/>
      <c r="I5" s="162">
        <f ca="1">NOW()</f>
        <v>43900.561277199071</v>
      </c>
    </row>
    <row r="6" spans="1:10">
      <c r="A6" s="224" t="s">
        <v>2</v>
      </c>
      <c r="B6" s="226" t="s">
        <v>3</v>
      </c>
      <c r="C6" s="228">
        <v>6</v>
      </c>
      <c r="D6" s="229"/>
      <c r="E6" s="163">
        <v>2020</v>
      </c>
      <c r="F6" s="163" t="s">
        <v>4</v>
      </c>
      <c r="G6" s="164" t="s">
        <v>87</v>
      </c>
      <c r="H6" s="163" t="s">
        <v>6</v>
      </c>
      <c r="I6" s="165" t="s">
        <v>4</v>
      </c>
    </row>
    <row r="7" spans="1:10" ht="15.75" thickBot="1">
      <c r="A7" s="225"/>
      <c r="B7" s="227"/>
      <c r="C7" s="166" t="s">
        <v>7</v>
      </c>
      <c r="D7" s="166" t="s">
        <v>8</v>
      </c>
      <c r="E7" s="166" t="s">
        <v>88</v>
      </c>
      <c r="F7" s="166" t="s">
        <v>10</v>
      </c>
      <c r="G7" s="166" t="s">
        <v>11</v>
      </c>
      <c r="H7" s="166" t="s">
        <v>12</v>
      </c>
      <c r="I7" s="167" t="s">
        <v>13</v>
      </c>
    </row>
    <row r="8" spans="1:10" s="172" customFormat="1">
      <c r="A8" s="168">
        <v>1</v>
      </c>
      <c r="B8" s="169" t="str">
        <f>'[1]CV T'!C8</f>
        <v>HORACIO FRANCISCO RUIZ RUIZ</v>
      </c>
      <c r="C8" s="170">
        <f>'[1]CV T'!D8</f>
        <v>150000</v>
      </c>
      <c r="D8" s="170">
        <f>'[1]CV T'!E8</f>
        <v>30000</v>
      </c>
      <c r="E8" s="171">
        <f>'[1]CV T'!F8</f>
        <v>43216</v>
      </c>
      <c r="F8" s="170">
        <f>'[1]CV T'!G8</f>
        <v>49541</v>
      </c>
      <c r="G8" s="169" t="str">
        <f>'[1]CV T'!H8</f>
        <v>CV</v>
      </c>
      <c r="H8" s="170">
        <v>0</v>
      </c>
      <c r="I8" s="170">
        <v>0</v>
      </c>
      <c r="J8" s="172" t="s">
        <v>19</v>
      </c>
    </row>
    <row r="9" spans="1:10">
      <c r="A9" s="129">
        <v>2</v>
      </c>
      <c r="B9" s="173" t="str">
        <f>'[1]CV T'!C9</f>
        <v>GUILLERMO HERNANDEZ CASTAÑEDA</v>
      </c>
      <c r="C9" s="174">
        <f>'[1]CV T'!D9</f>
        <v>5000</v>
      </c>
      <c r="D9" s="174">
        <f>'[1]CV T'!E9</f>
        <v>1360</v>
      </c>
      <c r="E9" s="175">
        <f>'[1]CV T'!F9</f>
        <v>43207</v>
      </c>
      <c r="F9" s="174">
        <f>'[1]CV T'!G9</f>
        <v>4770</v>
      </c>
      <c r="G9" s="173" t="str">
        <f>'[1]CV T'!H9</f>
        <v>CV</v>
      </c>
      <c r="H9" s="174">
        <f>'[1]CV T'!I9</f>
        <v>0</v>
      </c>
      <c r="I9" s="174">
        <f>'[1]CV T'!J9</f>
        <v>4770</v>
      </c>
    </row>
    <row r="10" spans="1:10">
      <c r="A10" s="129">
        <v>4</v>
      </c>
      <c r="B10" s="173" t="str">
        <f>'[1]CV T'!C10</f>
        <v>AMELI ESTRADA ESTRADA</v>
      </c>
      <c r="C10" s="174">
        <v>50000</v>
      </c>
      <c r="D10" s="174">
        <v>25000</v>
      </c>
      <c r="E10" s="175">
        <v>42828</v>
      </c>
      <c r="F10" s="174">
        <f>'[1]CV T'!G10</f>
        <v>3000</v>
      </c>
      <c r="G10" s="173" t="str">
        <f>'[1]CV T'!H10</f>
        <v>CV</v>
      </c>
      <c r="H10" s="174">
        <f>'[1]CV T'!I10</f>
        <v>0</v>
      </c>
      <c r="I10" s="174">
        <f>'[1]CV T'!J10</f>
        <v>3000</v>
      </c>
    </row>
    <row r="11" spans="1:10">
      <c r="A11" s="129">
        <v>5</v>
      </c>
      <c r="B11" s="173" t="str">
        <f>'[1]CV T'!C11</f>
        <v>MARIA DEL CARMEN MARTINEZ ACOSTA</v>
      </c>
      <c r="C11" s="174">
        <v>15000</v>
      </c>
      <c r="D11" s="174">
        <v>3900</v>
      </c>
      <c r="E11" s="175">
        <v>42752</v>
      </c>
      <c r="F11" s="174">
        <v>6300</v>
      </c>
      <c r="G11" s="173" t="str">
        <f>'[1]CV T'!H11</f>
        <v>CV</v>
      </c>
      <c r="H11" s="174">
        <f>'[1]CV T'!I11</f>
        <v>0</v>
      </c>
      <c r="I11" s="174">
        <f>'[1]CV T'!J11</f>
        <v>6300</v>
      </c>
    </row>
    <row r="12" spans="1:10">
      <c r="A12" s="129">
        <v>6</v>
      </c>
      <c r="B12" s="173" t="str">
        <f>'[1]CV T'!C12</f>
        <v>DORA LUZ GOMEZ LOPEZ</v>
      </c>
      <c r="C12" s="174">
        <v>25000</v>
      </c>
      <c r="D12" s="174">
        <v>530</v>
      </c>
      <c r="E12" s="175">
        <v>42569</v>
      </c>
      <c r="F12" s="174">
        <v>30000</v>
      </c>
      <c r="G12" s="173" t="str">
        <f>'[1]CV T'!H12</f>
        <v>CV</v>
      </c>
      <c r="H12" s="174">
        <f>'[1]CV T'!I12</f>
        <v>0</v>
      </c>
      <c r="I12" s="174">
        <f>'[1]CV T'!J12</f>
        <v>30000</v>
      </c>
    </row>
    <row r="13" spans="1:10">
      <c r="A13" s="129">
        <v>7</v>
      </c>
      <c r="B13" s="173" t="str">
        <f>'[1]CV T'!C13</f>
        <v>GUADALUPE SANCHEZ LOPEZ</v>
      </c>
      <c r="C13" s="174">
        <v>7000</v>
      </c>
      <c r="D13" s="174">
        <v>1060</v>
      </c>
      <c r="E13" s="175">
        <v>42564</v>
      </c>
      <c r="F13" s="174">
        <v>8820</v>
      </c>
      <c r="G13" s="173" t="str">
        <f>'[1]CV T'!H13</f>
        <v>CV</v>
      </c>
      <c r="H13" s="174"/>
      <c r="I13" s="174">
        <f>'[1]CV T'!J13</f>
        <v>8820</v>
      </c>
    </row>
    <row r="14" spans="1:10">
      <c r="A14" s="129">
        <v>8</v>
      </c>
      <c r="B14" s="173" t="str">
        <f>'[1]CV T'!C14</f>
        <v>FELICIANO GOMEZ LOPEZ</v>
      </c>
      <c r="C14" s="174">
        <v>50000</v>
      </c>
      <c r="D14" s="174">
        <v>1260</v>
      </c>
      <c r="E14" s="175">
        <v>42553</v>
      </c>
      <c r="F14" s="174">
        <v>50000</v>
      </c>
      <c r="G14" s="173" t="str">
        <f>'[1]CV T'!H14</f>
        <v>CV</v>
      </c>
      <c r="H14" s="174">
        <f>'[1]CV T'!I14</f>
        <v>0</v>
      </c>
      <c r="I14" s="174">
        <f>'[1]CV T'!J14</f>
        <v>50000</v>
      </c>
    </row>
    <row r="15" spans="1:10">
      <c r="A15" s="129">
        <v>9</v>
      </c>
      <c r="B15" s="173" t="str">
        <f>'[1]CV T'!C15</f>
        <v>CARMELA DEARA PEREZ</v>
      </c>
      <c r="C15" s="174">
        <v>50000</v>
      </c>
      <c r="D15" s="174">
        <v>1060</v>
      </c>
      <c r="E15" s="175">
        <v>42553</v>
      </c>
      <c r="F15" s="174">
        <v>50000</v>
      </c>
      <c r="G15" s="173" t="str">
        <f>'[1]CV T'!H15</f>
        <v>CV</v>
      </c>
      <c r="H15" s="174">
        <f>'[1]CV T'!I15</f>
        <v>0</v>
      </c>
      <c r="I15" s="174">
        <f>'[1]CV T'!J15</f>
        <v>50000</v>
      </c>
    </row>
    <row r="16" spans="1:10">
      <c r="A16" s="129">
        <v>10</v>
      </c>
      <c r="B16" s="173" t="str">
        <f>'[1]CV T'!C16</f>
        <v>ALICE CARRASCO CHAVEZ</v>
      </c>
      <c r="C16" s="174">
        <f>'[1]CV T'!D16</f>
        <v>35000</v>
      </c>
      <c r="D16" s="174">
        <v>742</v>
      </c>
      <c r="E16" s="175">
        <f>'[1]CV T'!F16</f>
        <v>42553</v>
      </c>
      <c r="F16" s="174">
        <f>'[1]CV T'!G16</f>
        <v>42000</v>
      </c>
      <c r="G16" s="173" t="str">
        <f>'[1]CV T'!H16</f>
        <v>CV</v>
      </c>
      <c r="H16" s="174">
        <f>'[1]CV T'!I16</f>
        <v>0</v>
      </c>
      <c r="I16" s="174">
        <f>'[1]CV T'!J16</f>
        <v>42000</v>
      </c>
    </row>
    <row r="17" spans="1:11">
      <c r="A17" s="129">
        <v>11</v>
      </c>
      <c r="B17" s="173" t="str">
        <f>'[1]CV T'!C17</f>
        <v>MARIA DEL SOCORRO GUTIERREZ LARA</v>
      </c>
      <c r="C17" s="174">
        <f>'[1]CV T'!D17</f>
        <v>50000</v>
      </c>
      <c r="D17" s="174">
        <v>2650</v>
      </c>
      <c r="E17" s="175">
        <f>'[1]CV T'!F17</f>
        <v>42523</v>
      </c>
      <c r="F17" s="174">
        <f>'[1]CV T'!G17</f>
        <v>60000</v>
      </c>
      <c r="G17" s="173" t="str">
        <f>'[1]CV T'!H17</f>
        <v>CV</v>
      </c>
      <c r="H17" s="174">
        <f>'[1]CV T'!I17</f>
        <v>0</v>
      </c>
      <c r="I17" s="174">
        <f>'[1]CV T'!J17</f>
        <v>60000</v>
      </c>
    </row>
    <row r="18" spans="1:11">
      <c r="A18" s="129">
        <v>12</v>
      </c>
      <c r="B18" s="173" t="str">
        <f>'[1]CV T'!C18</f>
        <v>PEDRO RUIZ GUTIERREZ</v>
      </c>
      <c r="C18" s="174">
        <f>'[1]CV T'!D18</f>
        <v>30000</v>
      </c>
      <c r="D18" s="174">
        <v>35352</v>
      </c>
      <c r="E18" s="175">
        <f>'[1]CV T'!F18</f>
        <v>42431</v>
      </c>
      <c r="F18" s="174">
        <f>'[1]CV T'!G18</f>
        <v>37800</v>
      </c>
      <c r="G18" s="173" t="str">
        <f>'[1]CV T'!H18</f>
        <v>CV</v>
      </c>
      <c r="H18" s="174">
        <f>'[1]CV T'!I18</f>
        <v>0</v>
      </c>
      <c r="I18" s="174">
        <f>'[1]CV T'!J18</f>
        <v>37800</v>
      </c>
    </row>
    <row r="19" spans="1:11">
      <c r="A19" s="129">
        <v>13</v>
      </c>
      <c r="B19" s="173" t="str">
        <f>'[1]CV T'!C19</f>
        <v>NOEMI VAZQUEZ CRUZ</v>
      </c>
      <c r="C19" s="174">
        <f>'[1]CV T'!D19</f>
        <v>45000</v>
      </c>
      <c r="D19" s="174">
        <f>'[1]CV T'!E19</f>
        <v>11700</v>
      </c>
      <c r="E19" s="175">
        <f>'[1]CV T'!F19</f>
        <v>42424</v>
      </c>
      <c r="F19" s="174">
        <f>'[1]CV T'!G19</f>
        <v>52700</v>
      </c>
      <c r="G19" s="173" t="str">
        <f>'[1]CV T'!H19</f>
        <v>CV</v>
      </c>
      <c r="H19" s="174">
        <f>'[1]CV T'!I19</f>
        <v>0</v>
      </c>
      <c r="I19" s="174">
        <f>'[1]CV T'!J19</f>
        <v>52700</v>
      </c>
    </row>
    <row r="20" spans="1:11">
      <c r="A20" s="129">
        <v>14</v>
      </c>
      <c r="B20" s="173" t="str">
        <f>'[1]CV T'!C20</f>
        <v>ALFONSO LOPEZ SERRANO</v>
      </c>
      <c r="C20" s="174">
        <f>'[1]CV T'!D20</f>
        <v>35000</v>
      </c>
      <c r="D20" s="174">
        <f>'[1]CV T'!E20</f>
        <v>9100</v>
      </c>
      <c r="E20" s="175">
        <f>'[1]CV T'!F20</f>
        <v>42417</v>
      </c>
      <c r="F20" s="174">
        <f>'[1]CV T'!G20</f>
        <v>44100</v>
      </c>
      <c r="G20" s="173" t="str">
        <f>'[1]CV T'!H20</f>
        <v>CV</v>
      </c>
      <c r="H20" s="174">
        <f>'[1]CV T'!I20</f>
        <v>0</v>
      </c>
      <c r="I20" s="174">
        <f>'[1]CV T'!J20</f>
        <v>44100</v>
      </c>
    </row>
    <row r="21" spans="1:11">
      <c r="A21" s="129">
        <v>15</v>
      </c>
      <c r="B21" s="173" t="s">
        <v>89</v>
      </c>
      <c r="C21" s="174">
        <v>25000</v>
      </c>
      <c r="D21" s="174">
        <v>6800</v>
      </c>
      <c r="E21" s="175">
        <v>43679</v>
      </c>
      <c r="F21" s="174">
        <f>C21+D21</f>
        <v>31800</v>
      </c>
      <c r="G21" s="173" t="str">
        <f>'[1]CV T'!H21</f>
        <v>CV</v>
      </c>
      <c r="H21" s="174" t="s">
        <v>15</v>
      </c>
      <c r="I21" s="174">
        <f>'[1]CV T'!J21</f>
        <v>6300</v>
      </c>
    </row>
    <row r="22" spans="1:11">
      <c r="A22" s="129">
        <v>16</v>
      </c>
      <c r="B22" s="173" t="s">
        <v>90</v>
      </c>
      <c r="C22" s="174">
        <v>10000</v>
      </c>
      <c r="D22" s="174">
        <v>2720</v>
      </c>
      <c r="E22" s="175">
        <v>43710</v>
      </c>
      <c r="F22" s="174">
        <v>5300</v>
      </c>
      <c r="G22" s="173" t="s">
        <v>91</v>
      </c>
      <c r="H22" s="174" t="s">
        <v>28</v>
      </c>
      <c r="I22" s="174">
        <f>'[1]CV T'!J22</f>
        <v>60000</v>
      </c>
      <c r="K22" t="s">
        <v>92</v>
      </c>
    </row>
    <row r="23" spans="1:11">
      <c r="A23" s="129">
        <v>17</v>
      </c>
      <c r="B23" s="173" t="s">
        <v>93</v>
      </c>
      <c r="C23" s="174">
        <v>30000</v>
      </c>
      <c r="D23" s="174">
        <v>8160</v>
      </c>
      <c r="E23" s="175">
        <v>43747</v>
      </c>
      <c r="F23" s="174">
        <v>25440</v>
      </c>
      <c r="G23" s="173" t="str">
        <f>'[1]CV T'!H23</f>
        <v>CV</v>
      </c>
      <c r="H23" s="174">
        <f>'[1]CV T'!I23</f>
        <v>0</v>
      </c>
      <c r="I23" s="174">
        <f>'[1]CV T'!J23</f>
        <v>5460</v>
      </c>
    </row>
    <row r="24" spans="1:11">
      <c r="A24" s="129">
        <v>18</v>
      </c>
      <c r="B24" s="173" t="s">
        <v>94</v>
      </c>
      <c r="C24" s="174">
        <v>20000</v>
      </c>
      <c r="D24" s="174">
        <v>5440</v>
      </c>
      <c r="E24" s="175">
        <v>43747</v>
      </c>
      <c r="F24" s="174">
        <v>18995</v>
      </c>
      <c r="G24" s="173" t="str">
        <f>'[1]CV T'!H24</f>
        <v>CV</v>
      </c>
      <c r="H24" s="174">
        <f>'[1]CV T'!I24</f>
        <v>0</v>
      </c>
      <c r="I24" s="174">
        <f>'[1]CV T'!J24</f>
        <v>42000</v>
      </c>
    </row>
    <row r="25" spans="1:11">
      <c r="A25" s="129">
        <v>19</v>
      </c>
      <c r="B25" s="173" t="str">
        <f>'[1]CV T'!C25</f>
        <v>YERI RUTH MUÑOZ LLAVEN</v>
      </c>
      <c r="C25" s="174">
        <f>'[1]CV T'!D25</f>
        <v>50000</v>
      </c>
      <c r="D25" s="174">
        <f>'[1]CV T'!E25</f>
        <v>10000</v>
      </c>
      <c r="E25" s="175">
        <f>'[1]CV T'!F25</f>
        <v>42356</v>
      </c>
      <c r="F25" s="174">
        <v>7400</v>
      </c>
      <c r="G25" s="173" t="str">
        <f>'[1]CV T'!H25</f>
        <v>CV</v>
      </c>
      <c r="H25" s="174">
        <f>'[1]CV T'!I25</f>
        <v>0</v>
      </c>
      <c r="I25" s="174"/>
    </row>
    <row r="26" spans="1:11" ht="15.75">
      <c r="A26" s="129">
        <v>20</v>
      </c>
      <c r="B26" s="173" t="str">
        <f>'[1]CV T'!C26</f>
        <v>FELIPE GUTIERREZ HERNANDEZ</v>
      </c>
      <c r="C26" s="174">
        <f>'[1]CV T'!D26</f>
        <v>50000</v>
      </c>
      <c r="D26" s="174">
        <f>'[1]CV T'!E26</f>
        <v>10000</v>
      </c>
      <c r="E26" s="175">
        <f>'[1]CV T'!F26</f>
        <v>42356</v>
      </c>
      <c r="F26" s="176">
        <f>'[1]CV T'!G26</f>
        <v>30000</v>
      </c>
      <c r="G26" s="173" t="str">
        <f>'[1]CV T'!H26</f>
        <v>CV</v>
      </c>
      <c r="H26" s="174">
        <f>'[1]CV T'!I26</f>
        <v>0</v>
      </c>
      <c r="I26" s="177">
        <f>'[1]CV T'!J26</f>
        <v>30000</v>
      </c>
      <c r="J26" s="178"/>
    </row>
    <row r="27" spans="1:11">
      <c r="A27" s="129">
        <v>21</v>
      </c>
      <c r="B27" s="173" t="str">
        <f>'[1]CV T'!C27</f>
        <v>NERI LLANET GONZALEZ ROBLERO</v>
      </c>
      <c r="C27" s="174">
        <f>'[1]CV T'!D27</f>
        <v>20000</v>
      </c>
      <c r="D27" s="174">
        <f>'[1]CV T'!E27</f>
        <v>4000</v>
      </c>
      <c r="E27" s="175">
        <f>'[1]CV T'!F27</f>
        <v>42356</v>
      </c>
      <c r="F27" s="174">
        <f>'[1]CV T'!G27</f>
        <v>21958</v>
      </c>
      <c r="G27" s="173" t="str">
        <f>'[1]CV T'!H27</f>
        <v>CV</v>
      </c>
      <c r="H27" s="174">
        <f>'[1]CV T'!I27</f>
        <v>0</v>
      </c>
      <c r="I27" s="174">
        <v>2120</v>
      </c>
    </row>
    <row r="28" spans="1:11">
      <c r="A28" s="129">
        <v>22</v>
      </c>
      <c r="B28" s="173" t="str">
        <f>'[1]CV T'!C28</f>
        <v>MARIA DE JESUS GONZALEZ VAZQUEZ</v>
      </c>
      <c r="C28" s="174">
        <f>'[1]CV T'!D28</f>
        <v>30000</v>
      </c>
      <c r="D28" s="174">
        <f>'[1]CV T'!E28</f>
        <v>6000</v>
      </c>
      <c r="E28" s="175">
        <f>'[1]CV T'!F28</f>
        <v>42325</v>
      </c>
      <c r="F28" s="174">
        <f>'[1]CV T'!G28</f>
        <v>33000</v>
      </c>
      <c r="G28" s="173" t="str">
        <f>'[1]CV T'!H28</f>
        <v>CV</v>
      </c>
      <c r="H28" s="174">
        <f>'[1]CV T'!I28</f>
        <v>0</v>
      </c>
      <c r="I28" s="174">
        <f>'[1]CV T'!J28</f>
        <v>33000</v>
      </c>
    </row>
    <row r="29" spans="1:11">
      <c r="A29" s="129">
        <v>23</v>
      </c>
      <c r="B29" s="173" t="str">
        <f>'[1]CV T'!C29</f>
        <v>DULCE ANABEL CERON PEREZ</v>
      </c>
      <c r="C29" s="174">
        <f>'[1]CV T'!D29</f>
        <v>50000</v>
      </c>
      <c r="D29" s="174">
        <f>'[1]CV T'!E29</f>
        <v>10000</v>
      </c>
      <c r="E29" s="175">
        <f>'[1]CV T'!F29</f>
        <v>42310</v>
      </c>
      <c r="F29" s="174">
        <f>'[1]CV T'!G29</f>
        <v>60000</v>
      </c>
      <c r="G29" s="173" t="str">
        <f>'[1]CV T'!H29</f>
        <v>CV</v>
      </c>
      <c r="H29" s="174">
        <f>'[1]CV T'!I29</f>
        <v>0</v>
      </c>
      <c r="I29" s="174">
        <f>'[1]CV T'!J29</f>
        <v>60000</v>
      </c>
    </row>
    <row r="30" spans="1:11">
      <c r="A30" s="129">
        <v>24</v>
      </c>
      <c r="B30" s="173" t="str">
        <f>'[1]CV T'!C30</f>
        <v>RENE ROBLEZ REYEZ</v>
      </c>
      <c r="C30" s="174">
        <v>50000</v>
      </c>
      <c r="D30" s="174">
        <v>11600</v>
      </c>
      <c r="E30" s="175">
        <v>42310</v>
      </c>
      <c r="F30" s="174">
        <f>'[1]CV T'!G30</f>
        <v>24000</v>
      </c>
      <c r="G30" s="173" t="str">
        <f>'[1]CV T'!H30</f>
        <v>CV</v>
      </c>
      <c r="H30" s="174">
        <f>'[1]CV T'!I30</f>
        <v>0</v>
      </c>
      <c r="I30" s="174">
        <f>'[1]CV T'!J30</f>
        <v>24000</v>
      </c>
    </row>
    <row r="31" spans="1:11">
      <c r="A31" s="129">
        <v>25</v>
      </c>
      <c r="B31" s="173" t="str">
        <f>'[1]CV T'!C31</f>
        <v>ADIN MORALES GARCIA</v>
      </c>
      <c r="C31" s="174">
        <v>50000</v>
      </c>
      <c r="D31" s="174">
        <v>10000</v>
      </c>
      <c r="E31" s="175">
        <v>42326</v>
      </c>
      <c r="F31" s="174">
        <f>'[1]CV T'!G31</f>
        <v>60000</v>
      </c>
      <c r="G31" s="173" t="str">
        <f>'[1]CV T'!H31</f>
        <v>CV</v>
      </c>
      <c r="H31" s="174">
        <f>'[1]CV T'!I31</f>
        <v>0</v>
      </c>
      <c r="I31" s="174">
        <f>'[1]CV T'!J31</f>
        <v>60000</v>
      </c>
    </row>
    <row r="32" spans="1:11">
      <c r="A32" s="129">
        <v>26</v>
      </c>
      <c r="B32" s="173" t="str">
        <f>'[1]CV T'!C32</f>
        <v>RAYMUNDA RUIZ CRUZ</v>
      </c>
      <c r="C32" s="174">
        <v>40000</v>
      </c>
      <c r="D32" s="174">
        <v>8000</v>
      </c>
      <c r="E32" s="175">
        <v>42279</v>
      </c>
      <c r="F32" s="174">
        <f>'[1]CV T'!G32</f>
        <v>48000</v>
      </c>
      <c r="G32" s="173" t="str">
        <f>'[1]CV T'!H32</f>
        <v>CV</v>
      </c>
      <c r="H32" s="174">
        <f>'[1]CV T'!I32</f>
        <v>0</v>
      </c>
      <c r="I32" s="174">
        <f>'[1]CV T'!J32</f>
        <v>48000</v>
      </c>
    </row>
    <row r="33" spans="1:10">
      <c r="A33" s="129">
        <v>27</v>
      </c>
      <c r="B33" s="173" t="str">
        <f>'[1]CV T'!C33</f>
        <v>RAYMUNDA RUIZ CRUZ</v>
      </c>
      <c r="C33" s="174">
        <f>'[1]CV T'!D33</f>
        <v>10000</v>
      </c>
      <c r="D33" s="174">
        <f>'[1]CV T'!E33</f>
        <v>2000</v>
      </c>
      <c r="E33" s="175">
        <f>'[1]CV T'!F33</f>
        <v>42279</v>
      </c>
      <c r="F33" s="174">
        <f>'[1]CV T'!G33</f>
        <v>12000</v>
      </c>
      <c r="G33" s="173" t="str">
        <f>'[1]CV T'!H33</f>
        <v>CV</v>
      </c>
      <c r="H33" s="174">
        <f>'[1]CV T'!I33</f>
        <v>0</v>
      </c>
      <c r="I33" s="174">
        <f>'[1]CV T'!J33</f>
        <v>12000</v>
      </c>
    </row>
    <row r="34" spans="1:10">
      <c r="A34" s="129">
        <v>28</v>
      </c>
      <c r="B34" s="173" t="str">
        <f>'[1]CV T'!C34</f>
        <v>RAYMUNDA RUIZ CRUZ</v>
      </c>
      <c r="C34" s="174">
        <f>'[1]CV T'!D34</f>
        <v>35000</v>
      </c>
      <c r="D34" s="174">
        <f>'[1]CV T'!E34</f>
        <v>7000</v>
      </c>
      <c r="E34" s="175">
        <f>'[1]CV T'!F34</f>
        <v>42279</v>
      </c>
      <c r="F34" s="174">
        <f>'[1]CV T'!G34</f>
        <v>42000</v>
      </c>
      <c r="G34" s="173" t="str">
        <f>'[1]CV T'!H34</f>
        <v>CV</v>
      </c>
      <c r="H34" s="174">
        <f>'[1]CV T'!I34</f>
        <v>0</v>
      </c>
      <c r="I34" s="174">
        <f>'[1]CV T'!J34</f>
        <v>42000</v>
      </c>
    </row>
    <row r="35" spans="1:10">
      <c r="A35" s="129">
        <v>29</v>
      </c>
      <c r="B35" s="173" t="str">
        <f>'[1]CV T'!C35</f>
        <v>RAYMUNDA RUIZ CRUZ</v>
      </c>
      <c r="C35" s="174">
        <f>'[1]CV T'!D35</f>
        <v>10000</v>
      </c>
      <c r="D35" s="174">
        <f>'[1]CV T'!E35</f>
        <v>2000</v>
      </c>
      <c r="E35" s="175">
        <v>43581</v>
      </c>
      <c r="F35" s="174">
        <f>'[1]CV T'!G35</f>
        <v>12000</v>
      </c>
      <c r="G35" s="173" t="str">
        <f>'[1]CV T'!H35</f>
        <v>CV</v>
      </c>
      <c r="H35" s="174">
        <v>0</v>
      </c>
      <c r="I35" s="174">
        <v>0</v>
      </c>
      <c r="J35">
        <v>120055</v>
      </c>
    </row>
    <row r="36" spans="1:10">
      <c r="A36" s="129">
        <v>30</v>
      </c>
      <c r="B36" s="173" t="str">
        <f>'[1]CV T'!C36</f>
        <v>TOMASA TOLEDO DE LOS SANTOS</v>
      </c>
      <c r="C36" s="174">
        <f>'[1]CV T'!D36</f>
        <v>30000</v>
      </c>
      <c r="D36" s="174">
        <f>'[1]CV T'!E36</f>
        <v>7800</v>
      </c>
      <c r="E36" s="175">
        <f>'[1]CV T'!F36</f>
        <v>42157</v>
      </c>
      <c r="F36" s="174">
        <f>'[1]CV T'!G36</f>
        <v>37800</v>
      </c>
      <c r="G36" s="173">
        <f>'[1]REC TGZ'!G24</f>
        <v>2</v>
      </c>
      <c r="H36" s="174" t="str">
        <f>'[1]REC TGZ'!H24</f>
        <v>CC</v>
      </c>
      <c r="I36" s="174">
        <f>'[1]CV T'!J36</f>
        <v>37800</v>
      </c>
      <c r="J36">
        <v>12340</v>
      </c>
    </row>
    <row r="37" spans="1:10">
      <c r="A37" s="129">
        <v>31</v>
      </c>
      <c r="B37" s="173" t="str">
        <f>'[1]CV T'!C37</f>
        <v>JESUS ADRIANA MORALES CHANONA</v>
      </c>
      <c r="C37" s="174">
        <f>'[1]CV T'!D37</f>
        <v>40000</v>
      </c>
      <c r="D37" s="174">
        <f>'[1]CV T'!E37</f>
        <v>8000</v>
      </c>
      <c r="E37" s="175">
        <f>'[1]CV T'!F37</f>
        <v>42142</v>
      </c>
      <c r="F37" s="174">
        <f>'[1]CV T'!G37</f>
        <v>48000</v>
      </c>
      <c r="G37" s="173" t="str">
        <f>'[1]REC TGZ'!G25</f>
        <v>UNICO</v>
      </c>
      <c r="H37" s="174" t="str">
        <f>'[1]REC TGZ'!H25</f>
        <v>AV</v>
      </c>
      <c r="I37" s="174">
        <f>'[1]CV T'!J37</f>
        <v>48000</v>
      </c>
    </row>
    <row r="38" spans="1:10">
      <c r="A38" s="129">
        <v>32</v>
      </c>
      <c r="B38" s="173" t="s">
        <v>95</v>
      </c>
      <c r="C38" s="174">
        <v>4000</v>
      </c>
      <c r="D38" s="174">
        <f>'[1]CV T'!E38</f>
        <v>1040</v>
      </c>
      <c r="E38" s="175">
        <v>41899</v>
      </c>
      <c r="F38" s="174">
        <f>'[1]CV T'!G38</f>
        <v>5040</v>
      </c>
      <c r="G38" s="173" t="str">
        <f>'[1]REC TGZ'!G26</f>
        <v>UNICO</v>
      </c>
      <c r="H38" s="174" t="str">
        <f>'[1]REC TGZ'!H26</f>
        <v>AV</v>
      </c>
      <c r="I38" s="174">
        <f>'[1]CV T'!J38</f>
        <v>5040</v>
      </c>
    </row>
    <row r="39" spans="1:10">
      <c r="A39" s="129">
        <v>33</v>
      </c>
      <c r="B39" s="173" t="str">
        <f>'[1]CV T'!C39</f>
        <v>ALBERTO MARTINEZ MAZA</v>
      </c>
      <c r="C39" s="174">
        <f>'[1]CV T'!D39</f>
        <v>40000</v>
      </c>
      <c r="D39" s="174">
        <f>'[1]CV T'!E39</f>
        <v>8000</v>
      </c>
      <c r="E39" s="175">
        <f>'[1]CV T'!F39</f>
        <v>41838</v>
      </c>
      <c r="F39" s="174">
        <f>'[1]CV T'!G39</f>
        <v>48000</v>
      </c>
      <c r="G39" s="173" t="str">
        <f>'[1]REC TGZ'!G27</f>
        <v>UNICO</v>
      </c>
      <c r="H39" s="174" t="str">
        <f>'[1]REC TGZ'!H27</f>
        <v>AV</v>
      </c>
      <c r="I39" s="174">
        <f>'[1]CV T'!J39</f>
        <v>48000</v>
      </c>
    </row>
    <row r="40" spans="1:10">
      <c r="A40" s="129">
        <v>34</v>
      </c>
      <c r="B40" s="173" t="str">
        <f>'[1]CV T'!C40</f>
        <v>GABRIEL AGUILAR DE LA CRUZ</v>
      </c>
      <c r="C40" s="174">
        <f>'[1]CV T'!D40</f>
        <v>15000</v>
      </c>
      <c r="D40" s="174">
        <f>'[1]CV T'!E40</f>
        <v>3000</v>
      </c>
      <c r="E40" s="175">
        <f>'[1]CV T'!F40</f>
        <v>41792</v>
      </c>
      <c r="F40" s="174">
        <f>'[1]CV T'!G40</f>
        <v>18000</v>
      </c>
      <c r="G40" s="173" t="str">
        <f>'[1]CV T'!H40</f>
        <v>CV</v>
      </c>
      <c r="H40" s="174">
        <f>'[1]CV T'!I40</f>
        <v>0</v>
      </c>
      <c r="I40" s="174">
        <f>'[1]CV T'!J40</f>
        <v>18000</v>
      </c>
    </row>
    <row r="41" spans="1:10">
      <c r="A41" s="129">
        <v>35</v>
      </c>
      <c r="B41" s="173" t="str">
        <f>'[1]CV T'!C41</f>
        <v>ROBERTO MARTINEZ MAZA</v>
      </c>
      <c r="C41" s="174">
        <f>'[1]CV T'!D41</f>
        <v>40000</v>
      </c>
      <c r="D41" s="174">
        <f>'[1]CV T'!E41</f>
        <v>8000</v>
      </c>
      <c r="E41" s="175">
        <f>'[1]CV T'!F41</f>
        <v>41792</v>
      </c>
      <c r="F41" s="174">
        <f>'[1]CV T'!G41</f>
        <v>48000</v>
      </c>
      <c r="G41" s="173" t="str">
        <f>'[1]CV T'!H41</f>
        <v>CV</v>
      </c>
      <c r="H41" s="174">
        <f>'[1]CV T'!I41</f>
        <v>0</v>
      </c>
      <c r="I41" s="174">
        <f>'[1]CV T'!J41</f>
        <v>48000</v>
      </c>
    </row>
    <row r="42" spans="1:10">
      <c r="A42" s="129">
        <v>36</v>
      </c>
      <c r="B42" s="173" t="str">
        <f>'[1]CV T'!C42</f>
        <v>MAYRA ESPERANZA CAMERA PEREZ</v>
      </c>
      <c r="C42" s="174">
        <f>'[1]CV T'!D42</f>
        <v>50000</v>
      </c>
      <c r="D42" s="174">
        <f>'[1]CV T'!E42</f>
        <v>10000</v>
      </c>
      <c r="E42" s="175">
        <f>'[1]CV T'!F42</f>
        <v>41761</v>
      </c>
      <c r="F42" s="174">
        <f>'[1]CV T'!G42</f>
        <v>60000</v>
      </c>
      <c r="G42" s="173" t="str">
        <f>'[1]CV T'!H42</f>
        <v>CV</v>
      </c>
      <c r="H42" s="174">
        <f>'[1]CV T'!I42</f>
        <v>0</v>
      </c>
      <c r="I42" s="174">
        <f>'[1]CV T'!J42</f>
        <v>60000</v>
      </c>
    </row>
    <row r="43" spans="1:10">
      <c r="A43" s="129">
        <v>37</v>
      </c>
      <c r="B43" s="173" t="str">
        <f>'[1]CV T'!C43</f>
        <v>ORLANDO DE JESUS DOMINGUEZ TORRES</v>
      </c>
      <c r="C43" s="174">
        <f>'[1]CV T'!D43</f>
        <v>30000</v>
      </c>
      <c r="D43" s="174">
        <f>'[1]CV T'!E43</f>
        <v>6000</v>
      </c>
      <c r="E43" s="175">
        <f>'[1]CV T'!F43</f>
        <v>41761</v>
      </c>
      <c r="F43" s="174">
        <f>'[1]CV T'!G43</f>
        <v>36000</v>
      </c>
      <c r="G43" s="173" t="str">
        <f>'[1]CV T'!H43</f>
        <v>CV</v>
      </c>
      <c r="H43" s="174">
        <f>'[1]CV T'!I43</f>
        <v>0</v>
      </c>
      <c r="I43" s="174">
        <f>'[1]CV T'!J43</f>
        <v>36000</v>
      </c>
    </row>
    <row r="44" spans="1:10">
      <c r="A44" s="129">
        <v>38</v>
      </c>
      <c r="B44" s="173" t="str">
        <f>'[1]CV T'!C44</f>
        <v>ADELINA DIAZ HERNANDEZ</v>
      </c>
      <c r="C44" s="174">
        <f>'[1]CV T'!D44</f>
        <v>39000</v>
      </c>
      <c r="D44" s="174">
        <f>'[1]CV T'!E44</f>
        <v>7800</v>
      </c>
      <c r="E44" s="175">
        <f>'[1]CV T'!F44</f>
        <v>41746</v>
      </c>
      <c r="F44" s="174">
        <f>'[1]CV T'!G44</f>
        <v>46800</v>
      </c>
      <c r="G44" s="173" t="str">
        <f>'[1]CV T'!H44</f>
        <v>CV</v>
      </c>
      <c r="H44" s="174">
        <f>'[1]CV T'!I44</f>
        <v>0</v>
      </c>
      <c r="I44" s="174">
        <f>'[1]CV T'!J44</f>
        <v>46800</v>
      </c>
    </row>
    <row r="45" spans="1:10">
      <c r="A45" s="129">
        <v>39</v>
      </c>
      <c r="B45" s="173" t="str">
        <f>'[1]CV T'!C45</f>
        <v>ELAIR HERNANDEZ PADILLA</v>
      </c>
      <c r="C45" s="174">
        <f>'[1]CV T'!D45</f>
        <v>50000</v>
      </c>
      <c r="D45" s="174">
        <f>'[1]CV T'!E45</f>
        <v>13000</v>
      </c>
      <c r="E45" s="175">
        <f>'[1]CV T'!F45</f>
        <v>41672</v>
      </c>
      <c r="F45" s="174">
        <f>'[1]CV T'!G45</f>
        <v>63000</v>
      </c>
      <c r="G45" s="173" t="str">
        <f>'[1]CV T'!H45</f>
        <v>CV</v>
      </c>
      <c r="H45" s="174">
        <f>'[1]CV T'!I45</f>
        <v>0</v>
      </c>
      <c r="I45" s="174">
        <f>'[1]CV T'!J45</f>
        <v>63000</v>
      </c>
    </row>
    <row r="46" spans="1:10">
      <c r="A46" s="129">
        <v>40</v>
      </c>
      <c r="B46" s="173" t="str">
        <f>'[1]CV T'!C46</f>
        <v>ULBA ENEIDA VELAZQUEZ MONTESINOS</v>
      </c>
      <c r="C46" s="174">
        <f>'[1]CV T'!D46</f>
        <v>50000</v>
      </c>
      <c r="D46" s="174">
        <f>'[1]CV T'!E46</f>
        <v>13000</v>
      </c>
      <c r="E46" s="175">
        <f>'[1]CV T'!F46</f>
        <v>41672</v>
      </c>
      <c r="F46" s="174">
        <f>'[1]CV T'!G46</f>
        <v>63000</v>
      </c>
      <c r="G46" s="173" t="str">
        <f>'[1]CV T'!H46</f>
        <v>CV</v>
      </c>
      <c r="H46" s="174">
        <f>'[1]CV T'!I46</f>
        <v>0</v>
      </c>
      <c r="I46" s="174">
        <f>'[1]CV T'!J46</f>
        <v>63000</v>
      </c>
    </row>
    <row r="47" spans="1:10">
      <c r="A47" s="129">
        <v>41</v>
      </c>
      <c r="B47" s="173" t="str">
        <f>'[1]CV T'!C47</f>
        <v>YEREDITH BERZABE HERNANDEZ VELAZQUEZ</v>
      </c>
      <c r="C47" s="174">
        <f>'[1]CV T'!D47</f>
        <v>35000</v>
      </c>
      <c r="D47" s="174">
        <f>'[1]CV T'!E47</f>
        <v>9100</v>
      </c>
      <c r="E47" s="175">
        <f>'[1]CV T'!F47</f>
        <v>41672</v>
      </c>
      <c r="F47" s="174">
        <f>'[1]CV T'!G47</f>
        <v>44100</v>
      </c>
      <c r="G47" s="173" t="str">
        <f>'[1]CV T'!H47</f>
        <v>CV</v>
      </c>
      <c r="H47" s="174">
        <f>'[1]CV T'!I47</f>
        <v>0</v>
      </c>
      <c r="I47" s="174">
        <f>'[1]CV T'!J47</f>
        <v>44100</v>
      </c>
    </row>
    <row r="48" spans="1:10">
      <c r="A48" s="129">
        <v>42</v>
      </c>
      <c r="B48" s="173" t="str">
        <f>'[1]CV T'!C48</f>
        <v>MARTINA VIOLETA AGUILAR HERNANDEZ</v>
      </c>
      <c r="C48" s="174">
        <f>'[1]CV T'!D48</f>
        <v>18000</v>
      </c>
      <c r="D48" s="174">
        <f>'[1]CV T'!E48</f>
        <v>3600</v>
      </c>
      <c r="E48" s="175">
        <f>'[1]CV T'!F48</f>
        <v>41657</v>
      </c>
      <c r="F48" s="174">
        <f>'[1]CV T'!G48</f>
        <v>21600</v>
      </c>
      <c r="G48" s="173" t="str">
        <f>'[1]CV T'!H48</f>
        <v>CV</v>
      </c>
      <c r="H48" s="174">
        <f>'[1]CV T'!I48</f>
        <v>0</v>
      </c>
      <c r="I48" s="174">
        <f>'[1]CV T'!J48</f>
        <v>21600</v>
      </c>
    </row>
    <row r="49" spans="1:9">
      <c r="A49" s="129">
        <v>43</v>
      </c>
      <c r="B49" s="173" t="str">
        <f>'[1]CV T'!C49</f>
        <v>MAGNOLIA HERNANDEZ RAMOS</v>
      </c>
      <c r="C49" s="174">
        <f>'[1]CV T'!D49</f>
        <v>15000</v>
      </c>
      <c r="D49" s="174">
        <f>'[1]CV T'!E49</f>
        <v>4080</v>
      </c>
      <c r="E49" s="175">
        <f>'[1]CV T'!F49</f>
        <v>41626</v>
      </c>
      <c r="F49" s="174">
        <f>'[1]CV T'!G49</f>
        <v>19080</v>
      </c>
      <c r="G49" s="173" t="str">
        <f>'[1]CV T'!H49</f>
        <v>CV</v>
      </c>
      <c r="H49" s="174">
        <f>'[1]CV T'!I49</f>
        <v>0</v>
      </c>
      <c r="I49" s="174">
        <f>'[1]CV T'!J49</f>
        <v>19080</v>
      </c>
    </row>
    <row r="50" spans="1:9">
      <c r="A50" s="129">
        <v>44</v>
      </c>
      <c r="B50" s="173" t="str">
        <f>'[1]CV T'!C50</f>
        <v>ELIZA DEL CARMEN RODRIGUEZ CAMERAS</v>
      </c>
      <c r="C50" s="174">
        <f>'[1]CV T'!D50</f>
        <v>6000</v>
      </c>
      <c r="D50" s="174">
        <f>'[1]CV T'!E50</f>
        <v>1200</v>
      </c>
      <c r="E50" s="175">
        <f>'[1]CV T'!F50</f>
        <v>41626</v>
      </c>
      <c r="F50" s="174">
        <f>'[1]CV T'!G50</f>
        <v>7200</v>
      </c>
      <c r="G50" s="173" t="str">
        <f>'[1]CV T'!H50</f>
        <v>CV</v>
      </c>
      <c r="H50" s="174">
        <f>'[1]CV T'!I50</f>
        <v>0</v>
      </c>
      <c r="I50" s="174">
        <f>'[1]CV T'!J50</f>
        <v>7200</v>
      </c>
    </row>
    <row r="51" spans="1:9">
      <c r="A51" s="129">
        <v>45</v>
      </c>
      <c r="B51" s="173" t="str">
        <f>'[1]CV T'!C51</f>
        <v>MABEL GUTIERREZ HERNANDEZ</v>
      </c>
      <c r="C51" s="174">
        <f>'[1]CV T'!D51</f>
        <v>30000</v>
      </c>
      <c r="D51" s="174">
        <f>'[1]CV T'!E51</f>
        <v>6000</v>
      </c>
      <c r="E51" s="175">
        <f>'[1]CV T'!F51</f>
        <v>41580</v>
      </c>
      <c r="F51" s="174">
        <f>'[1]CV T'!G51</f>
        <v>36000</v>
      </c>
      <c r="G51" s="173" t="str">
        <f>'[1]CV T'!H51</f>
        <v>CV</v>
      </c>
      <c r="H51" s="174">
        <f>'[1]CV T'!I51</f>
        <v>0</v>
      </c>
      <c r="I51" s="174">
        <f>'[1]CV T'!J51</f>
        <v>36000</v>
      </c>
    </row>
    <row r="52" spans="1:9">
      <c r="A52" s="129">
        <v>46</v>
      </c>
      <c r="B52" s="173" t="s">
        <v>96</v>
      </c>
      <c r="C52" s="174">
        <f>'[1]CV VF'!D8</f>
        <v>20000</v>
      </c>
      <c r="D52" s="174">
        <f>'[1]CV VF'!E8</f>
        <v>5200</v>
      </c>
      <c r="E52" s="175">
        <f>'[1]CV VF'!F8</f>
        <v>41626</v>
      </c>
      <c r="F52" s="174">
        <f>'[1]CV VF'!G8</f>
        <v>1000</v>
      </c>
      <c r="G52" s="173" t="str">
        <f>'[1]CV VF'!H8</f>
        <v>CV</v>
      </c>
      <c r="H52" s="174">
        <f>'[1]CV VF'!I8</f>
        <v>0</v>
      </c>
      <c r="I52" s="174">
        <f>'[1]CV VF'!J8</f>
        <v>1000</v>
      </c>
    </row>
    <row r="53" spans="1:9">
      <c r="A53" s="129">
        <v>47</v>
      </c>
      <c r="B53" s="173" t="e">
        <f>'[1]REC TGZ'!#REF!</f>
        <v>#REF!</v>
      </c>
      <c r="C53" s="174">
        <f>'[1]CV VF'!D9</f>
        <v>5000</v>
      </c>
      <c r="D53" s="174">
        <f>'[1]CV VF'!E9</f>
        <v>1300</v>
      </c>
      <c r="E53" s="175">
        <f>'[1]CV VF'!F9</f>
        <v>41672</v>
      </c>
      <c r="F53" s="174">
        <f>'[1]CV VF'!G9</f>
        <v>6300</v>
      </c>
      <c r="G53" s="173" t="str">
        <f>'[1]CV VF'!H9</f>
        <v>CV</v>
      </c>
      <c r="H53" s="174">
        <f>'[1]CV VF'!I9</f>
        <v>0</v>
      </c>
      <c r="I53" s="174">
        <f>'[1]CV VF'!J9</f>
        <v>6300</v>
      </c>
    </row>
    <row r="54" spans="1:9">
      <c r="A54" s="129">
        <v>48</v>
      </c>
      <c r="B54" s="173"/>
      <c r="C54" s="174">
        <f>'[1]CV VF'!D10</f>
        <v>6000</v>
      </c>
      <c r="D54" s="174">
        <f>'[1]CV VF'!E10</f>
        <v>1560</v>
      </c>
      <c r="E54" s="175">
        <f>'[1]CV VF'!F10</f>
        <v>41822</v>
      </c>
      <c r="F54" s="174">
        <f>'[1]CV VF'!G10</f>
        <v>1300</v>
      </c>
      <c r="G54" s="173" t="str">
        <f>'[1]CV VF'!H10</f>
        <v>CV</v>
      </c>
      <c r="H54" s="174">
        <f>'[1]CV VF'!I10</f>
        <v>0</v>
      </c>
      <c r="I54" s="174">
        <f>'[1]CV VF'!J10</f>
        <v>1300</v>
      </c>
    </row>
    <row r="55" spans="1:9">
      <c r="A55" s="129">
        <v>49</v>
      </c>
      <c r="B55" s="173" t="str">
        <f>'[1]CV VF'!C11</f>
        <v>PATRICIA ELIZABETH COUTIÑO FLORES</v>
      </c>
      <c r="C55" s="174">
        <f>'[1]CV VF'!D11</f>
        <v>10000</v>
      </c>
      <c r="D55" s="174">
        <f>'[1]CV VF'!E11</f>
        <v>2600</v>
      </c>
      <c r="E55" s="175">
        <f>'[1]CV VF'!F11</f>
        <v>41975</v>
      </c>
      <c r="F55" s="174">
        <f>'[1]CV VF'!G11</f>
        <v>18500</v>
      </c>
      <c r="G55" s="173" t="str">
        <f>'[1]CV VF'!H11</f>
        <v>CV</v>
      </c>
      <c r="H55" s="174">
        <f>'[1]CV VF'!I11</f>
        <v>0</v>
      </c>
      <c r="I55" s="174">
        <f>'[1]CV VF'!J11</f>
        <v>18500</v>
      </c>
    </row>
    <row r="56" spans="1:9">
      <c r="A56" s="129">
        <v>50</v>
      </c>
      <c r="B56" s="173" t="str">
        <f>'[1]CV VF'!C12</f>
        <v>AMPARO CATILLEJOS SOLIS</v>
      </c>
      <c r="C56" s="174">
        <f>'[1]CV VF'!D12</f>
        <v>10000</v>
      </c>
      <c r="D56" s="174">
        <f>'[1]CV VF'!E12</f>
        <v>2600</v>
      </c>
      <c r="E56" s="175">
        <f>'[1]CV VF'!F12</f>
        <v>41975</v>
      </c>
      <c r="F56" s="174">
        <f>'[1]CV VF'!G12</f>
        <v>4200</v>
      </c>
      <c r="G56" s="173" t="str">
        <f>'[1]CV VF'!H12</f>
        <v>CV</v>
      </c>
      <c r="H56" s="174">
        <f>'[1]CV VF'!I12</f>
        <v>0</v>
      </c>
      <c r="I56" s="174">
        <f>'[1]CV VF'!J12</f>
        <v>4200</v>
      </c>
    </row>
    <row r="57" spans="1:9">
      <c r="A57" s="129">
        <v>51</v>
      </c>
      <c r="B57" s="173" t="str">
        <f>'[1]CV VF'!C13</f>
        <v>DELINA RINCON LAZARO</v>
      </c>
      <c r="C57" s="174">
        <f>'[1]CV VF'!D13</f>
        <v>25000</v>
      </c>
      <c r="D57" s="174">
        <f>'[1]CV VF'!E13</f>
        <v>6500</v>
      </c>
      <c r="E57" s="175">
        <f>'[1]CV VF'!F13</f>
        <v>41991</v>
      </c>
      <c r="F57" s="174">
        <f>'[1]CV VF'!G13</f>
        <v>25000</v>
      </c>
      <c r="G57" s="173" t="str">
        <f>'[1]CV VF'!H13</f>
        <v>CV</v>
      </c>
      <c r="H57" s="174">
        <f>'[1]CV VF'!I13</f>
        <v>0</v>
      </c>
      <c r="I57" s="174">
        <f>'[1]CV VF'!J13</f>
        <v>25000</v>
      </c>
    </row>
    <row r="58" spans="1:9">
      <c r="A58" s="129">
        <v>52</v>
      </c>
      <c r="B58" s="173" t="str">
        <f>'[1]CV VF'!C14</f>
        <v>EVA VAZQUEZ SAUCEDA</v>
      </c>
      <c r="C58" s="174">
        <f>'[1]CV VF'!D14</f>
        <v>4000</v>
      </c>
      <c r="D58" s="174">
        <f>'[1]CV VF'!E14</f>
        <v>1040</v>
      </c>
      <c r="E58" s="175">
        <f>'[1]CV VF'!F14</f>
        <v>42037</v>
      </c>
      <c r="F58" s="174">
        <f>'[1]CV VF'!G14</f>
        <v>1200</v>
      </c>
      <c r="G58" s="173" t="str">
        <f>'[1]CV VF'!H14</f>
        <v>CV</v>
      </c>
      <c r="H58" s="174">
        <f>'[1]CV VF'!I14</f>
        <v>0</v>
      </c>
      <c r="I58" s="174">
        <f>'[1]CV VF'!J14</f>
        <v>1200</v>
      </c>
    </row>
    <row r="59" spans="1:9">
      <c r="A59" s="129">
        <v>53</v>
      </c>
      <c r="B59" s="173" t="str">
        <f>'[1]CV VF'!C15</f>
        <v>ANA LUISA COUTIÑO FLORES</v>
      </c>
      <c r="C59" s="174">
        <f>'[1]CV VF'!D15</f>
        <v>8000</v>
      </c>
      <c r="D59" s="174">
        <f>'[1]CV VF'!E15</f>
        <v>2080</v>
      </c>
      <c r="E59" s="175">
        <f>'[1]CV VF'!F15</f>
        <v>42081</v>
      </c>
      <c r="F59" s="174">
        <f>'[1]CV VF'!G15</f>
        <v>15000</v>
      </c>
      <c r="G59" s="173" t="str">
        <f>'[1]CV VF'!H15</f>
        <v>CV</v>
      </c>
      <c r="H59" s="174">
        <f>'[1]CV VF'!I15</f>
        <v>0</v>
      </c>
      <c r="I59" s="174">
        <f>'[1]CV VF'!J15</f>
        <v>15000</v>
      </c>
    </row>
    <row r="60" spans="1:9">
      <c r="A60" s="129">
        <v>56</v>
      </c>
      <c r="B60" s="173" t="str">
        <f>'[1]CV VF'!C16</f>
        <v>ELMAR DOMINGUEZ PEREZ</v>
      </c>
      <c r="C60" s="174">
        <f>'[1]CV VF'!D16</f>
        <v>10000</v>
      </c>
      <c r="D60" s="174">
        <f>'[1]CV VF'!E16</f>
        <v>2600</v>
      </c>
      <c r="E60" s="175">
        <f>'[1]CV VF'!F16</f>
        <v>42187</v>
      </c>
      <c r="F60" s="174">
        <f>'[1]CV VF'!G16</f>
        <v>19600</v>
      </c>
      <c r="G60" s="173" t="str">
        <f>'[1]CV VF'!H16</f>
        <v>CV</v>
      </c>
      <c r="H60" s="174">
        <f>'[1]CV VF'!I16</f>
        <v>0</v>
      </c>
      <c r="I60" s="174">
        <f>'[1]CV VF'!J16</f>
        <v>19600</v>
      </c>
    </row>
    <row r="61" spans="1:9">
      <c r="A61" s="129">
        <v>57</v>
      </c>
      <c r="B61" s="173" t="str">
        <f>'[1]CV VF'!C17</f>
        <v>MARIA DE JESUS MARTINEZ ARROYO</v>
      </c>
      <c r="C61" s="174">
        <f>'[1]CV VF'!D17</f>
        <v>16000</v>
      </c>
      <c r="D61" s="174">
        <f>'[1]CV VF'!E17</f>
        <v>4160</v>
      </c>
      <c r="E61" s="175">
        <f>'[1]CV VF'!F17</f>
        <v>42249</v>
      </c>
      <c r="F61" s="174">
        <f>'[1]CV VF'!G17</f>
        <v>1500</v>
      </c>
      <c r="G61" s="173" t="str">
        <f>'[1]CV VF'!H17</f>
        <v>CV</v>
      </c>
      <c r="H61" s="174">
        <f>'[1]CV VF'!I17</f>
        <v>0</v>
      </c>
      <c r="I61" s="174">
        <f>'[1]CV VF'!J17</f>
        <v>1500</v>
      </c>
    </row>
    <row r="62" spans="1:9">
      <c r="A62" s="129">
        <v>58</v>
      </c>
      <c r="B62" s="173" t="str">
        <f>'[1]CV VF'!C18</f>
        <v>YADIRA JIMENEZ ESPINOSA</v>
      </c>
      <c r="C62" s="174">
        <f>'[1]CV VF'!D18</f>
        <v>10000</v>
      </c>
      <c r="D62" s="174">
        <f>'[1]CV VF'!E18</f>
        <v>2600</v>
      </c>
      <c r="E62" s="175">
        <f>'[1]CV VF'!F18</f>
        <v>42294</v>
      </c>
      <c r="F62" s="174">
        <f>'[1]CV VF'!G18</f>
        <v>7350</v>
      </c>
      <c r="G62" s="173" t="str">
        <f>'[1]CV VF'!H18</f>
        <v>CV</v>
      </c>
      <c r="H62" s="174">
        <f>'[1]CV VF'!I18</f>
        <v>0</v>
      </c>
      <c r="I62" s="174">
        <f>'[1]CV VF'!J18</f>
        <v>7350</v>
      </c>
    </row>
    <row r="63" spans="1:9">
      <c r="A63" s="129">
        <v>59</v>
      </c>
      <c r="B63" s="173" t="str">
        <f>'[1]CV VF'!C19</f>
        <v>JOSE LUIS GONZALEZ HERNANDEZ</v>
      </c>
      <c r="C63" s="174">
        <f>'[1]CV VF'!D19</f>
        <v>50000</v>
      </c>
      <c r="D63" s="174">
        <f>'[1]CV VF'!E19</f>
        <v>10000</v>
      </c>
      <c r="E63" s="175">
        <f>'[1]CV VF'!F19</f>
        <v>42446</v>
      </c>
      <c r="F63" s="174">
        <f>'[1]CV VF'!G19</f>
        <v>60000</v>
      </c>
      <c r="G63" s="173" t="str">
        <f>'[1]CV VF'!H19</f>
        <v>CV</v>
      </c>
      <c r="H63" s="174">
        <f>'[1]CV VF'!I19</f>
        <v>0</v>
      </c>
      <c r="I63" s="174">
        <f>'[1]CV VF'!J19</f>
        <v>60000</v>
      </c>
    </row>
    <row r="64" spans="1:9">
      <c r="A64" s="129">
        <v>61</v>
      </c>
      <c r="B64" s="173" t="str">
        <f>'[1]CV VF'!C20</f>
        <v>MARIA ELENA GOMEZ PEREZ</v>
      </c>
      <c r="C64" s="174">
        <f>'[1]CV VF'!D20</f>
        <v>7000</v>
      </c>
      <c r="D64" s="174">
        <f>'[1]CV VF'!E20</f>
        <v>1820</v>
      </c>
      <c r="E64" s="175">
        <f>'[1]CV VF'!F20</f>
        <v>42492</v>
      </c>
      <c r="F64" s="174">
        <f>'[1]CV VF'!G20</f>
        <v>2675</v>
      </c>
      <c r="G64" s="173" t="str">
        <f>'[1]CV VF'!H20</f>
        <v>CV</v>
      </c>
      <c r="H64" s="174">
        <f>'[1]CV VF'!I20</f>
        <v>0</v>
      </c>
      <c r="I64" s="174">
        <f>'[1]CV VF'!J20</f>
        <v>2675</v>
      </c>
    </row>
    <row r="65" spans="1:12">
      <c r="A65" s="129">
        <v>64</v>
      </c>
      <c r="B65" s="173" t="str">
        <f>'[1]CV VF'!C21</f>
        <v>LILIANA VELASCO PADILLA</v>
      </c>
      <c r="C65" s="174">
        <f>'[1]CV VF'!D21</f>
        <v>45000</v>
      </c>
      <c r="D65" s="174">
        <f>'[1]CV VF'!E21</f>
        <v>11700</v>
      </c>
      <c r="E65" s="175">
        <f>'[1]CV VF'!F21</f>
        <v>42568</v>
      </c>
      <c r="F65" s="174">
        <f>'[1]CV VF'!G21</f>
        <v>56700</v>
      </c>
      <c r="G65" s="173" t="str">
        <f>'[1]CV VF'!H21</f>
        <v>CV</v>
      </c>
      <c r="H65" s="174">
        <f>'[1]CV VF'!I21</f>
        <v>0</v>
      </c>
      <c r="I65" s="174">
        <f>'[1]CV VF'!J21</f>
        <v>56700</v>
      </c>
    </row>
    <row r="66" spans="1:12">
      <c r="A66" s="129">
        <v>65</v>
      </c>
      <c r="B66" s="173" t="str">
        <f>'[1]CV VF'!C22</f>
        <v>NIDIA VELASCO PADILLA</v>
      </c>
      <c r="C66" s="174">
        <f>'[1]CV VF'!D22</f>
        <v>45000</v>
      </c>
      <c r="D66" s="174">
        <f>'[1]CV VF'!E22</f>
        <v>11700</v>
      </c>
      <c r="E66" s="175">
        <f>'[1]CV VF'!F22</f>
        <v>42709</v>
      </c>
      <c r="F66" s="174">
        <f>'[1]CV VF'!G22</f>
        <v>56700</v>
      </c>
      <c r="G66" s="173" t="str">
        <f>'[1]CV VF'!H22</f>
        <v>CV</v>
      </c>
      <c r="H66" s="174">
        <f>'[1]CV VF'!I22</f>
        <v>0</v>
      </c>
      <c r="I66" s="174">
        <f>'[1]CV VF'!J22</f>
        <v>56700</v>
      </c>
    </row>
    <row r="67" spans="1:12">
      <c r="A67" s="129">
        <v>66</v>
      </c>
      <c r="B67" s="173" t="str">
        <f>'[1]CV P'!B8</f>
        <v>GELVINA RAMIREZ RODRIGUEZ</v>
      </c>
      <c r="C67" s="174">
        <f>'[1]CV P'!C8</f>
        <v>7000</v>
      </c>
      <c r="D67" s="174" t="str">
        <f>'[1]CV P'!D8</f>
        <v>CONVENIO</v>
      </c>
      <c r="E67" s="175">
        <f>'[1]CV P'!E8</f>
        <v>42279</v>
      </c>
      <c r="F67" s="174">
        <f>'[1]CV P'!F8</f>
        <v>3000</v>
      </c>
      <c r="G67" s="173" t="str">
        <f>'[1]CV P'!G8</f>
        <v>CV</v>
      </c>
      <c r="H67" s="174">
        <f>'[1]CV P'!H8</f>
        <v>0</v>
      </c>
      <c r="I67" s="174">
        <f>'[1]CV P'!I8</f>
        <v>3000</v>
      </c>
    </row>
    <row r="68" spans="1:12">
      <c r="A68" s="129">
        <v>67</v>
      </c>
      <c r="B68" s="173" t="str">
        <f>'[1]CV P'!B9</f>
        <v>LUISIÑO CENTENO MELO</v>
      </c>
      <c r="C68" s="174">
        <f>'[1]CV P'!C9</f>
        <v>8586</v>
      </c>
      <c r="D68" s="174" t="str">
        <f>'[1]CV P'!D9</f>
        <v>CONVENIO</v>
      </c>
      <c r="E68" s="175">
        <f>'[1]CV P'!E9</f>
        <v>42279</v>
      </c>
      <c r="F68" s="174">
        <f>'[1]CV P'!F9</f>
        <v>8586</v>
      </c>
      <c r="G68" s="173" t="str">
        <f>'[1]CV P'!G9</f>
        <v>CV</v>
      </c>
      <c r="H68" s="174">
        <f>'[1]CV P'!H9</f>
        <v>0</v>
      </c>
      <c r="I68" s="174">
        <f>'[1]CV P'!I9</f>
        <v>8586</v>
      </c>
    </row>
    <row r="69" spans="1:12">
      <c r="A69" s="129">
        <v>68</v>
      </c>
      <c r="B69" s="173" t="str">
        <f>'[1]CV P'!B10</f>
        <v>JESUS DEL CARMEN REYES ZUÑIGA</v>
      </c>
      <c r="C69" s="174">
        <f>'[1]CV P'!C10</f>
        <v>12720</v>
      </c>
      <c r="D69" s="174" t="str">
        <f>'[1]CV P'!D10</f>
        <v>CONVENIO</v>
      </c>
      <c r="E69" s="175">
        <f>'[1]CV P'!E10</f>
        <v>42310</v>
      </c>
      <c r="F69" s="174">
        <f>'[1]CV P'!F10</f>
        <v>12800</v>
      </c>
      <c r="G69" s="173" t="str">
        <f>'[1]CV P'!G10</f>
        <v>CV</v>
      </c>
      <c r="H69" s="174">
        <f>'[1]CV P'!H10</f>
        <v>0</v>
      </c>
      <c r="I69" s="174">
        <f>'[1]CV P'!I10</f>
        <v>12800</v>
      </c>
    </row>
    <row r="70" spans="1:12">
      <c r="A70" s="129">
        <v>69</v>
      </c>
      <c r="B70" s="173" t="str">
        <f>'[1]CV P'!B11</f>
        <v>LUIS ALBERTO RAMIREZ DIAZ</v>
      </c>
      <c r="C70" s="174">
        <f>'[1]CV P'!C11</f>
        <v>6360</v>
      </c>
      <c r="D70" s="174" t="str">
        <f>'[1]CV P'!D11</f>
        <v>CONVENIO</v>
      </c>
      <c r="E70" s="175">
        <f>'[1]CV P'!E11</f>
        <v>42279</v>
      </c>
      <c r="F70" s="174">
        <f>'[1]CV P'!F11</f>
        <v>6360</v>
      </c>
      <c r="G70" s="173" t="str">
        <f>'[1]CV P'!G11</f>
        <v>CV</v>
      </c>
      <c r="H70" s="174">
        <f>'[1]CV P'!H11</f>
        <v>0</v>
      </c>
      <c r="I70" s="174">
        <f>'[1]CV P'!I11</f>
        <v>6360</v>
      </c>
    </row>
    <row r="71" spans="1:12">
      <c r="A71" s="129">
        <v>70</v>
      </c>
      <c r="B71" s="173" t="str">
        <f>'[1]CV P'!B12</f>
        <v>JOSE LUIS GUTIERREZ CALDERON</v>
      </c>
      <c r="C71" s="174">
        <f>'[1]CV P'!C12</f>
        <v>8000</v>
      </c>
      <c r="D71" s="174" t="str">
        <f>'[1]CV P'!D12</f>
        <v>CONVENIO</v>
      </c>
      <c r="E71" s="175">
        <f>'[1]CV P'!E12</f>
        <v>42279</v>
      </c>
      <c r="F71" s="174">
        <v>7700</v>
      </c>
      <c r="G71" s="173" t="str">
        <f>'[1]CV P'!G12</f>
        <v>CV</v>
      </c>
      <c r="H71" s="174">
        <f>'[1]CV P'!H12</f>
        <v>0</v>
      </c>
      <c r="I71" s="174">
        <f>'[1]CV P'!I12</f>
        <v>5300</v>
      </c>
      <c r="L71" s="200"/>
    </row>
    <row r="72" spans="1:12">
      <c r="A72" s="129">
        <v>71</v>
      </c>
      <c r="B72" s="173" t="str">
        <f>'[1]CV P'!B13</f>
        <v>LUIS ANTONIO CASTELLANOS RODRIGUEZ</v>
      </c>
      <c r="C72" s="174">
        <f>'[1]CV P'!C13</f>
        <v>15200</v>
      </c>
      <c r="D72" s="174" t="str">
        <f>'[1]CV P'!D13</f>
        <v>CONVENIO</v>
      </c>
      <c r="E72" s="175">
        <f>'[1]CV P'!E13</f>
        <v>42279</v>
      </c>
      <c r="F72" s="174">
        <f>'[1]CV P'!F13</f>
        <v>15200</v>
      </c>
      <c r="G72" s="173" t="str">
        <f>'[1]CV P'!G13</f>
        <v>CV</v>
      </c>
      <c r="H72" s="174">
        <f>'[1]CV P'!H13</f>
        <v>0</v>
      </c>
      <c r="I72" s="174">
        <f>'[1]CV P'!I13</f>
        <v>15200</v>
      </c>
    </row>
    <row r="73" spans="1:12">
      <c r="A73" s="129">
        <v>72</v>
      </c>
      <c r="B73" s="173" t="str">
        <f>'[1]CV P'!B14</f>
        <v>RAMIRO HERNANDEZ GONZALEZ</v>
      </c>
      <c r="C73" s="174">
        <f>'[1]CV P'!C14</f>
        <v>6360</v>
      </c>
      <c r="D73" s="174" t="str">
        <f>'[1]CV P'!D14</f>
        <v>CONVENIO</v>
      </c>
      <c r="E73" s="175">
        <f>'[1]CV P'!E14</f>
        <v>42279</v>
      </c>
      <c r="F73" s="174">
        <f>'[1]CV P'!F14</f>
        <v>6360</v>
      </c>
      <c r="G73" s="173" t="str">
        <f>'[1]CV P'!G14</f>
        <v>CV</v>
      </c>
      <c r="H73" s="174">
        <f>'[1]CV P'!H14</f>
        <v>0</v>
      </c>
      <c r="I73" s="174">
        <f>'[1]CV P'!I14</f>
        <v>6360</v>
      </c>
    </row>
    <row r="74" spans="1:12">
      <c r="A74" s="129">
        <v>73</v>
      </c>
      <c r="B74" s="173" t="str">
        <f>'[1]CV P'!B15</f>
        <v>LUISA MENDEZ GUZMAN</v>
      </c>
      <c r="C74" s="174">
        <f>'[1]CV P'!C15</f>
        <v>17808</v>
      </c>
      <c r="D74" s="174" t="str">
        <f>'[1]CV P'!D15</f>
        <v>CONVENIO</v>
      </c>
      <c r="E74" s="175">
        <f>'[1]CV P'!E15</f>
        <v>42279</v>
      </c>
      <c r="F74" s="174">
        <f>'[1]CV P'!F15</f>
        <v>16808</v>
      </c>
      <c r="G74" s="173" t="str">
        <f>'[1]CV P'!G15</f>
        <v>CV</v>
      </c>
      <c r="H74" s="174">
        <f>'[1]CV P'!H15</f>
        <v>0</v>
      </c>
      <c r="I74" s="174">
        <f>'[1]CV P'!I15</f>
        <v>16808</v>
      </c>
    </row>
    <row r="75" spans="1:12">
      <c r="A75" s="129">
        <v>74</v>
      </c>
      <c r="B75" s="173" t="str">
        <f>'[1]CV P'!B16</f>
        <v>MARTIN GONZALEZ HERNANDEZ</v>
      </c>
      <c r="C75" s="174">
        <f>'[1]CV P'!C16</f>
        <v>10000</v>
      </c>
      <c r="D75" s="174" t="str">
        <f>'[1]CV P'!D16</f>
        <v>CONVENIO</v>
      </c>
      <c r="E75" s="175">
        <f>'[1]CV P'!E16</f>
        <v>42279</v>
      </c>
      <c r="F75" s="174">
        <v>2654</v>
      </c>
      <c r="G75" s="173" t="str">
        <f>'[1]CV P'!G16</f>
        <v>CV</v>
      </c>
      <c r="H75" s="174">
        <f>'[1]CV P'!H16</f>
        <v>0</v>
      </c>
      <c r="I75" s="174">
        <f>'[1]CV P'!I16</f>
        <v>6436</v>
      </c>
    </row>
    <row r="76" spans="1:12">
      <c r="A76" s="129">
        <v>75</v>
      </c>
      <c r="B76" s="173" t="str">
        <f>'[1]CV P'!B17</f>
        <v>ARNULFO JUAREZ CHAVARRIA</v>
      </c>
      <c r="C76" s="174">
        <f>'[1]CV P'!C17</f>
        <v>3816</v>
      </c>
      <c r="D76" s="174" t="str">
        <f>'[1]CV P'!D17</f>
        <v>CONVENIO</v>
      </c>
      <c r="E76" s="175">
        <f>'[1]CV P'!E17</f>
        <v>42279</v>
      </c>
      <c r="F76" s="174">
        <f>'[1]CV P'!F17</f>
        <v>3816</v>
      </c>
      <c r="G76" s="173" t="str">
        <f>'[1]CV P'!G17</f>
        <v>CV</v>
      </c>
      <c r="H76" s="174">
        <f>'[1]CV P'!H17</f>
        <v>0</v>
      </c>
      <c r="I76" s="174">
        <f>'[1]CV P'!I17</f>
        <v>3816</v>
      </c>
    </row>
    <row r="77" spans="1:12">
      <c r="A77" s="129">
        <v>76</v>
      </c>
      <c r="B77" s="173" t="str">
        <f>'[1]CV P'!B18</f>
        <v>BRIGIDA JUAREZ MORALES</v>
      </c>
      <c r="C77" s="174">
        <f>'[1]CV P'!C18</f>
        <v>6784</v>
      </c>
      <c r="D77" s="174" t="str">
        <f>'[1]CV P'!D18</f>
        <v>CONVENIO</v>
      </c>
      <c r="E77" s="175">
        <f>'[1]CV P'!E18</f>
        <v>42279</v>
      </c>
      <c r="F77" s="174">
        <f>'[1]CV P'!F18</f>
        <v>6784</v>
      </c>
      <c r="G77" s="173" t="str">
        <f>'[1]CV P'!G18</f>
        <v>CV</v>
      </c>
      <c r="H77" s="174">
        <f>'[1]CV P'!H18</f>
        <v>0</v>
      </c>
      <c r="I77" s="174">
        <f>'[1]CV P'!I18</f>
        <v>6784</v>
      </c>
    </row>
    <row r="78" spans="1:12">
      <c r="A78" s="129">
        <v>77</v>
      </c>
      <c r="B78" s="173" t="str">
        <f>'[1]CV P'!B19</f>
        <v>SAMUEL RUIZ JUAREZ</v>
      </c>
      <c r="C78" s="174">
        <f>'[1]CV P'!C19</f>
        <v>16536</v>
      </c>
      <c r="D78" s="174" t="str">
        <f>'[1]CV P'!D19</f>
        <v>CONVENIO</v>
      </c>
      <c r="E78" s="175">
        <f>'[1]CV P'!E19</f>
        <v>42279</v>
      </c>
      <c r="F78" s="174">
        <f>'[1]CV P'!F19</f>
        <v>16536</v>
      </c>
      <c r="G78" s="173" t="str">
        <f>'[1]CV P'!G19</f>
        <v>CV</v>
      </c>
      <c r="H78" s="174">
        <f>'[1]CV P'!H19</f>
        <v>0</v>
      </c>
      <c r="I78" s="174">
        <f>'[1]CV P'!I19</f>
        <v>16536</v>
      </c>
    </row>
    <row r="79" spans="1:12">
      <c r="A79" s="129">
        <v>78</v>
      </c>
      <c r="B79" s="173" t="str">
        <f>'[1]CV P'!B20</f>
        <v>ISAIAS HERNANDEZ SASSO</v>
      </c>
      <c r="C79" s="174">
        <f>'[1]CV P'!C20</f>
        <v>11450</v>
      </c>
      <c r="D79" s="174" t="str">
        <f>'[1]CV P'!D20</f>
        <v>CONVENIO</v>
      </c>
      <c r="E79" s="175">
        <f>'[1]CV P'!E20</f>
        <v>42279</v>
      </c>
      <c r="F79" s="174">
        <f>'[1]CV P'!F20</f>
        <v>11450</v>
      </c>
      <c r="G79" s="173" t="str">
        <f>'[1]CV P'!G20</f>
        <v>CV</v>
      </c>
      <c r="H79" s="174">
        <f>'[1]CV P'!H20</f>
        <v>0</v>
      </c>
      <c r="I79" s="174">
        <f>'[1]CV P'!I20</f>
        <v>11450</v>
      </c>
    </row>
    <row r="80" spans="1:12">
      <c r="A80" s="129">
        <v>79</v>
      </c>
      <c r="B80" s="173" t="str">
        <f>'[1]CV P'!B21</f>
        <v>EDID MENDEZ RODRIGUEZ</v>
      </c>
      <c r="C80" s="174">
        <f>'[1]CV P'!C21</f>
        <v>16536</v>
      </c>
      <c r="D80" s="174" t="str">
        <f>'[1]CV P'!D21</f>
        <v>CONVENIO</v>
      </c>
      <c r="E80" s="175">
        <f>'[1]CV P'!E21</f>
        <v>42142</v>
      </c>
      <c r="F80" s="174">
        <f>'[1]CV P'!F21</f>
        <v>16536</v>
      </c>
      <c r="G80" s="173" t="str">
        <f>'[1]CV P'!G21</f>
        <v>CV</v>
      </c>
      <c r="H80" s="174">
        <f>'[1]CV P'!H21</f>
        <v>0</v>
      </c>
      <c r="I80" s="174">
        <f>'[1]CV P'!I21</f>
        <v>16536</v>
      </c>
    </row>
    <row r="81" spans="1:9">
      <c r="A81" s="129">
        <v>80</v>
      </c>
      <c r="B81" s="173" t="str">
        <f>'[1]CV P'!B22</f>
        <v>MOISES ALVARADO CORNELIO</v>
      </c>
      <c r="C81" s="174">
        <f>'[1]CV P'!C22</f>
        <v>50000</v>
      </c>
      <c r="D81" s="174" t="str">
        <f>'[1]CV P'!D22</f>
        <v>CONVENIO</v>
      </c>
      <c r="E81" s="175">
        <f>'[1]CV P'!E22</f>
        <v>42081</v>
      </c>
      <c r="F81" s="174">
        <f>'[1]CV P'!F22</f>
        <v>50000</v>
      </c>
      <c r="G81" s="173" t="str">
        <f>'[1]CV P'!G22</f>
        <v>CV</v>
      </c>
      <c r="H81" s="174">
        <f>'[1]CV P'!H22</f>
        <v>0</v>
      </c>
      <c r="I81" s="174">
        <f>'[1]CV P'!I22</f>
        <v>50000</v>
      </c>
    </row>
    <row r="82" spans="1:9">
      <c r="A82" s="129">
        <v>81</v>
      </c>
      <c r="B82" s="173" t="str">
        <f>'[1]CV P'!B23</f>
        <v>CATALINA CRUZ ALVARADO</v>
      </c>
      <c r="C82" s="174">
        <f>'[1]CV P'!C23</f>
        <v>4770</v>
      </c>
      <c r="D82" s="174" t="str">
        <f>'[1]CV P'!D23</f>
        <v>CONVENIO</v>
      </c>
      <c r="E82" s="175">
        <f>'[1]CV P'!E23</f>
        <v>42568</v>
      </c>
      <c r="F82" s="174">
        <f>'[1]CV P'!F23</f>
        <v>4770</v>
      </c>
      <c r="G82" s="173" t="str">
        <f>'[1]CV P'!G23</f>
        <v>CV</v>
      </c>
      <c r="H82" s="174">
        <f>'[1]CV P'!H23</f>
        <v>0</v>
      </c>
      <c r="I82" s="174">
        <f>'[1]CV P'!I23</f>
        <v>4770</v>
      </c>
    </row>
    <row r="83" spans="1:9">
      <c r="A83" s="129">
        <v>82</v>
      </c>
      <c r="B83" s="173" t="str">
        <f>'[1]CV P'!B24</f>
        <v>GLADIS CASANOVA CRUZ</v>
      </c>
      <c r="C83" s="174">
        <f>'[1]CV P'!C24</f>
        <v>15264</v>
      </c>
      <c r="D83" s="174" t="str">
        <f>'[1]CV P'!D24</f>
        <v>CONVENIO</v>
      </c>
      <c r="E83" s="175">
        <f>'[1]CV P'!E24</f>
        <v>41534</v>
      </c>
      <c r="F83" s="174">
        <f>'[1]CV P'!F24</f>
        <v>15264</v>
      </c>
      <c r="G83" s="173" t="str">
        <f>'[1]CV P'!G24</f>
        <v>CV</v>
      </c>
      <c r="H83" s="174">
        <f>'[1]CV P'!H24</f>
        <v>0</v>
      </c>
      <c r="I83" s="174">
        <f>'[1]CV P'!I24</f>
        <v>15264</v>
      </c>
    </row>
    <row r="84" spans="1:9">
      <c r="A84" s="129">
        <v>83</v>
      </c>
      <c r="B84" s="173" t="str">
        <f>'[1]CV P'!B25</f>
        <v>ELIZABETH MOLINA MENDEZ</v>
      </c>
      <c r="C84" s="174">
        <f>'[1]CV P'!C25</f>
        <v>25440</v>
      </c>
      <c r="D84" s="174" t="str">
        <f>'[1]CV P'!D25</f>
        <v>CONVENIO</v>
      </c>
      <c r="E84" s="175">
        <f>'[1]CV P'!E25</f>
        <v>41595</v>
      </c>
      <c r="F84" s="174">
        <f>'[1]CV P'!F25</f>
        <v>24440</v>
      </c>
      <c r="G84" s="173" t="str">
        <f>'[1]CV P'!G25</f>
        <v>CV</v>
      </c>
      <c r="H84" s="174">
        <f>'[1]CV P'!H25</f>
        <v>0</v>
      </c>
      <c r="I84" s="174">
        <f>'[1]CV P'!I25</f>
        <v>24440</v>
      </c>
    </row>
    <row r="85" spans="1:9">
      <c r="A85" s="129">
        <v>84</v>
      </c>
      <c r="B85" s="173" t="str">
        <f>'[1]CV P'!B26</f>
        <v>JOSE MENDEZ LOPEZ</v>
      </c>
      <c r="C85" s="174">
        <f>'[1]CV P'!C26</f>
        <v>19080</v>
      </c>
      <c r="D85" s="174" t="str">
        <f>'[1]CV P'!D26</f>
        <v>CONVENIO</v>
      </c>
      <c r="E85" s="175">
        <f>'[1]CV P'!E26</f>
        <v>41685</v>
      </c>
      <c r="F85" s="174">
        <f>'[1]CV P'!F26</f>
        <v>19080</v>
      </c>
      <c r="G85" s="173" t="str">
        <f>'[1]CV P'!G26</f>
        <v>CV</v>
      </c>
      <c r="H85" s="174">
        <f>'[1]CV P'!H26</f>
        <v>0</v>
      </c>
      <c r="I85" s="174">
        <f>'[1]CV P'!I26</f>
        <v>19080</v>
      </c>
    </row>
    <row r="86" spans="1:9">
      <c r="A86" s="129">
        <v>85</v>
      </c>
      <c r="B86" s="173" t="str">
        <f>'[1]CV P'!B27</f>
        <v>YOANA MENDEZ HERNANDEZ</v>
      </c>
      <c r="C86" s="174">
        <f>'[1]CV P'!C27</f>
        <v>13000</v>
      </c>
      <c r="D86" s="174" t="str">
        <f>'[1]CV P'!D27</f>
        <v>CONVENIO</v>
      </c>
      <c r="E86" s="175">
        <f>'[1]CV P'!E27</f>
        <v>41685</v>
      </c>
      <c r="F86" s="174">
        <f>'[1]CV P'!F27</f>
        <v>13000</v>
      </c>
      <c r="G86" s="173" t="str">
        <f>'[1]CV P'!G27</f>
        <v>CV</v>
      </c>
      <c r="H86" s="174">
        <f>'[1]CV P'!H27</f>
        <v>0</v>
      </c>
      <c r="I86" s="174">
        <f>'[1]CV P'!I27</f>
        <v>13000</v>
      </c>
    </row>
    <row r="87" spans="1:9">
      <c r="A87" s="129">
        <v>86</v>
      </c>
      <c r="B87" s="173" t="str">
        <f>'[1]CV P'!B28</f>
        <v>ADOLFO VELAZQUEZ VILLATORO</v>
      </c>
      <c r="C87" s="174">
        <f>'[1]CV P'!C28</f>
        <v>25440</v>
      </c>
      <c r="D87" s="174" t="str">
        <f>'[1]CV P'!D28</f>
        <v>CONVENIO</v>
      </c>
      <c r="E87" s="175">
        <f>'[1]CV P'!E28</f>
        <v>41685</v>
      </c>
      <c r="F87" s="174">
        <f>'[1]CV P'!F28</f>
        <v>25440</v>
      </c>
      <c r="G87" s="173" t="str">
        <f>'[1]CV P'!G28</f>
        <v>CV</v>
      </c>
      <c r="H87" s="174">
        <f>'[1]CV P'!H28</f>
        <v>0</v>
      </c>
      <c r="I87" s="174">
        <f>'[1]CV P'!I28</f>
        <v>25440</v>
      </c>
    </row>
    <row r="88" spans="1:9">
      <c r="A88" s="129">
        <v>87</v>
      </c>
      <c r="B88" s="173" t="str">
        <f>'[1]CV P'!B29</f>
        <v>ANGEL CENTENO LOPEZ</v>
      </c>
      <c r="C88" s="174">
        <f>'[1]CV P'!C29</f>
        <v>25440</v>
      </c>
      <c r="D88" s="174" t="str">
        <f>'[1]CV P'!D29</f>
        <v>CONVENIO</v>
      </c>
      <c r="E88" s="175">
        <f>'[1]CV P'!E29</f>
        <v>41731</v>
      </c>
      <c r="F88" s="174">
        <f>'[1]CV P'!F29</f>
        <v>25440</v>
      </c>
      <c r="G88" s="173" t="str">
        <f>'[1]CV P'!G29</f>
        <v>CV</v>
      </c>
      <c r="H88" s="174">
        <f>'[1]CV P'!H29</f>
        <v>0</v>
      </c>
      <c r="I88" s="174">
        <f>'[1]CV P'!I29</f>
        <v>25440</v>
      </c>
    </row>
    <row r="89" spans="1:9">
      <c r="A89" s="129">
        <v>88</v>
      </c>
      <c r="B89" s="173" t="str">
        <f>'[1]CV P'!B30</f>
        <v>CESAR ELEAZIN VILLAREAL QUEVEDO</v>
      </c>
      <c r="C89" s="174">
        <f>'[1]CV P'!C30</f>
        <v>12720</v>
      </c>
      <c r="D89" s="174" t="str">
        <f>'[1]CV P'!D30</f>
        <v>CONVENIO</v>
      </c>
      <c r="E89" s="175">
        <f>'[1]CV P'!E30</f>
        <v>41807</v>
      </c>
      <c r="F89" s="174">
        <f>'[1]CV P'!F30</f>
        <v>12720</v>
      </c>
      <c r="G89" s="173" t="str">
        <f>'[1]CV P'!G30</f>
        <v>CV</v>
      </c>
      <c r="H89" s="174">
        <f>'[1]CV P'!H30</f>
        <v>0</v>
      </c>
      <c r="I89" s="174">
        <f>'[1]CV P'!I30</f>
        <v>12720</v>
      </c>
    </row>
    <row r="90" spans="1:9">
      <c r="A90" s="129">
        <v>89</v>
      </c>
      <c r="B90" s="173" t="str">
        <f>'[1]CV P'!B31</f>
        <v>TERESITA DE JESUS LOPEZ PEREZ</v>
      </c>
      <c r="C90" s="174">
        <f>'[1]CV P'!C31</f>
        <v>8904</v>
      </c>
      <c r="D90" s="174" t="str">
        <f>'[1]CV P'!D31</f>
        <v>CONVENIO</v>
      </c>
      <c r="E90" s="175">
        <f>'[1]CV P'!E31</f>
        <v>41807</v>
      </c>
      <c r="F90" s="174">
        <f>'[1]CV P'!F31</f>
        <v>8904</v>
      </c>
      <c r="G90" s="173" t="str">
        <f>'[1]CV P'!G31</f>
        <v>CV</v>
      </c>
      <c r="H90" s="174">
        <f>'[1]CV P'!H31</f>
        <v>0</v>
      </c>
      <c r="I90" s="174">
        <f>'[1]CV P'!I31</f>
        <v>8904</v>
      </c>
    </row>
    <row r="91" spans="1:9">
      <c r="A91" s="129">
        <v>91</v>
      </c>
      <c r="B91" s="173" t="str">
        <f>'[1]CV P'!B32</f>
        <v>MARIO ALBERTO RUIZ ORDOÑEZ</v>
      </c>
      <c r="C91" s="174">
        <f>'[1]CV P'!C32</f>
        <v>25440</v>
      </c>
      <c r="D91" s="174" t="str">
        <f>'[1]CV P'!D32</f>
        <v>CONVENIO</v>
      </c>
      <c r="E91" s="175">
        <f>'[1]CV P'!E32</f>
        <v>41838</v>
      </c>
      <c r="F91" s="174">
        <f>'[1]CV P'!F32</f>
        <v>25440</v>
      </c>
      <c r="G91" s="173" t="str">
        <f>'[1]CV P'!G32</f>
        <v>CV</v>
      </c>
      <c r="H91" s="174">
        <f>'[1]CV P'!H32</f>
        <v>0</v>
      </c>
      <c r="I91" s="174">
        <f>'[1]CV P'!I32</f>
        <v>25440</v>
      </c>
    </row>
    <row r="92" spans="1:9">
      <c r="A92" s="129">
        <v>92</v>
      </c>
      <c r="B92" s="173" t="str">
        <f>'[1]CV P'!B33</f>
        <v>ELENIN GOMEZ ARIAS</v>
      </c>
      <c r="C92" s="174">
        <f>'[1]CV P'!C33</f>
        <v>7896</v>
      </c>
      <c r="D92" s="174" t="str">
        <f>'[1]CV P'!D33</f>
        <v>CONVENIO</v>
      </c>
      <c r="E92" s="175">
        <f>'[1]CV P'!E33</f>
        <v>41853</v>
      </c>
      <c r="F92" s="174">
        <f>'[1]CV P'!F33</f>
        <v>7896</v>
      </c>
      <c r="G92" s="173" t="str">
        <f>'[1]CV P'!G33</f>
        <v>CV</v>
      </c>
      <c r="H92" s="174">
        <f>'[1]CV P'!H33</f>
        <v>0</v>
      </c>
      <c r="I92" s="174">
        <f>'[1]CV P'!I33</f>
        <v>7896</v>
      </c>
    </row>
    <row r="93" spans="1:9">
      <c r="A93" s="129">
        <v>93</v>
      </c>
      <c r="B93" s="173" t="str">
        <f>'[1]CV VC'!B8</f>
        <v>MIGUEL VAZQUEZ ZEPEDA</v>
      </c>
      <c r="C93" s="174">
        <f>'[1]CV VC'!C8</f>
        <v>18000</v>
      </c>
      <c r="D93" s="174">
        <f>'[1]CV VC'!D8</f>
        <v>3600</v>
      </c>
      <c r="E93" s="175">
        <f>'[1]CV VC'!E8</f>
        <v>42371</v>
      </c>
      <c r="F93" s="174">
        <f>'[1]CV VC'!F8</f>
        <v>19800</v>
      </c>
      <c r="G93" s="173" t="str">
        <f>'[1]CV VC'!G8</f>
        <v>CV</v>
      </c>
      <c r="H93" s="174">
        <f>'[1]CV VC'!H8</f>
        <v>0</v>
      </c>
      <c r="I93" s="174">
        <f>'[1]CV VC'!I8</f>
        <v>19800</v>
      </c>
    </row>
    <row r="94" spans="1:9">
      <c r="A94" s="129">
        <v>94</v>
      </c>
      <c r="B94" s="173" t="str">
        <f>'[1]CV VC'!B9</f>
        <v>JOSE GILBERTO DIAZ DIAZ</v>
      </c>
      <c r="C94" s="174">
        <f>'[1]CV VC'!C9</f>
        <v>5000</v>
      </c>
      <c r="D94" s="174">
        <f>'[1]CV VC'!D9</f>
        <v>1000</v>
      </c>
      <c r="E94" s="175">
        <f>'[1]CV VC'!E9</f>
        <v>42569</v>
      </c>
      <c r="F94" s="174">
        <f>'[1]CV VC'!F9</f>
        <v>5500</v>
      </c>
      <c r="G94" s="173" t="str">
        <f>'[1]CV VC'!G9</f>
        <v>CV</v>
      </c>
      <c r="H94" s="174">
        <f>'[1]CV VC'!H9</f>
        <v>0</v>
      </c>
      <c r="I94" s="174">
        <f>'[1]CV VC'!I9</f>
        <v>5500</v>
      </c>
    </row>
    <row r="95" spans="1:9" ht="15.75">
      <c r="A95" s="129">
        <v>95</v>
      </c>
      <c r="B95" s="173" t="str">
        <f>'[1]CV VC'!B10</f>
        <v>CRISTOBAL MORENO VAZQUEZ</v>
      </c>
      <c r="C95" s="174">
        <f>'[1]CV VC'!C10</f>
        <v>20000</v>
      </c>
      <c r="D95" s="174">
        <f>'[1]CV VC'!D10</f>
        <v>5200</v>
      </c>
      <c r="E95" s="175">
        <f>'[1]CV VC'!E10</f>
        <v>42477</v>
      </c>
      <c r="F95" s="174">
        <f>'[1]CV VC'!F10</f>
        <v>15000</v>
      </c>
      <c r="G95" s="173" t="str">
        <f>'[1]CV VC'!G10</f>
        <v>CV</v>
      </c>
      <c r="H95" s="174">
        <f>'[1]CV VC'!H10</f>
        <v>0</v>
      </c>
      <c r="I95" s="179">
        <f>'[1]CV VC'!I10</f>
        <v>15000</v>
      </c>
    </row>
    <row r="96" spans="1:9" ht="15.75" thickBot="1">
      <c r="A96" s="2"/>
      <c r="B96" s="180" t="s">
        <v>97</v>
      </c>
      <c r="C96" s="181">
        <f>SUM(C8:C95)</f>
        <v>2213550</v>
      </c>
      <c r="D96" s="181">
        <f>SUM(D8:D95)</f>
        <v>414314</v>
      </c>
      <c r="E96" s="2"/>
      <c r="F96" s="182">
        <f>SUM(F8:F95)</f>
        <v>2156853</v>
      </c>
      <c r="G96" s="2"/>
      <c r="H96" s="183">
        <f>SUM(H8:H95)</f>
        <v>0</v>
      </c>
      <c r="I96" s="181">
        <f>SUM(I8:I95)</f>
        <v>2101681</v>
      </c>
    </row>
    <row r="97" spans="9:9">
      <c r="I97" s="184"/>
    </row>
  </sheetData>
  <mergeCells count="5">
    <mergeCell ref="A4:F4"/>
    <mergeCell ref="G4:I4"/>
    <mergeCell ref="A6:A7"/>
    <mergeCell ref="B6:B7"/>
    <mergeCell ref="C6:D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M101"/>
  <sheetViews>
    <sheetView topLeftCell="A5" zoomScaleNormal="100" workbookViewId="0">
      <selection activeCell="H39" sqref="H39"/>
    </sheetView>
  </sheetViews>
  <sheetFormatPr baseColWidth="10" defaultColWidth="11.42578125" defaultRowHeight="13.5"/>
  <cols>
    <col min="1" max="1" width="3.5703125" style="2" customWidth="1"/>
    <col min="2" max="2" width="5" style="2" customWidth="1"/>
    <col min="3" max="3" width="42.85546875" style="2" customWidth="1"/>
    <col min="4" max="4" width="19.42578125" style="2" customWidth="1"/>
    <col min="5" max="5" width="5.42578125" style="2" customWidth="1"/>
    <col min="6" max="6" width="19.5703125" style="2" customWidth="1"/>
    <col min="7" max="7" width="16.42578125" style="2" customWidth="1"/>
    <col min="8" max="8" width="19" style="2" customWidth="1"/>
    <col min="9" max="16384" width="11.42578125" style="2"/>
  </cols>
  <sheetData>
    <row r="1" spans="2:8">
      <c r="B1" s="1"/>
    </row>
    <row r="2" spans="2:8">
      <c r="B2" s="4"/>
      <c r="C2" s="4"/>
      <c r="D2" s="4"/>
      <c r="E2" s="4"/>
    </row>
    <row r="3" spans="2:8" ht="14.25" thickBot="1">
      <c r="B3" s="6"/>
      <c r="C3" s="6"/>
      <c r="D3" s="6"/>
      <c r="E3" s="6"/>
      <c r="F3" s="6"/>
      <c r="G3" s="6"/>
      <c r="H3" s="6"/>
    </row>
    <row r="4" spans="2:8" ht="15.75" customHeight="1">
      <c r="C4" s="8" t="s">
        <v>0</v>
      </c>
      <c r="D4" s="8"/>
    </row>
    <row r="5" spans="2:8" ht="15.75" customHeight="1">
      <c r="C5" s="185"/>
      <c r="D5" s="241" t="s">
        <v>1</v>
      </c>
      <c r="E5" s="241"/>
    </row>
    <row r="6" spans="2:8">
      <c r="B6" s="4"/>
      <c r="C6" s="186"/>
      <c r="D6" s="162">
        <f ca="1">NOW()</f>
        <v>43900.561277199071</v>
      </c>
      <c r="E6" s="187"/>
    </row>
    <row r="7" spans="2:8" ht="14.25" thickBot="1">
      <c r="B7" s="4"/>
      <c r="C7" s="186"/>
      <c r="D7" s="10"/>
    </row>
    <row r="8" spans="2:8" ht="15" customHeight="1">
      <c r="B8" s="230" t="s">
        <v>2</v>
      </c>
      <c r="C8" s="230" t="s">
        <v>3</v>
      </c>
      <c r="D8" s="232" t="s">
        <v>98</v>
      </c>
      <c r="E8" s="233"/>
      <c r="F8" s="205" t="s">
        <v>103</v>
      </c>
    </row>
    <row r="9" spans="2:8" ht="15" customHeight="1" thickBot="1">
      <c r="B9" s="231"/>
      <c r="C9" s="231"/>
      <c r="D9" s="234"/>
      <c r="E9" s="235"/>
      <c r="F9" s="204"/>
    </row>
    <row r="10" spans="2:8">
      <c r="B10" s="188">
        <v>1</v>
      </c>
      <c r="C10" s="46" t="s">
        <v>108</v>
      </c>
      <c r="D10" s="236">
        <v>10000</v>
      </c>
      <c r="E10" s="244"/>
      <c r="F10" s="250" t="s">
        <v>107</v>
      </c>
    </row>
    <row r="11" spans="2:8">
      <c r="B11" s="188"/>
      <c r="C11" s="189"/>
      <c r="D11" s="237"/>
      <c r="E11" s="245"/>
      <c r="F11" s="250"/>
    </row>
    <row r="12" spans="2:8">
      <c r="B12" s="188"/>
      <c r="C12" s="189"/>
      <c r="D12" s="237"/>
      <c r="E12" s="245"/>
      <c r="F12" s="250"/>
    </row>
    <row r="13" spans="2:8">
      <c r="B13" s="188"/>
      <c r="C13" s="189"/>
      <c r="D13" s="237"/>
      <c r="E13" s="245"/>
      <c r="F13" s="250"/>
    </row>
    <row r="14" spans="2:8">
      <c r="B14" s="188"/>
      <c r="C14" s="189"/>
      <c r="D14" s="237"/>
      <c r="E14" s="245"/>
      <c r="F14" s="250"/>
    </row>
    <row r="15" spans="2:8">
      <c r="B15" s="188"/>
      <c r="C15" s="189"/>
      <c r="D15" s="238"/>
      <c r="E15" s="246"/>
      <c r="F15" s="250"/>
    </row>
    <row r="16" spans="2:8">
      <c r="B16" s="188"/>
      <c r="C16" s="189"/>
      <c r="D16" s="238"/>
      <c r="E16" s="246"/>
      <c r="F16" s="250"/>
    </row>
    <row r="17" spans="2:10">
      <c r="B17" s="188"/>
      <c r="C17" s="189"/>
      <c r="D17" s="238"/>
      <c r="E17" s="246"/>
      <c r="F17" s="250"/>
    </row>
    <row r="18" spans="2:10">
      <c r="B18" s="188"/>
      <c r="C18" s="189"/>
      <c r="D18" s="238"/>
      <c r="E18" s="246"/>
      <c r="F18" s="250"/>
    </row>
    <row r="19" spans="2:10">
      <c r="B19" s="188"/>
      <c r="C19" s="189"/>
      <c r="D19" s="238"/>
      <c r="E19" s="246"/>
      <c r="F19" s="250"/>
    </row>
    <row r="20" spans="2:10">
      <c r="B20" s="188"/>
      <c r="C20" s="189"/>
      <c r="D20" s="238"/>
      <c r="E20" s="246"/>
      <c r="F20" s="250"/>
    </row>
    <row r="21" spans="2:10">
      <c r="B21" s="188"/>
      <c r="C21" s="189"/>
      <c r="D21" s="238"/>
      <c r="E21" s="246"/>
      <c r="F21" s="250"/>
    </row>
    <row r="22" spans="2:10">
      <c r="B22" s="188"/>
      <c r="C22" s="189"/>
      <c r="D22" s="238"/>
      <c r="E22" s="246"/>
      <c r="F22" s="251"/>
    </row>
    <row r="23" spans="2:10">
      <c r="B23" s="188"/>
      <c r="C23" s="190"/>
      <c r="D23" s="238"/>
      <c r="E23" s="246"/>
      <c r="F23" s="252"/>
    </row>
    <row r="24" spans="2:10" ht="14.25" thickBot="1">
      <c r="B24" s="191"/>
      <c r="C24" s="192"/>
      <c r="D24" s="239"/>
      <c r="E24" s="247"/>
      <c r="F24" s="252"/>
    </row>
    <row r="25" spans="2:10" ht="14.25" thickBot="1">
      <c r="C25" s="193" t="s">
        <v>65</v>
      </c>
      <c r="D25" s="240">
        <f>SUM(D10:E24)</f>
        <v>10000</v>
      </c>
      <c r="E25" s="248"/>
      <c r="F25" s="255"/>
    </row>
    <row r="26" spans="2:10" ht="14.25">
      <c r="F26" s="160"/>
      <c r="I26" s="156"/>
      <c r="J26" s="194"/>
    </row>
    <row r="27" spans="2:10" ht="14.25" thickBot="1"/>
    <row r="28" spans="2:10" ht="13.5" customHeight="1">
      <c r="B28" s="230" t="s">
        <v>2</v>
      </c>
      <c r="C28" s="230" t="s">
        <v>3</v>
      </c>
      <c r="D28" s="232" t="s">
        <v>99</v>
      </c>
      <c r="E28" s="233"/>
      <c r="F28" s="206" t="s">
        <v>103</v>
      </c>
    </row>
    <row r="29" spans="2:10" ht="15.75" customHeight="1" thickBot="1">
      <c r="B29" s="231"/>
      <c r="C29" s="231"/>
      <c r="D29" s="234"/>
      <c r="E29" s="235"/>
      <c r="F29" s="203"/>
    </row>
    <row r="30" spans="2:10">
      <c r="B30" s="195">
        <v>1</v>
      </c>
      <c r="C30" s="196"/>
      <c r="D30" s="242"/>
      <c r="E30" s="253"/>
      <c r="F30" s="254"/>
    </row>
    <row r="31" spans="2:10">
      <c r="B31" s="188">
        <v>2</v>
      </c>
      <c r="C31" s="189"/>
      <c r="D31" s="238"/>
      <c r="E31" s="246"/>
      <c r="F31" s="252"/>
    </row>
    <row r="32" spans="2:10">
      <c r="B32" s="188">
        <v>3</v>
      </c>
      <c r="C32" s="189"/>
      <c r="D32" s="238"/>
      <c r="E32" s="246"/>
      <c r="F32" s="252"/>
    </row>
    <row r="33" spans="2:13">
      <c r="B33" s="188">
        <v>4</v>
      </c>
      <c r="C33" s="189"/>
      <c r="D33" s="238"/>
      <c r="E33" s="246"/>
      <c r="F33" s="252"/>
    </row>
    <row r="34" spans="2:13">
      <c r="B34" s="188">
        <v>5</v>
      </c>
      <c r="C34" s="189"/>
      <c r="D34" s="238"/>
      <c r="E34" s="246"/>
      <c r="F34" s="252"/>
    </row>
    <row r="35" spans="2:13">
      <c r="B35" s="188">
        <v>6</v>
      </c>
      <c r="C35" s="189"/>
      <c r="D35" s="238"/>
      <c r="E35" s="246"/>
      <c r="F35" s="252"/>
    </row>
    <row r="36" spans="2:13">
      <c r="B36" s="188">
        <v>7</v>
      </c>
      <c r="C36" s="189"/>
      <c r="D36" s="238"/>
      <c r="E36" s="246"/>
      <c r="F36" s="252"/>
    </row>
    <row r="37" spans="2:13">
      <c r="B37" s="188">
        <v>8</v>
      </c>
      <c r="C37" s="189"/>
      <c r="D37" s="238"/>
      <c r="E37" s="246"/>
      <c r="F37" s="252"/>
    </row>
    <row r="38" spans="2:13">
      <c r="B38" s="188">
        <v>0</v>
      </c>
      <c r="C38" s="189"/>
      <c r="D38" s="238"/>
      <c r="E38" s="246"/>
      <c r="F38" s="252"/>
    </row>
    <row r="39" spans="2:13">
      <c r="B39" s="188">
        <v>10</v>
      </c>
      <c r="C39" s="189"/>
      <c r="D39" s="238"/>
      <c r="E39" s="246"/>
      <c r="F39" s="252"/>
    </row>
    <row r="40" spans="2:13">
      <c r="B40" s="188">
        <v>11</v>
      </c>
      <c r="C40" s="189"/>
      <c r="D40" s="238"/>
      <c r="E40" s="246"/>
      <c r="F40" s="252"/>
    </row>
    <row r="41" spans="2:13">
      <c r="B41" s="188">
        <v>12</v>
      </c>
      <c r="C41" s="189"/>
      <c r="D41" s="238"/>
      <c r="E41" s="246"/>
      <c r="F41" s="252"/>
    </row>
    <row r="42" spans="2:13">
      <c r="B42" s="188">
        <v>13</v>
      </c>
      <c r="C42" s="190"/>
      <c r="D42" s="238"/>
      <c r="E42" s="246"/>
      <c r="F42" s="252"/>
    </row>
    <row r="43" spans="2:13" ht="14.25" thickBot="1">
      <c r="B43" s="191">
        <v>14</v>
      </c>
      <c r="C43" s="192"/>
      <c r="D43" s="239"/>
      <c r="E43" s="247"/>
      <c r="F43" s="252"/>
    </row>
    <row r="44" spans="2:13" ht="14.25" thickBot="1">
      <c r="C44" s="193" t="s">
        <v>65</v>
      </c>
      <c r="D44" s="240">
        <f>SUM(D30:D43)</f>
        <v>0</v>
      </c>
      <c r="E44" s="248"/>
      <c r="F44" s="249"/>
    </row>
    <row r="47" spans="2:13">
      <c r="C47" s="197" t="s">
        <v>100</v>
      </c>
      <c r="D47" s="198">
        <f>D25</f>
        <v>10000</v>
      </c>
      <c r="E47" s="197"/>
      <c r="F47" s="197"/>
      <c r="G47" s="197"/>
      <c r="H47" s="197"/>
      <c r="I47" s="198"/>
      <c r="J47" s="197"/>
      <c r="K47" s="197"/>
      <c r="L47" s="197"/>
      <c r="M47" s="197"/>
    </row>
    <row r="48" spans="2:13">
      <c r="C48" s="197" t="s">
        <v>101</v>
      </c>
      <c r="D48" s="198">
        <f>D44</f>
        <v>0</v>
      </c>
      <c r="E48" s="197"/>
      <c r="F48" s="197"/>
      <c r="G48" s="197"/>
      <c r="H48" s="197"/>
      <c r="I48" s="198"/>
      <c r="J48" s="197"/>
      <c r="K48" s="197"/>
      <c r="L48" s="197"/>
      <c r="M48" s="197"/>
    </row>
    <row r="49" spans="2:13">
      <c r="C49" s="197" t="s">
        <v>63</v>
      </c>
      <c r="D49" s="198">
        <f>D47-D48</f>
        <v>10000</v>
      </c>
      <c r="E49" s="197"/>
      <c r="F49" s="197"/>
      <c r="G49" s="197"/>
      <c r="H49" s="197"/>
      <c r="I49" s="198"/>
      <c r="J49" s="197"/>
      <c r="K49" s="197"/>
      <c r="L49" s="197"/>
      <c r="M49" s="197"/>
    </row>
    <row r="50" spans="2:13">
      <c r="C50" s="197"/>
      <c r="D50" s="198"/>
      <c r="E50" s="197"/>
      <c r="F50" s="197"/>
      <c r="G50" s="197"/>
      <c r="H50" s="197"/>
      <c r="I50" s="198"/>
      <c r="J50" s="197"/>
      <c r="K50" s="197"/>
      <c r="L50" s="197"/>
      <c r="M50" s="197"/>
    </row>
    <row r="51" spans="2:13">
      <c r="C51" s="197"/>
      <c r="D51" s="198"/>
      <c r="E51" s="197"/>
      <c r="F51" s="197"/>
      <c r="G51" s="197"/>
      <c r="H51" s="197"/>
      <c r="I51" s="198"/>
      <c r="J51" s="197"/>
      <c r="K51" s="197"/>
      <c r="L51" s="197"/>
      <c r="M51" s="197"/>
    </row>
    <row r="52" spans="2:13">
      <c r="D52" s="4"/>
      <c r="E52" s="4"/>
      <c r="F52" s="4"/>
      <c r="G52" s="4"/>
      <c r="H52" s="4"/>
    </row>
    <row r="53" spans="2:13">
      <c r="B53" s="199"/>
      <c r="C53" s="199"/>
      <c r="D53" s="199"/>
      <c r="E53" s="199"/>
      <c r="F53" s="199"/>
      <c r="G53" s="199"/>
      <c r="H53" s="199"/>
    </row>
    <row r="54" spans="2:13" ht="15" customHeight="1">
      <c r="B54" s="199"/>
      <c r="C54" s="220"/>
      <c r="D54" s="220"/>
      <c r="E54" s="220"/>
      <c r="F54" s="220"/>
      <c r="G54" s="220"/>
      <c r="H54" s="220"/>
    </row>
    <row r="55" spans="2:13" ht="14.25" thickBot="1">
      <c r="B55" s="6"/>
      <c r="C55" s="6"/>
      <c r="D55" s="6"/>
      <c r="E55" s="6"/>
      <c r="F55" s="6"/>
      <c r="G55" s="6"/>
      <c r="H55" s="6"/>
    </row>
    <row r="56" spans="2:13" ht="15" customHeight="1">
      <c r="B56" s="243" t="s">
        <v>55</v>
      </c>
      <c r="C56" s="243"/>
      <c r="D56" s="243"/>
      <c r="E56" s="243"/>
      <c r="F56" s="243"/>
      <c r="G56" s="243"/>
      <c r="H56" s="243"/>
      <c r="I56" s="243"/>
    </row>
    <row r="57" spans="2:13">
      <c r="B57" s="214" t="s">
        <v>56</v>
      </c>
      <c r="C57" s="214"/>
      <c r="D57" s="214"/>
      <c r="E57" s="214"/>
      <c r="F57" s="214"/>
      <c r="G57" s="214"/>
      <c r="H57" s="214"/>
      <c r="I57" s="214"/>
    </row>
    <row r="75" spans="6:9">
      <c r="F75" s="2">
        <v>2654</v>
      </c>
      <c r="I75" s="2">
        <v>0</v>
      </c>
    </row>
    <row r="101" spans="6:9" ht="14.25">
      <c r="F101" s="2">
        <v>269016</v>
      </c>
      <c r="I101" s="160">
        <v>0</v>
      </c>
    </row>
  </sheetData>
  <mergeCells count="41">
    <mergeCell ref="D43:E43"/>
    <mergeCell ref="D44:E44"/>
    <mergeCell ref="C54:H54"/>
    <mergeCell ref="B56:I56"/>
    <mergeCell ref="B57:I57"/>
    <mergeCell ref="B28:B29"/>
    <mergeCell ref="C28:C29"/>
    <mergeCell ref="D28:E29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30:E30"/>
    <mergeCell ref="D23:E23"/>
    <mergeCell ref="D24:E24"/>
    <mergeCell ref="D25:E25"/>
    <mergeCell ref="D17:E17"/>
    <mergeCell ref="D5:E5"/>
    <mergeCell ref="D12:E12"/>
    <mergeCell ref="D13:E13"/>
    <mergeCell ref="D14:E14"/>
    <mergeCell ref="D15:E15"/>
    <mergeCell ref="D16:E16"/>
    <mergeCell ref="D18:E18"/>
    <mergeCell ref="D19:E19"/>
    <mergeCell ref="D20:E20"/>
    <mergeCell ref="D21:E21"/>
    <mergeCell ref="D22:E22"/>
    <mergeCell ref="B8:B9"/>
    <mergeCell ref="C8:C9"/>
    <mergeCell ref="D8:E9"/>
    <mergeCell ref="D10:E10"/>
    <mergeCell ref="D11:E11"/>
  </mergeCells>
  <pageMargins left="0.23622047244094491" right="0.23622047244094491" top="0.55118110236220474" bottom="0.55118110236220474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RECUP. TODAS</vt:lpstr>
      <vt:lpstr>GRÁFICAS</vt:lpstr>
      <vt:lpstr>AVIO VDO</vt:lpstr>
      <vt:lpstr>MICRO VDO</vt:lpstr>
      <vt:lpstr>RECUP. Y COLOC.</vt:lpstr>
      <vt:lpstr>'MICRO VDO'!Área_de_impresión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WCASSS</dc:creator>
  <cp:lastModifiedBy>WCASSS</cp:lastModifiedBy>
  <dcterms:created xsi:type="dcterms:W3CDTF">2020-02-17T21:20:56Z</dcterms:created>
  <dcterms:modified xsi:type="dcterms:W3CDTF">2020-03-10T21:09:05Z</dcterms:modified>
</cp:coreProperties>
</file>