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4.xml" ContentType="application/vnd.openxmlformats-officedocument.spreadsheetml.table+xml"/>
  <Override PartName="/xl/worksheets/sheet7.xml" ContentType="application/vnd.openxmlformats-officedocument.spreadsheetml.worksheet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762" firstSheet="0" activeTab="1" autoFilterDateGrouping="1"/>
  </bookViews>
  <sheets>
    <sheet name="SODAR AQsystem" sheetId="1" state="visible" r:id="rId1"/>
    <sheet name="Lidar Windcube" sheetId="2" state="visible" r:id="rId2"/>
    <sheet name="Historico" sheetId="3" state="visible" r:id="rId3"/>
    <sheet name="EFOY" sheetId="4" state="visible" r:id="rId4"/>
    <sheet name="Sodar Vaisala" sheetId="5" state="visible" r:id="rId5"/>
    <sheet name="Lidar ZX" sheetId="6" state="visible" r:id="rId6"/>
    <sheet name="TM" sheetId="7" state="visible" r:id="rId7"/>
    <sheet name="Mantenimientos Plantilla WTT" sheetId="8" state="visible" r:id="rId8"/>
    <sheet name="STOCK METANOL EFOY" sheetId="9" state="visible" r:id="rId9"/>
    <sheet name="Plantilla mttos" sheetId="10" state="visible" r:id="rId10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8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color theme="3" tint="-0.24997711111789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color rgb="FFFF0000"/>
      <sz val="16"/>
      <scheme val="minor"/>
    </font>
    <font>
      <name val="Calibri"/>
      <family val="2"/>
      <color theme="5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5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</font>
    <font>
      <name val="Calibri"/>
      <family val="2"/>
      <b val="1"/>
      <color theme="1"/>
      <sz val="10"/>
      <scheme val="minor"/>
    </font>
    <font>
      <name val="Calibri"/>
      <family val="2"/>
      <sz val="10"/>
      <scheme val="minor"/>
    </font>
    <font>
      <name val="Calibri"/>
      <family val="2"/>
      <b val="1"/>
      <sz val="10"/>
    </font>
    <font>
      <name val="Calibri"/>
      <family val="2"/>
      <color rgb="FF9C0006"/>
      <sz val="11"/>
      <scheme val="minor"/>
    </font>
    <font>
      <name val="Calibri"/>
      <family val="2"/>
      <b val="1"/>
      <sz val="11"/>
    </font>
    <font>
      <name val="Calibri"/>
      <family val="2"/>
      <b val="1"/>
      <color rgb="FFFF00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1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9" tint="0.7999816888943144"/>
        <bgColor theme="9" tint="0.799981688894314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"/>
        <bgColor theme="9" tint="0.5999938962981048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theme="9" tint="0.7999816888943144"/>
      </patternFill>
    </fill>
    <fill>
      <patternFill patternType="solid">
        <fgColor theme="9" tint="0.7999816888943144"/>
        <bgColor theme="9" tint="0.5999938962981048"/>
      </patternFill>
    </fill>
    <fill>
      <patternFill patternType="solid">
        <fgColor rgb="FFBFBFBF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theme="9" tint="0.5999938962981048"/>
      </patternFill>
    </fill>
    <fill>
      <patternFill patternType="solid">
        <fgColor theme="9" tint="-0.249977111117893"/>
        <bgColor theme="9"/>
      </patternFill>
    </fill>
  </fills>
  <borders count="5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27" fillId="0" borderId="0"/>
    <xf numFmtId="0" fontId="7" fillId="0" borderId="0"/>
    <xf numFmtId="0" fontId="23" fillId="11" borderId="0"/>
    <xf numFmtId="0" fontId="26" fillId="13" borderId="0"/>
  </cellStyleXfs>
  <cellXfs count="265">
    <xf numFmtId="0" fontId="0" fillId="0" borderId="0" pivotButton="0" quotePrefix="0" xfId="0"/>
    <xf numFmtId="0" fontId="1" fillId="3" borderId="1" pivotButton="0" quotePrefix="0" xfId="0"/>
    <xf numFmtId="0" fontId="1" fillId="3" borderId="2" pivotButton="0" quotePrefix="0" xfId="0"/>
    <xf numFmtId="0" fontId="1" fillId="3" borderId="3" pivotButton="0" quotePrefix="0" xfId="0"/>
    <xf numFmtId="0" fontId="0" fillId="4" borderId="5" pivotButton="0" quotePrefix="0" xfId="0"/>
    <xf numFmtId="0" fontId="2" fillId="0" borderId="0" pivotButton="0" quotePrefix="0" xfId="0"/>
    <xf numFmtId="0" fontId="0" fillId="5" borderId="0" pivotButton="0" quotePrefix="0" xfId="0"/>
    <xf numFmtId="14" fontId="0" fillId="5" borderId="0" pivotButton="0" quotePrefix="0" xfId="0"/>
    <xf numFmtId="0" fontId="0" fillId="0" borderId="10" pivotButton="0" quotePrefix="0" xfId="0"/>
    <xf numFmtId="0" fontId="3" fillId="0" borderId="10" pivotButton="0" quotePrefix="0" xfId="0"/>
    <xf numFmtId="0" fontId="4" fillId="0" borderId="0" pivotButton="0" quotePrefix="0" xfId="0"/>
    <xf numFmtId="0" fontId="1" fillId="3" borderId="7" applyAlignment="1" pivotButton="0" quotePrefix="0" xfId="0">
      <alignment horizontal="left" vertical="center"/>
    </xf>
    <xf numFmtId="0" fontId="1" fillId="3" borderId="8" applyAlignment="1" pivotButton="0" quotePrefix="0" xfId="0">
      <alignment horizontal="left" vertical="center"/>
    </xf>
    <xf numFmtId="0" fontId="1" fillId="3" borderId="9" applyAlignment="1" pivotButton="0" quotePrefix="0" xfId="0">
      <alignment horizontal="left" vertical="center"/>
    </xf>
    <xf numFmtId="0" fontId="0" fillId="4" borderId="0" applyAlignment="1" pivotButton="0" quotePrefix="0" xfId="0">
      <alignment horizontal="left" vertical="center"/>
    </xf>
    <xf numFmtId="0" fontId="3" fillId="4" borderId="0" applyAlignment="1" pivotButton="0" quotePrefix="0" xfId="0">
      <alignment horizontal="left" vertical="center"/>
    </xf>
    <xf numFmtId="0" fontId="0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left" vertical="center"/>
    </xf>
    <xf numFmtId="0" fontId="0" fillId="4" borderId="11" applyAlignment="1" pivotButton="0" quotePrefix="0" xfId="0">
      <alignment horizontal="left" vertical="center"/>
    </xf>
    <xf numFmtId="0" fontId="3" fillId="4" borderId="11" applyAlignment="1" pivotButton="0" quotePrefix="0" xfId="0">
      <alignment horizontal="left" vertical="center"/>
    </xf>
    <xf numFmtId="0" fontId="0" fillId="7" borderId="12" pivotButton="0" quotePrefix="0" xfId="0"/>
    <xf numFmtId="0" fontId="1" fillId="3" borderId="0" pivotButton="0" quotePrefix="0" xfId="0"/>
    <xf numFmtId="14" fontId="0" fillId="4" borderId="6" pivotButton="0" quotePrefix="0" xfId="0"/>
    <xf numFmtId="14" fontId="0" fillId="0" borderId="10" pivotButton="0" quotePrefix="0" xfId="0"/>
    <xf numFmtId="0" fontId="1" fillId="3" borderId="2" applyAlignment="1" pivotButton="0" quotePrefix="0" xfId="0">
      <alignment wrapText="1"/>
    </xf>
    <xf numFmtId="0" fontId="1" fillId="3" borderId="2" applyAlignment="1" pivotButton="0" quotePrefix="0" xfId="0">
      <alignment vertical="center" wrapText="1"/>
    </xf>
    <xf numFmtId="0" fontId="3" fillId="0" borderId="10" applyAlignment="1" pivotButton="0" quotePrefix="0" xfId="0">
      <alignment vertical="center"/>
    </xf>
    <xf numFmtId="14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14" fontId="0" fillId="0" borderId="11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1" fillId="3" borderId="1" applyAlignment="1" pivotButton="0" quotePrefix="0" xfId="0">
      <alignment vertical="center"/>
    </xf>
    <xf numFmtId="0" fontId="1" fillId="3" borderId="2" applyAlignment="1" pivotButton="0" quotePrefix="0" xfId="0">
      <alignment vertical="center"/>
    </xf>
    <xf numFmtId="0" fontId="0" fillId="0" borderId="1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14" fontId="3" fillId="0" borderId="0" pivotButton="0" quotePrefix="0" xfId="0"/>
    <xf numFmtId="0" fontId="3" fillId="0" borderId="0" pivotButton="0" quotePrefix="0" xfId="0"/>
    <xf numFmtId="0" fontId="1" fillId="3" borderId="3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11" applyAlignment="1" pivotButton="0" quotePrefix="0" xfId="0">
      <alignment horizontal="left" vertical="center"/>
    </xf>
    <xf numFmtId="0" fontId="3" fillId="2" borderId="11" applyAlignment="1" pivotButton="0" quotePrefix="0" xfId="0">
      <alignment horizontal="left" vertical="center"/>
    </xf>
    <xf numFmtId="0" fontId="5" fillId="0" borderId="13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3" fillId="0" borderId="11" applyAlignment="1" pivotButton="0" quotePrefix="0" xfId="0">
      <alignment vertical="center"/>
    </xf>
    <xf numFmtId="0" fontId="0" fillId="0" borderId="0" applyAlignment="1" pivotButton="0" quotePrefix="0" xfId="0">
      <alignment wrapText="1"/>
    </xf>
    <xf numFmtId="0" fontId="0" fillId="0" borderId="10" applyAlignment="1" pivotButton="0" quotePrefix="0" xfId="0">
      <alignment vertical="center" wrapText="1"/>
    </xf>
    <xf numFmtId="0" fontId="8" fillId="3" borderId="2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/>
    </xf>
    <xf numFmtId="14" fontId="0" fillId="0" borderId="0" applyAlignment="1" pivotButton="0" quotePrefix="0" xfId="0">
      <alignment horizontal="right"/>
    </xf>
    <xf numFmtId="0" fontId="1" fillId="3" borderId="8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7" borderId="5" applyAlignment="1" pivotButton="0" quotePrefix="0" xfId="0">
      <alignment vertical="center"/>
    </xf>
    <xf numFmtId="14" fontId="0" fillId="0" borderId="0" applyAlignment="1" pivotButton="0" quotePrefix="0" xfId="0">
      <alignment vertical="center" wrapText="1"/>
    </xf>
    <xf numFmtId="0" fontId="10" fillId="0" borderId="17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9" borderId="13" applyAlignment="1" pivotButton="0" quotePrefix="0" xfId="0">
      <alignment horizontal="center" vertical="center"/>
    </xf>
    <xf numFmtId="0" fontId="10" fillId="0" borderId="14" applyAlignment="1" pivotButton="0" quotePrefix="0" xfId="0">
      <alignment horizontal="center" vertical="center"/>
    </xf>
    <xf numFmtId="0" fontId="10" fillId="0" borderId="18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14" fontId="0" fillId="0" borderId="13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11" fillId="0" borderId="16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2" borderId="6" applyAlignment="1" pivotButton="0" quotePrefix="0" xfId="0">
      <alignment horizontal="left" vertical="center"/>
    </xf>
    <xf numFmtId="14" fontId="6" fillId="0" borderId="10" pivotButton="0" quotePrefix="0" xfId="0"/>
    <xf numFmtId="0" fontId="0" fillId="5" borderId="0" applyAlignment="1" pivotButton="0" quotePrefix="0" xfId="0">
      <alignment wrapText="1"/>
    </xf>
    <xf numFmtId="0" fontId="6" fillId="5" borderId="0" applyAlignment="1" pivotButton="0" quotePrefix="0" xfId="0">
      <alignment horizontal="center" vertical="center" wrapText="1"/>
    </xf>
    <xf numFmtId="0" fontId="3" fillId="7" borderId="10" applyAlignment="1" pivotButton="0" quotePrefix="0" xfId="0">
      <alignment horizontal="left" vertical="center"/>
    </xf>
    <xf numFmtId="0" fontId="0" fillId="7" borderId="10" applyAlignment="1" pivotButton="0" quotePrefix="0" xfId="0">
      <alignment horizontal="left" vertical="center"/>
    </xf>
    <xf numFmtId="0" fontId="0" fillId="0" borderId="0" applyAlignment="1" pivotButton="0" quotePrefix="0" xfId="0">
      <alignment horizontal="right" vertical="center"/>
    </xf>
    <xf numFmtId="14" fontId="0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 wrapText="1"/>
    </xf>
    <xf numFmtId="0" fontId="6" fillId="4" borderId="0" applyAlignment="1" pivotButton="0" quotePrefix="0" xfId="0">
      <alignment horizontal="left" vertical="center"/>
    </xf>
    <xf numFmtId="0" fontId="3" fillId="7" borderId="0" applyAlignment="1" pivotButton="0" quotePrefix="0" xfId="0">
      <alignment horizontal="left" vertical="center"/>
    </xf>
    <xf numFmtId="0" fontId="0" fillId="7" borderId="0" applyAlignment="1" pivotButton="0" quotePrefix="0" xfId="0">
      <alignment horizontal="left" vertical="center"/>
    </xf>
    <xf numFmtId="0" fontId="3" fillId="7" borderId="23" applyAlignment="1" pivotButton="0" quotePrefix="0" xfId="0">
      <alignment horizontal="left" vertical="center" wrapText="1"/>
    </xf>
    <xf numFmtId="0" fontId="3" fillId="7" borderId="23" applyAlignment="1" pivotButton="0" quotePrefix="0" xfId="0">
      <alignment horizontal="left" vertical="center"/>
    </xf>
    <xf numFmtId="0" fontId="0" fillId="7" borderId="23" applyAlignment="1" pivotButton="0" quotePrefix="0" xfId="0">
      <alignment horizontal="left" vertical="center"/>
    </xf>
    <xf numFmtId="0" fontId="3" fillId="0" borderId="13" applyAlignment="1" pivotButton="0" quotePrefix="0" xfId="0">
      <alignment horizontal="center" vertical="center"/>
    </xf>
    <xf numFmtId="0" fontId="3" fillId="0" borderId="11" applyAlignment="1" pivotButton="0" quotePrefix="0" xfId="0">
      <alignment vertical="center" wrapText="1"/>
    </xf>
    <xf numFmtId="0" fontId="13" fillId="3" borderId="2" applyAlignment="1" pivotButton="0" quotePrefix="0" xfId="0">
      <alignment vertical="center"/>
    </xf>
    <xf numFmtId="0" fontId="3" fillId="0" borderId="0" applyAlignment="1" pivotButton="0" quotePrefix="0" xfId="0">
      <alignment horizontal="right" vertical="center"/>
    </xf>
    <xf numFmtId="0" fontId="0" fillId="7" borderId="24" applyAlignment="1" pivotButton="0" quotePrefix="0" xfId="0">
      <alignment horizontal="left" vertical="center"/>
    </xf>
    <xf numFmtId="0" fontId="3" fillId="7" borderId="0" applyAlignment="1" pivotButton="0" quotePrefix="0" xfId="0">
      <alignment horizontal="left" vertical="center" wrapText="1"/>
    </xf>
    <xf numFmtId="0" fontId="6" fillId="2" borderId="0" applyAlignment="1" pivotButton="0" quotePrefix="0" xfId="0">
      <alignment horizontal="left" vertical="center"/>
    </xf>
    <xf numFmtId="14" fontId="3" fillId="0" borderId="13" applyAlignment="1" pivotButton="0" quotePrefix="0" xfId="0">
      <alignment horizontal="center" vertical="center"/>
    </xf>
    <xf numFmtId="14" fontId="0" fillId="0" borderId="11" pivotButton="0" quotePrefix="0" xfId="0"/>
    <xf numFmtId="0" fontId="3" fillId="7" borderId="10" applyAlignment="1" pivotButton="0" quotePrefix="0" xfId="0">
      <alignment horizontal="left" vertical="center" wrapText="1"/>
    </xf>
    <xf numFmtId="0" fontId="3" fillId="4" borderId="27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0" fontId="0" fillId="4" borderId="6" applyAlignment="1" pivotButton="0" quotePrefix="0" xfId="0">
      <alignment horizontal="left" vertical="center" wrapText="1"/>
    </xf>
    <xf numFmtId="0" fontId="0" fillId="7" borderId="26" applyAlignment="1" pivotButton="0" quotePrefix="0" xfId="0">
      <alignment horizontal="left" vertical="center"/>
    </xf>
    <xf numFmtId="0" fontId="3" fillId="7" borderId="28" applyAlignment="1" pivotButton="0" quotePrefix="0" xfId="0">
      <alignment horizontal="left" vertical="center"/>
    </xf>
    <xf numFmtId="0" fontId="6" fillId="5" borderId="0" applyAlignment="1" pivotButton="0" quotePrefix="0" xfId="0">
      <alignment wrapText="1"/>
    </xf>
    <xf numFmtId="0" fontId="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4" fontId="0" fillId="0" borderId="0" pivotButton="0" quotePrefix="0" xfId="0"/>
    <xf numFmtId="14" fontId="3" fillId="0" borderId="0" applyAlignment="1" pivotButton="0" quotePrefix="0" xfId="0">
      <alignment horizontal="right" vertical="center"/>
    </xf>
    <xf numFmtId="0" fontId="0" fillId="0" borderId="11" applyAlignment="1" pivotButton="0" quotePrefix="0" xfId="0">
      <alignment vertical="center" wrapText="1"/>
    </xf>
    <xf numFmtId="0" fontId="0" fillId="5" borderId="0" applyAlignment="1" pivotButton="0" quotePrefix="0" xfId="0">
      <alignment horizontal="left" vertical="center"/>
    </xf>
    <xf numFmtId="0" fontId="10" fillId="5" borderId="0" applyAlignment="1" pivotButton="0" quotePrefix="0" xfId="0">
      <alignment horizontal="center" vertical="center"/>
    </xf>
    <xf numFmtId="0" fontId="0" fillId="4" borderId="9" applyAlignment="1" pivotButton="0" quotePrefix="0" xfId="0">
      <alignment vertical="center"/>
    </xf>
    <xf numFmtId="0" fontId="3" fillId="9" borderId="13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 vertical="center"/>
    </xf>
    <xf numFmtId="0" fontId="6" fillId="0" borderId="13" applyAlignment="1" pivotButton="0" quotePrefix="0" xfId="0">
      <alignment horizontal="left" vertical="center"/>
    </xf>
    <xf numFmtId="0" fontId="12" fillId="0" borderId="13" applyAlignment="1" pivotButton="0" quotePrefix="0" xfId="0">
      <alignment horizontal="left" vertical="center"/>
    </xf>
    <xf numFmtId="0" fontId="3" fillId="0" borderId="13" applyAlignment="1" pivotButton="0" quotePrefix="0" xfId="0">
      <alignment horizontal="left" vertical="center"/>
    </xf>
    <xf numFmtId="0" fontId="5" fillId="0" borderId="0" pivotButton="0" quotePrefix="0" xfId="0"/>
    <xf numFmtId="0" fontId="15" fillId="0" borderId="0" applyAlignment="1" pivotButton="0" quotePrefix="0" xfId="0">
      <alignment vertical="center" wrapText="1"/>
    </xf>
    <xf numFmtId="0" fontId="16" fillId="0" borderId="13" applyAlignment="1" pivotButton="0" quotePrefix="0" xfId="0">
      <alignment horizontal="left" vertical="center"/>
    </xf>
    <xf numFmtId="0" fontId="1" fillId="3" borderId="2" applyAlignment="1" pivotButton="0" quotePrefix="0" xfId="0">
      <alignment horizontal="center" vertical="center" wrapText="1"/>
    </xf>
    <xf numFmtId="0" fontId="6" fillId="0" borderId="10" applyAlignment="1" pivotButton="0" quotePrefix="0" xfId="0">
      <alignment vertical="center" wrapText="1"/>
    </xf>
    <xf numFmtId="0" fontId="0" fillId="4" borderId="5" applyAlignment="1" pivotButton="0" quotePrefix="0" xfId="0">
      <alignment vertical="center"/>
    </xf>
    <xf numFmtId="0" fontId="17" fillId="3" borderId="2" applyAlignment="1" pivotButton="0" quotePrefix="0" xfId="0">
      <alignment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20" fillId="0" borderId="13" applyAlignment="1" pivotButton="0" quotePrefix="0" xfId="0">
      <alignment horizontal="center" vertical="center" wrapText="1"/>
    </xf>
    <xf numFmtId="0" fontId="18" fillId="0" borderId="13" applyAlignment="1" pivotButton="0" quotePrefix="0" xfId="1">
      <alignment horizontal="center" vertical="center" wrapText="1"/>
    </xf>
    <xf numFmtId="0" fontId="18" fillId="0" borderId="13" applyAlignment="1" pivotButton="0" quotePrefix="0" xfId="0">
      <alignment horizontal="center" vertical="center" wrapText="1"/>
    </xf>
    <xf numFmtId="0" fontId="21" fillId="0" borderId="13" applyAlignment="1" pivotButton="0" quotePrefix="0" xfId="1">
      <alignment horizontal="center" vertical="center" wrapText="1"/>
    </xf>
    <xf numFmtId="14" fontId="18" fillId="0" borderId="13" applyAlignment="1" pivotButton="0" quotePrefix="0" xfId="0">
      <alignment horizontal="center" vertical="center" wrapText="1"/>
    </xf>
    <xf numFmtId="14" fontId="18" fillId="0" borderId="19" applyAlignment="1" pivotButton="0" quotePrefix="0" xfId="0">
      <alignment horizontal="center" vertical="center" wrapText="1"/>
    </xf>
    <xf numFmtId="0" fontId="20" fillId="0" borderId="31" applyAlignment="1" pivotButton="0" quotePrefix="0" xfId="0">
      <alignment horizontal="center" vertical="center" wrapText="1"/>
    </xf>
    <xf numFmtId="0" fontId="18" fillId="0" borderId="31" applyAlignment="1" pivotButton="0" quotePrefix="0" xfId="1">
      <alignment horizontal="center" vertical="center" wrapText="1"/>
    </xf>
    <xf numFmtId="0" fontId="18" fillId="0" borderId="31" applyAlignment="1" pivotButton="0" quotePrefix="0" xfId="0">
      <alignment horizontal="center" vertical="center" wrapText="1"/>
    </xf>
    <xf numFmtId="0" fontId="21" fillId="0" borderId="31" applyAlignment="1" pivotButton="0" quotePrefix="0" xfId="1">
      <alignment horizontal="center" vertical="center" wrapText="1"/>
    </xf>
    <xf numFmtId="14" fontId="18" fillId="0" borderId="31" applyAlignment="1" pivotButton="0" quotePrefix="0" xfId="0">
      <alignment horizontal="center" vertical="center" wrapText="1"/>
    </xf>
    <xf numFmtId="14" fontId="18" fillId="0" borderId="32" applyAlignment="1" pivotButton="0" quotePrefix="0" xfId="0">
      <alignment horizontal="center" vertical="center" wrapText="1"/>
    </xf>
    <xf numFmtId="0" fontId="19" fillId="8" borderId="14" applyAlignment="1" pivotButton="0" quotePrefix="0" xfId="0">
      <alignment horizontal="center" vertical="center" wrapText="1"/>
    </xf>
    <xf numFmtId="0" fontId="19" fillId="8" borderId="33" applyAlignment="1" pivotButton="0" quotePrefix="0" xfId="0">
      <alignment horizontal="center" vertical="center" wrapText="1"/>
    </xf>
    <xf numFmtId="0" fontId="19" fillId="8" borderId="34" applyAlignment="1" pivotButton="0" quotePrefix="0" xfId="0">
      <alignment horizontal="center" vertical="center" wrapText="1"/>
    </xf>
    <xf numFmtId="0" fontId="19" fillId="8" borderId="18" applyAlignment="1" pivotButton="0" quotePrefix="0" xfId="0">
      <alignment horizontal="center" vertical="center" wrapText="1"/>
    </xf>
    <xf numFmtId="14" fontId="18" fillId="0" borderId="29" applyAlignment="1" pivotButton="0" quotePrefix="0" xfId="0">
      <alignment horizontal="center" vertical="center"/>
    </xf>
    <xf numFmtId="0" fontId="18" fillId="0" borderId="30" applyAlignment="1" pivotButton="0" quotePrefix="0" xfId="0">
      <alignment horizontal="center" vertical="center" wrapText="1"/>
    </xf>
    <xf numFmtId="0" fontId="18" fillId="0" borderId="35" applyAlignment="1" pivotButton="0" quotePrefix="0" xfId="0">
      <alignment horizontal="center" vertical="center" wrapText="1"/>
    </xf>
    <xf numFmtId="0" fontId="22" fillId="0" borderId="36" applyAlignment="1" pivotButton="0" quotePrefix="0" xfId="0">
      <alignment horizontal="center" vertical="center" wrapText="1"/>
    </xf>
    <xf numFmtId="0" fontId="20" fillId="0" borderId="36" applyAlignment="1" pivotButton="0" quotePrefix="0" xfId="0">
      <alignment horizontal="center" vertical="center" wrapText="1"/>
    </xf>
    <xf numFmtId="0" fontId="18" fillId="0" borderId="36" applyAlignment="1" pivotButton="0" quotePrefix="0" xfId="1">
      <alignment horizontal="center" vertical="center" wrapText="1"/>
    </xf>
    <xf numFmtId="0" fontId="18" fillId="0" borderId="36" applyAlignment="1" pivotButton="0" quotePrefix="0" xfId="0">
      <alignment horizontal="center" vertical="center" wrapText="1"/>
    </xf>
    <xf numFmtId="0" fontId="21" fillId="0" borderId="36" applyAlignment="1" pivotButton="0" quotePrefix="0" xfId="1">
      <alignment horizontal="center" vertical="center" wrapText="1"/>
    </xf>
    <xf numFmtId="14" fontId="18" fillId="0" borderId="36" applyAlignment="1" pivotButton="0" quotePrefix="0" xfId="0">
      <alignment horizontal="center" vertical="center" wrapText="1"/>
    </xf>
    <xf numFmtId="14" fontId="18" fillId="0" borderId="37" applyAlignment="1" pivotButton="0" quotePrefix="0" xfId="0">
      <alignment horizontal="center" vertical="center" wrapText="1"/>
    </xf>
    <xf numFmtId="0" fontId="22" fillId="10" borderId="13" applyAlignment="1" pivotButton="0" quotePrefix="0" xfId="0">
      <alignment horizontal="center" vertical="center" wrapText="1"/>
    </xf>
    <xf numFmtId="0" fontId="22" fillId="10" borderId="31" applyAlignment="1" pivotButton="0" quotePrefix="0" xfId="0">
      <alignment horizontal="center" vertical="center" wrapText="1"/>
    </xf>
    <xf numFmtId="0" fontId="0" fillId="0" borderId="35" applyAlignment="1" pivotButton="0" quotePrefix="0" xfId="0">
      <alignment horizontal="center" vertical="center" wrapText="1"/>
    </xf>
    <xf numFmtId="0" fontId="24" fillId="0" borderId="36" applyAlignment="1" pivotButton="0" quotePrefix="0" xfId="0">
      <alignment horizontal="center" vertical="center" wrapText="1"/>
    </xf>
    <xf numFmtId="0" fontId="0" fillId="0" borderId="36" applyAlignment="1" pivotButton="0" quotePrefix="0" xfId="1">
      <alignment horizontal="center" vertical="center" wrapText="1"/>
    </xf>
    <xf numFmtId="0" fontId="0" fillId="0" borderId="36" applyAlignment="1" pivotButton="0" quotePrefix="0" xfId="0">
      <alignment horizontal="center" vertical="center" wrapText="1"/>
    </xf>
    <xf numFmtId="0" fontId="3" fillId="0" borderId="36" applyAlignment="1" pivotButton="0" quotePrefix="0" xfId="1">
      <alignment horizontal="center" vertical="center" wrapText="1"/>
    </xf>
    <xf numFmtId="14" fontId="0" fillId="0" borderId="36" applyAlignment="1" pivotButton="0" quotePrefix="0" xfId="0">
      <alignment horizontal="center" vertical="center" wrapText="1"/>
    </xf>
    <xf numFmtId="14" fontId="0" fillId="0" borderId="37" applyAlignment="1" pivotButton="0" quotePrefix="0" xfId="0">
      <alignment horizontal="center" vertical="center" wrapText="1"/>
    </xf>
    <xf numFmtId="0" fontId="23" fillId="11" borderId="36" applyAlignment="1" pivotButton="0" quotePrefix="0" xfId="2">
      <alignment horizontal="center" vertical="center" wrapText="1"/>
    </xf>
    <xf numFmtId="14" fontId="6" fillId="0" borderId="0" pivotButton="0" quotePrefix="0" xfId="0"/>
    <xf numFmtId="14" fontId="18" fillId="0" borderId="35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0" fillId="5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 wrapText="1"/>
    </xf>
    <xf numFmtId="0" fontId="21" fillId="0" borderId="36" applyAlignment="1" pivotButton="0" quotePrefix="0" xfId="0">
      <alignment horizontal="center" vertical="center" wrapText="1"/>
    </xf>
    <xf numFmtId="0" fontId="20" fillId="12" borderId="36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13" pivotButton="0" quotePrefix="0" xfId="0"/>
    <xf numFmtId="0" fontId="0" fillId="0" borderId="38" pivotButton="0" quotePrefix="0" xfId="0"/>
    <xf numFmtId="0" fontId="0" fillId="0" borderId="29" pivotButton="0" quotePrefix="0" xfId="0"/>
    <xf numFmtId="0" fontId="0" fillId="0" borderId="1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pivotButton="0" quotePrefix="0" xfId="0"/>
    <xf numFmtId="0" fontId="0" fillId="0" borderId="42" pivotButton="0" quotePrefix="0" xfId="0"/>
    <xf numFmtId="0" fontId="0" fillId="0" borderId="43" pivotButton="0" quotePrefix="0" xfId="0"/>
    <xf numFmtId="0" fontId="6" fillId="0" borderId="19" pivotButton="0" quotePrefix="0" xfId="0"/>
    <xf numFmtId="14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 wrapText="1"/>
    </xf>
    <xf numFmtId="0" fontId="5" fillId="0" borderId="36" applyAlignment="1" pivotButton="0" quotePrefix="0" xfId="0">
      <alignment horizontal="center" vertical="center" wrapText="1"/>
    </xf>
    <xf numFmtId="0" fontId="6" fillId="5" borderId="11" pivotButton="0" quotePrefix="0" xfId="0"/>
    <xf numFmtId="0" fontId="0" fillId="0" borderId="44" applyAlignment="1" pivotButton="0" quotePrefix="0" xfId="0">
      <alignment horizontal="center" vertical="center" wrapText="1"/>
    </xf>
    <xf numFmtId="0" fontId="26" fillId="13" borderId="44" applyAlignment="1" pivotButton="0" quotePrefix="0" xfId="3">
      <alignment horizontal="center" vertical="center" wrapText="1"/>
    </xf>
    <xf numFmtId="0" fontId="25" fillId="0" borderId="0" applyAlignment="1" pivotButton="0" quotePrefix="0" xfId="0">
      <alignment wrapText="1"/>
    </xf>
    <xf numFmtId="14" fontId="18" fillId="0" borderId="45" applyAlignment="1" pivotButton="0" quotePrefix="0" xfId="0">
      <alignment horizontal="center" vertical="center" wrapText="1"/>
    </xf>
    <xf numFmtId="14" fontId="18" fillId="0" borderId="44" applyAlignment="1" pivotButton="0" quotePrefix="0" xfId="0">
      <alignment horizontal="center" vertical="center" wrapText="1"/>
    </xf>
    <xf numFmtId="14" fontId="18" fillId="0" borderId="46" applyAlignment="1" pivotButton="0" quotePrefix="0" xfId="0">
      <alignment horizontal="center" vertical="center" wrapText="1"/>
    </xf>
    <xf numFmtId="0" fontId="23" fillId="11" borderId="44" applyAlignment="1" pivotButton="0" quotePrefix="0" xfId="2">
      <alignment horizontal="center" vertical="center" wrapText="1"/>
    </xf>
    <xf numFmtId="14" fontId="0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27" fillId="0" borderId="36" applyAlignment="1" pivotButton="0" quotePrefix="0" xfId="1">
      <alignment horizontal="center" vertical="center" wrapText="1"/>
    </xf>
    <xf numFmtId="0" fontId="0" fillId="4" borderId="0" applyAlignment="1" pivotButton="0" quotePrefix="0" xfId="0">
      <alignment horizontal="center" vertical="center" wrapText="1"/>
    </xf>
    <xf numFmtId="0" fontId="1" fillId="3" borderId="3" applyAlignment="1" pivotButton="0" quotePrefix="0" xfId="0">
      <alignment vertical="center" wrapText="1"/>
    </xf>
    <xf numFmtId="0" fontId="0" fillId="4" borderId="4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4" borderId="49" applyAlignment="1" pivotButton="0" quotePrefix="0" xfId="0">
      <alignment vertical="center"/>
    </xf>
    <xf numFmtId="0" fontId="0" fillId="4" borderId="25" applyAlignment="1" pivotButton="0" quotePrefix="0" xfId="0">
      <alignment vertical="center"/>
    </xf>
    <xf numFmtId="0" fontId="3" fillId="2" borderId="4" applyAlignment="1" pivotButton="0" quotePrefix="0" xfId="0">
      <alignment vertical="center"/>
    </xf>
    <xf numFmtId="0" fontId="3" fillId="4" borderId="4" applyAlignment="1" pivotButton="0" quotePrefix="0" xfId="0">
      <alignment vertical="center"/>
    </xf>
    <xf numFmtId="0" fontId="3" fillId="4" borderId="4" applyAlignment="1" pivotButton="0" quotePrefix="0" xfId="0">
      <alignment horizontal="left" vertical="center"/>
    </xf>
    <xf numFmtId="0" fontId="0" fillId="2" borderId="25" applyAlignment="1" pivotButton="0" quotePrefix="0" xfId="0">
      <alignment vertical="center"/>
    </xf>
    <xf numFmtId="0" fontId="0" fillId="2" borderId="49" applyAlignment="1" pivotButton="0" quotePrefix="0" xfId="0">
      <alignment vertical="center"/>
    </xf>
    <xf numFmtId="0" fontId="0" fillId="4" borderId="50" applyAlignment="1" pivotButton="0" quotePrefix="0" xfId="0">
      <alignment vertical="center"/>
    </xf>
    <xf numFmtId="0" fontId="1" fillId="3" borderId="0" applyAlignment="1" pivotButton="0" quotePrefix="0" xfId="0">
      <alignment vertical="center" wrapText="1"/>
    </xf>
    <xf numFmtId="0" fontId="1" fillId="3" borderId="1" applyAlignment="1" pivotButton="0" quotePrefix="0" xfId="0">
      <alignment vertical="center" wrapText="1"/>
    </xf>
    <xf numFmtId="0" fontId="0" fillId="0" borderId="0" pivotButton="0" quotePrefix="0" xfId="0"/>
    <xf numFmtId="14" fontId="0" fillId="4" borderId="5" applyAlignment="1" pivotButton="0" quotePrefix="0" xfId="0">
      <alignment vertical="center"/>
    </xf>
    <xf numFmtId="14" fontId="0" fillId="4" borderId="5" applyAlignment="1" pivotButton="0" quotePrefix="0" xfId="0">
      <alignment horizontal="right" vertical="center"/>
    </xf>
    <xf numFmtId="0" fontId="0" fillId="2" borderId="5" applyAlignment="1" pivotButton="0" quotePrefix="0" xfId="0">
      <alignment vertical="center"/>
    </xf>
    <xf numFmtId="14" fontId="0" fillId="2" borderId="5" applyAlignment="1" pivotButton="0" quotePrefix="0" xfId="0">
      <alignment vertical="center"/>
    </xf>
    <xf numFmtId="14" fontId="0" fillId="2" borderId="5" applyAlignment="1" pivotButton="0" quotePrefix="0" xfId="0">
      <alignment horizontal="right" vertical="center"/>
    </xf>
    <xf numFmtId="14" fontId="0" fillId="4" borderId="48" applyAlignment="1" pivotButton="0" quotePrefix="0" xfId="0">
      <alignment vertical="center"/>
    </xf>
    <xf numFmtId="14" fontId="3" fillId="4" borderId="5" applyAlignment="1" pivotButton="0" quotePrefix="0" xfId="0">
      <alignment vertical="center"/>
    </xf>
    <xf numFmtId="14" fontId="3" fillId="2" borderId="5" applyAlignment="1" pivotButton="0" quotePrefix="0" xfId="0">
      <alignment vertical="center"/>
    </xf>
    <xf numFmtId="14" fontId="0" fillId="4" borderId="12" applyAlignment="1" pivotButton="0" quotePrefix="0" xfId="0">
      <alignment vertical="center"/>
    </xf>
    <xf numFmtId="14" fontId="3" fillId="2" borderId="5" applyAlignment="1" pivotButton="0" quotePrefix="0" xfId="0">
      <alignment horizontal="right" vertical="center"/>
    </xf>
    <xf numFmtId="14" fontId="0" fillId="2" borderId="12" applyAlignment="1" pivotButton="0" quotePrefix="0" xfId="0">
      <alignment vertical="center"/>
    </xf>
    <xf numFmtId="14" fontId="0" fillId="2" borderId="48" applyAlignment="1" pivotButton="0" quotePrefix="0" xfId="0">
      <alignment vertical="center"/>
    </xf>
    <xf numFmtId="0" fontId="0" fillId="4" borderId="27" applyAlignment="1" pivotButton="0" quotePrefix="0" xfId="0">
      <alignment vertical="center"/>
    </xf>
    <xf numFmtId="0" fontId="0" fillId="2" borderId="6" applyAlignment="1" pivotButton="0" quotePrefix="0" xfId="0">
      <alignment vertical="center"/>
    </xf>
    <xf numFmtId="0" fontId="0" fillId="4" borderId="6" applyAlignment="1" pivotButton="0" quotePrefix="0" xfId="0">
      <alignment vertical="center"/>
    </xf>
    <xf numFmtId="0" fontId="3" fillId="2" borderId="6" applyAlignment="1" pivotButton="0" quotePrefix="0" xfId="0">
      <alignment vertical="center"/>
    </xf>
    <xf numFmtId="0" fontId="3" fillId="4" borderId="6" applyAlignment="1" pivotButton="0" quotePrefix="0" xfId="0">
      <alignment vertical="center"/>
    </xf>
    <xf numFmtId="0" fontId="0" fillId="4" borderId="51" applyAlignment="1" pivotButton="0" quotePrefix="0" xfId="0">
      <alignment vertical="center"/>
    </xf>
    <xf numFmtId="0" fontId="6" fillId="2" borderId="6" applyAlignment="1" pivotButton="0" quotePrefix="0" xfId="0">
      <alignment vertical="center"/>
    </xf>
    <xf numFmtId="0" fontId="15" fillId="2" borderId="6" applyAlignment="1" pivotButton="0" quotePrefix="0" xfId="0">
      <alignment vertical="center"/>
    </xf>
    <xf numFmtId="0" fontId="6" fillId="4" borderId="6" applyAlignment="1" pivotButton="0" quotePrefix="0" xfId="0">
      <alignment vertical="center"/>
    </xf>
    <xf numFmtId="0" fontId="3" fillId="4" borderId="52" applyAlignment="1" pivotButton="0" quotePrefix="0" xfId="0">
      <alignment vertical="center"/>
    </xf>
    <xf numFmtId="14" fontId="0" fillId="2" borderId="5" pivotButton="0" quotePrefix="0" xfId="0"/>
    <xf numFmtId="14" fontId="0" fillId="4" borderId="5" pivotButton="0" quotePrefix="0" xfId="0"/>
    <xf numFmtId="0" fontId="0" fillId="4" borderId="4" pivotButton="0" quotePrefix="0" xfId="0"/>
    <xf numFmtId="0" fontId="0" fillId="4" borderId="6" pivotButton="0" quotePrefix="0" xfId="0"/>
    <xf numFmtId="0" fontId="3" fillId="4" borderId="6" applyAlignment="1" pivotButton="0" quotePrefix="0" xfId="0">
      <alignment horizontal="left" vertical="center"/>
    </xf>
    <xf numFmtId="0" fontId="0" fillId="2" borderId="52" applyAlignment="1" pivotButton="0" quotePrefix="0" xfId="0">
      <alignment vertical="center"/>
    </xf>
    <xf numFmtId="0" fontId="0" fillId="2" borderId="51" applyAlignment="1" pivotButton="0" quotePrefix="0" xfId="0">
      <alignment vertical="center"/>
    </xf>
    <xf numFmtId="0" fontId="0" fillId="4" borderId="53" applyAlignment="1" pivotButton="0" quotePrefix="0" xfId="0">
      <alignment vertical="center"/>
    </xf>
    <xf numFmtId="0" fontId="0" fillId="14" borderId="4" applyAlignment="1" pivotButton="0" quotePrefix="0" xfId="0">
      <alignment vertical="center"/>
    </xf>
    <xf numFmtId="0" fontId="3" fillId="14" borderId="6" applyAlignment="1" pivotButton="0" quotePrefix="0" xfId="0">
      <alignment vertical="center"/>
    </xf>
    <xf numFmtId="0" fontId="3" fillId="5" borderId="0" applyAlignment="1" pivotButton="0" quotePrefix="0" xfId="0">
      <alignment vertical="center"/>
    </xf>
    <xf numFmtId="0" fontId="3" fillId="5" borderId="0" applyAlignment="1" pivotButton="0" quotePrefix="0" xfId="0">
      <alignment vertical="center" wrapText="1"/>
    </xf>
    <xf numFmtId="14" fontId="0" fillId="5" borderId="5" applyAlignment="1" pivotButton="0" quotePrefix="0" xfId="0">
      <alignment vertical="center" wrapText="1"/>
    </xf>
    <xf numFmtId="0" fontId="1" fillId="15" borderId="0" applyAlignment="1" pivotButton="0" quotePrefix="0" xfId="0">
      <alignment vertical="center" wrapText="1"/>
    </xf>
    <xf numFmtId="0" fontId="5" fillId="0" borderId="13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11" pivotButton="0" quotePrefix="0" xfId="0"/>
    <xf numFmtId="0" fontId="0" fillId="0" borderId="0" applyAlignment="1" pivotButton="0" quotePrefix="0" xfId="0">
      <alignment horizontal="left" vertical="center"/>
    </xf>
    <xf numFmtId="0" fontId="5" fillId="0" borderId="13" applyAlignment="1" pivotButton="0" quotePrefix="0" xfId="0">
      <alignment horizontal="center" vertical="center"/>
    </xf>
    <xf numFmtId="0" fontId="0" fillId="0" borderId="47" pivotButton="0" quotePrefix="0" xfId="0"/>
    <xf numFmtId="0" fontId="3" fillId="7" borderId="48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28" pivotButton="0" quotePrefix="0" xfId="0"/>
    <xf numFmtId="0" fontId="0" fillId="4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11" pivotButton="0" quotePrefix="0" xfId="0"/>
    <xf numFmtId="0" fontId="3" fillId="6" borderId="1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</cellXfs>
  <cellStyles count="4">
    <cellStyle name="Normal" xfId="0" builtinId="0"/>
    <cellStyle name="Hipervínculo" xfId="1" builtinId="8"/>
    <cellStyle name="Incorrecto" xfId="2" builtinId="27"/>
    <cellStyle name="Neutral" xfId="3" builtinId="28"/>
  </cellStyles>
  <dxfs count="51">
    <dxf>
      <numFmt numFmtId="164" formatCode="d/m/yyyy"/>
    </dxf>
    <dxf>
      <numFmt numFmtId="0" formatCode="General"/>
      <alignment horizontal="center" vertical="center"/>
    </dxf>
    <dxf>
      <alignment horizontal="center" vertical="center"/>
    </dxf>
    <dxf>
      <alignment horizontal="center"/>
    </dxf>
    <dxf>
      <font>
        <name val="Calibri"/>
        <strike val="0"/>
        <outline val="0"/>
        <shadow val="0"/>
        <color auto="1"/>
        <sz val="11"/>
        <vertAlign val="baseline"/>
        <scheme val="minor"/>
      </font>
      <alignment horizontal="center" vertical="center"/>
    </dxf>
    <dxf>
      <font>
        <color rgb="FFFF0000"/>
      </font>
      <fill>
        <patternFill>
          <bgColor auto="1"/>
        </patternFill>
      </fill>
    </dxf>
    <dxf>
      <font>
        <color rgb="FFFF0000"/>
      </font>
      <fill>
        <patternFill>
          <bgColor auto="1"/>
        </patternFill>
      </fill>
    </dxf>
    <dxf>
      <font>
        <color rgb="FFFF0000"/>
      </font>
      <fill>
        <patternFill>
          <bgColor auto="1"/>
        </patternFill>
      </fill>
    </dxf>
    <dxf>
      <font>
        <color rgb="FFFF0000"/>
      </font>
      <fill>
        <patternFill>
          <bgColor auto="1"/>
        </patternFill>
      </fill>
    </dxf>
    <dxf>
      <font>
        <color rgb="FFFF0000"/>
      </font>
      <fill>
        <patternFill>
          <bgColor auto="1"/>
        </patternFill>
      </fill>
    </dxf>
    <dxf>
      <alignment horizontal="general" wrapText="1"/>
    </dxf>
    <dxf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9" tint="0.5999938962981048"/>
          <bgColor theme="9" tint="0.5999938962981048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9"/>
          <bgColor theme="9"/>
        </patternFill>
      </fill>
      <alignment horizontal="general" vertical="center"/>
      <border outline="0">
        <left style="thin">
          <color theme="0"/>
        </left>
        <right style="thin">
          <color theme="0"/>
        </right>
        <top/>
        <bottom/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left" vertical="center"/>
    </dxf>
    <dxf>
      <alignment horizontal="left" vertical="center"/>
    </dxf>
    <dxf>
      <alignment horizontal="left" vertical="center"/>
    </dxf>
    <dxf>
      <alignment horizontal="left" vertical="center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alignment horizontal="left" vertical="center"/>
    </dxf>
    <dxf>
      <border outline="0">
        <bottom style="thick">
          <color theme="0"/>
        </bottom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9"/>
          <bgColor theme="9"/>
        </patternFill>
      </fill>
      <alignment horizontal="left" vertical="center"/>
      <border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center" wrapText="1"/>
    </dxf>
    <dxf>
      <numFmt numFmtId="164" formatCode="d/m/yyyy"/>
      <alignment horizontal="general" vertical="center"/>
    </dxf>
    <dxf>
      <numFmt numFmtId="0" formatCode="General"/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font>
        <name val="Calibri"/>
        <strike val="0"/>
        <outline val="0"/>
        <shadow val="0"/>
        <color rgb="FFFF0000"/>
        <sz val="11"/>
        <vertAlign val="baseline"/>
        <scheme val="minor"/>
      </font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numFmt numFmtId="164" formatCode="d/m/yyyy"/>
    </dxf>
    <dxf>
      <numFmt numFmtId="0" formatCode="General"/>
    </dxf>
    <dxf>
      <font>
        <name val="Calibri"/>
        <strike val="0"/>
        <outline val="0"/>
        <shadow val="0"/>
        <color auto="1"/>
        <sz val="11"/>
        <vertAlign val="baseline"/>
        <scheme val="minor"/>
      </font>
    </dxf>
    <dxf>
      <font>
        <color rgb="FFFF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Tabla2" displayName="Tabla2" ref="A5:I18" headerRowCount="1" totalsRowShown="0">
  <autoFilter ref="A5:I18"/>
  <tableColumns count="9">
    <tableColumn id="1" name="Número equipo"/>
    <tableColumn id="2" name="Número serie"/>
    <tableColumn id="3" name="Ubicación" dataDxfId="47"/>
    <tableColumn id="4" name="País"/>
    <tableColumn id="5" name="Cliente"/>
    <tableColumn id="6" name="Último mantenimiento"/>
    <tableColumn id="7" name="Mantenimiento cada x meses" dataDxfId="46"/>
    <tableColumn id="8" name="Próximo mantenimiento" dataDxfId="45"/>
    <tableColumn id="9" name="Comentarios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a24" displayName="Tabla24" ref="A5:H66" headerRowCount="1" totalsRowShown="0" headerRowDxfId="37" dataDxfId="36">
  <autoFilter ref="A5:H66"/>
  <tableColumns count="8">
    <tableColumn id="1" name="Número equipo" dataDxfId="35"/>
    <tableColumn id="3" name="Ubicación" dataDxfId="34"/>
    <tableColumn id="4" name="País" dataDxfId="33"/>
    <tableColumn id="5" name="Cliente" dataDxfId="32"/>
    <tableColumn id="2" name="Último mantenimiento" dataDxfId="31"/>
    <tableColumn id="7" name="Mantenimiento cada x meses" dataDxfId="30"/>
    <tableColumn id="6" name="Próximo mantenimiento" dataDxfId="29">
      <calculatedColumnFormula>Tabla24[[#This Row],[Último mantenimiento]]+Tabla24[[#This Row],[Mantenimiento cada x meses]]*30</calculatedColumnFormula>
    </tableColumn>
    <tableColumn id="8" name="Comentarios a tener en cuenta en próximos mantenimientos" dataDxfId="28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la5" displayName="Tabla5" ref="A3:D41" headerRowCount="1" totalsRowShown="0" headerRowDxfId="27" dataDxfId="25" headerRowBorderDxfId="26" tableBorderDxfId="24" totalsRowBorderDxfId="23">
  <autoFilter ref="A3:D41"/>
  <tableColumns count="4">
    <tableColumn id="1" name="Número equipo" dataDxfId="22"/>
    <tableColumn id="2" name="Ubicación" dataDxfId="21"/>
    <tableColumn id="3" name="País" dataDxfId="20"/>
    <tableColumn id="4" name="Cliente" dataDxfId="19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5:L10" headerRowCount="1" totalsRowShown="0" headerRowDxfId="14" headerRowBorderDxfId="13">
  <autoFilter ref="A5:L10"/>
  <tableColumns count="12">
    <tableColumn id="1" name="Número equipo"/>
    <tableColumn id="2" name="Ubicación"/>
    <tableColumn id="3" name="País"/>
    <tableColumn id="4" name="Cliente" dataDxfId="12"/>
    <tableColumn id="5" name="Último mantenimiento"/>
    <tableColumn id="6" name="Mantenimiento cada x meses"/>
    <tableColumn id="7" name="Próximo mantenimiento" dataDxfId="11">
      <calculatedColumnFormula>Tabla4[[#This Row],[Último mantenimiento]]+Tabla4[[#This Row],[Mantenimiento cada x meses]]*30</calculatedColumnFormula>
    </tableColumn>
    <tableColumn id="8" name="Comentarios a tener en cuenta en próximos mantenimientos" dataDxfId="10"/>
    <tableColumn id="9" name="IP for WALTZ"/>
    <tableColumn id="10" name="User"/>
    <tableColumn id="11" name="Password"/>
    <tableColumn id="12" name="Password WIFI en campo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5" name="Tabla22" displayName="Tabla22" ref="A5:G37" headerRowCount="1" totalsRowShown="0">
  <autoFilter ref="A5:G37"/>
  <tableColumns count="7">
    <tableColumn id="3" name="Nombre" dataDxfId="4"/>
    <tableColumn id="4" name="País" dataDxfId="3"/>
    <tableColumn id="5" name="Cliente" dataDxfId="2"/>
    <tableColumn id="6" name="Último mantenimiento"/>
    <tableColumn id="7" name="Mantenimiento cada x meses" dataDxfId="1"/>
    <tableColumn id="8" name="Próximo mantenimiento" dataDxfId="0"/>
    <tableColumn id="1" name="Comentarios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9"/>
  <sheetViews>
    <sheetView zoomScale="90" zoomScaleNormal="90" workbookViewId="0">
      <selection activeCell="E20" sqref="E20"/>
    </sheetView>
  </sheetViews>
  <sheetFormatPr baseColWidth="10" defaultRowHeight="15"/>
  <cols>
    <col width="17.28515625" customWidth="1" style="214" min="1" max="1"/>
    <col hidden="1" width="15.28515625" customWidth="1" style="214" min="2" max="2"/>
    <col width="23.28515625" customWidth="1" style="214" min="3" max="3"/>
    <col width="19.28515625" customWidth="1" style="214" min="4" max="4"/>
    <col width="13.28515625" customWidth="1" style="214" min="5" max="5"/>
    <col width="24" bestFit="1" customWidth="1" style="214" min="6" max="6"/>
    <col width="25.7109375" customWidth="1" style="214" min="9" max="9"/>
    <col width="9.5703125" customWidth="1" style="214" min="10" max="10"/>
    <col width="11.7109375" bestFit="1" customWidth="1" style="214" min="11" max="12"/>
    <col width="12.7109375" bestFit="1" customWidth="1" style="214" min="13" max="13"/>
    <col width="68.5703125" bestFit="1" customWidth="1" style="214" min="16" max="16"/>
  </cols>
  <sheetData>
    <row r="1" ht="18.75" customHeight="1" s="214">
      <c r="A1" s="5" t="inlineStr">
        <is>
          <t xml:space="preserve">SODAR Aqsystem </t>
        </is>
      </c>
      <c r="D1" s="6" t="inlineStr">
        <is>
          <t>Última actualización</t>
        </is>
      </c>
      <c r="E1" s="7" t="n">
        <v>45838</v>
      </c>
    </row>
    <row r="3">
      <c r="A3" s="10" t="inlineStr">
        <is>
          <t>Tipo de conexión</t>
        </is>
      </c>
      <c r="B3" s="10" t="inlineStr">
        <is>
          <t>Aqonline</t>
        </is>
      </c>
    </row>
    <row r="5" ht="45.75" customHeight="1" s="214" thickBot="1">
      <c r="A5" s="264" t="inlineStr">
        <is>
          <t>Número equipo</t>
        </is>
      </c>
      <c r="B5" s="264" t="inlineStr">
        <is>
          <t>Número serie</t>
        </is>
      </c>
      <c r="C5" s="264" t="inlineStr">
        <is>
          <t>Ubicación</t>
        </is>
      </c>
      <c r="D5" s="264" t="inlineStr">
        <is>
          <t>País</t>
        </is>
      </c>
      <c r="E5" s="264" t="inlineStr">
        <is>
          <t>Cliente</t>
        </is>
      </c>
      <c r="F5" s="264" t="inlineStr">
        <is>
          <t>Último mantenimiento</t>
        </is>
      </c>
      <c r="G5" s="24" t="inlineStr">
        <is>
          <t>Mantenimiento cada x meses</t>
        </is>
      </c>
      <c r="H5" s="24" t="inlineStr">
        <is>
          <t>Próximo mantenimiento</t>
        </is>
      </c>
      <c r="I5" t="inlineStr">
        <is>
          <t>Comentarios</t>
        </is>
      </c>
      <c r="K5" s="255" t="inlineStr">
        <is>
          <t>PEM inicial</t>
        </is>
      </c>
      <c r="L5" s="42" t="inlineStr">
        <is>
          <t>Definitive reception certificate</t>
        </is>
      </c>
      <c r="M5" s="255" t="inlineStr">
        <is>
          <t>Final garantia</t>
        </is>
      </c>
      <c r="N5" s="256" t="n"/>
    </row>
    <row r="6" ht="15.75" customHeight="1" s="214" thickTop="1">
      <c r="A6" t="inlineStr">
        <is>
          <t>DEK2</t>
        </is>
      </c>
      <c r="B6" t="inlineStr">
        <is>
          <t>AQ510-246 CW</t>
        </is>
      </c>
      <c r="C6" s="37" t="inlineStr">
        <is>
          <t>Ryman-Sodar-5</t>
        </is>
      </c>
      <c r="D6" t="inlineStr">
        <is>
          <t>Polonia</t>
        </is>
      </c>
      <c r="E6" t="inlineStr">
        <is>
          <t>ACCIONA</t>
        </is>
      </c>
      <c r="F6" s="105" t="n">
        <v>45702</v>
      </c>
      <c r="G6" t="n">
        <v>6</v>
      </c>
      <c r="H6" s="105">
        <f>Tabla2[[#This Row],[Último mantenimiento]]+Tabla2[[#This Row],[Mantenimiento cada x meses]]*30</f>
        <v/>
      </c>
      <c r="I6" t="inlineStr">
        <is>
          <t>-</t>
        </is>
      </c>
      <c r="K6" s="43" t="n">
        <v>44231</v>
      </c>
      <c r="L6" s="43" t="n">
        <v>44265</v>
      </c>
      <c r="M6" s="43">
        <f>K6+365*2</f>
        <v/>
      </c>
      <c r="N6" s="43">
        <f>L6+365*2</f>
        <v/>
      </c>
    </row>
    <row r="7">
      <c r="A7" t="inlineStr">
        <is>
          <t>DEK3</t>
        </is>
      </c>
      <c r="B7" t="inlineStr">
        <is>
          <t>AQ510-247 CW</t>
        </is>
      </c>
      <c r="C7" s="37" t="inlineStr">
        <is>
          <t>Ryman-Sodar-3</t>
        </is>
      </c>
      <c r="D7" t="inlineStr">
        <is>
          <t>Polonia</t>
        </is>
      </c>
      <c r="E7" t="inlineStr">
        <is>
          <t>ACCIONA</t>
        </is>
      </c>
      <c r="F7" s="105" t="n">
        <v>45702</v>
      </c>
      <c r="G7" t="n">
        <v>6</v>
      </c>
      <c r="H7" s="105">
        <f>Tabla2[[#This Row],[Último mantenimiento]]+Tabla2[[#This Row],[Mantenimiento cada x meses]]*30</f>
        <v/>
      </c>
      <c r="I7" t="inlineStr">
        <is>
          <t>-</t>
        </is>
      </c>
      <c r="K7" s="43" t="n">
        <v>45600</v>
      </c>
      <c r="L7" s="43" t="n"/>
      <c r="M7" s="43" t="n"/>
      <c r="N7" s="43" t="n"/>
    </row>
    <row r="8">
      <c r="A8" t="inlineStr">
        <is>
          <t>DEK4</t>
        </is>
      </c>
      <c r="B8" t="inlineStr">
        <is>
          <t>AQ510-250 CW</t>
        </is>
      </c>
      <c r="C8" s="37" t="inlineStr">
        <is>
          <t>Narzym-Sodar-13</t>
        </is>
      </c>
      <c r="D8" t="inlineStr">
        <is>
          <t>Polonia</t>
        </is>
      </c>
      <c r="E8" t="inlineStr">
        <is>
          <t>ACCIONA</t>
        </is>
      </c>
      <c r="F8" s="105" t="n">
        <v>45702</v>
      </c>
      <c r="G8" t="n">
        <v>6</v>
      </c>
      <c r="H8" s="105">
        <f>Tabla2[[#This Row],[Último mantenimiento]]+Tabla2[[#This Row],[Mantenimiento cada x meses]]*30</f>
        <v/>
      </c>
      <c r="I8" t="inlineStr">
        <is>
          <t>-</t>
        </is>
      </c>
      <c r="K8" s="43" t="n">
        <v>44232</v>
      </c>
      <c r="L8" s="43" t="n">
        <v>44244</v>
      </c>
      <c r="M8" s="43">
        <f>K8+365*2</f>
        <v/>
      </c>
      <c r="N8" s="43">
        <f>L8+365*2</f>
        <v/>
      </c>
    </row>
    <row r="9">
      <c r="A9" t="inlineStr">
        <is>
          <t>DEK5</t>
        </is>
      </c>
      <c r="B9" t="inlineStr">
        <is>
          <t>AQ510-251 CW</t>
        </is>
      </c>
      <c r="C9" s="37" t="inlineStr">
        <is>
          <t>Kamienica-Sodar-1a</t>
        </is>
      </c>
      <c r="D9" t="inlineStr">
        <is>
          <t>Polonia</t>
        </is>
      </c>
      <c r="E9" t="inlineStr">
        <is>
          <t>ACCIONA</t>
        </is>
      </c>
      <c r="F9" s="105" t="n">
        <v>45702</v>
      </c>
      <c r="G9" t="n">
        <v>6</v>
      </c>
      <c r="H9" s="105">
        <f>Tabla2[[#This Row],[Último mantenimiento]]+Tabla2[[#This Row],[Mantenimiento cada x meses]]*30</f>
        <v/>
      </c>
      <c r="I9" t="inlineStr">
        <is>
          <t>-</t>
        </is>
      </c>
      <c r="K9" s="43" t="n">
        <v>44246</v>
      </c>
      <c r="L9" s="43" t="n">
        <v>44265</v>
      </c>
      <c r="M9" s="43">
        <f>K9+365*2</f>
        <v/>
      </c>
      <c r="N9" s="43">
        <f>L9+365*2</f>
        <v/>
      </c>
      <c r="P9" s="72" t="inlineStr">
        <is>
          <t xml:space="preserve">Realizar update del software del Sodar 1 semana antes del mantenimiento </t>
        </is>
      </c>
    </row>
    <row r="10">
      <c r="A10" t="inlineStr">
        <is>
          <t>DEK6</t>
        </is>
      </c>
      <c r="B10" t="inlineStr">
        <is>
          <t>AQ510-252 CW</t>
        </is>
      </c>
      <c r="C10" s="37" t="inlineStr">
        <is>
          <t>Lewinbrzeski-Sodar-1c</t>
        </is>
      </c>
      <c r="D10" t="inlineStr">
        <is>
          <t>Polonia</t>
        </is>
      </c>
      <c r="E10" t="inlineStr">
        <is>
          <t>ACCIONA</t>
        </is>
      </c>
      <c r="F10" s="105" t="n">
        <v>45820</v>
      </c>
      <c r="G10" t="n">
        <v>6</v>
      </c>
      <c r="H10" s="105">
        <f>Tabla2[[#This Row],[Último mantenimiento]]+Tabla2[[#This Row],[Mantenimiento cada x meses]]*30</f>
        <v/>
      </c>
      <c r="I10" t="inlineStr">
        <is>
          <t>-</t>
        </is>
      </c>
      <c r="K10" s="43" t="n">
        <v>45600</v>
      </c>
      <c r="L10" s="43" t="n"/>
      <c r="M10" s="43" t="n"/>
      <c r="N10" s="43" t="n"/>
      <c r="P10" s="72" t="n"/>
    </row>
    <row r="11">
      <c r="A11" t="inlineStr">
        <is>
          <t>DEK7</t>
        </is>
      </c>
      <c r="B11" t="inlineStr">
        <is>
          <t>AQ510-253 CW</t>
        </is>
      </c>
      <c r="C11" s="37" t="inlineStr">
        <is>
          <t>Naryzm-Sodar-11</t>
        </is>
      </c>
      <c r="D11" t="inlineStr">
        <is>
          <t>Polonia</t>
        </is>
      </c>
      <c r="E11" t="inlineStr">
        <is>
          <t>ACCIONA</t>
        </is>
      </c>
      <c r="F11" s="105" t="n">
        <v>45702</v>
      </c>
      <c r="G11" s="37" t="n">
        <v>6</v>
      </c>
      <c r="H11" s="105">
        <f>Tabla2[[#This Row],[Último mantenimiento]]+Tabla2[[#This Row],[Mantenimiento cada x meses]]*30</f>
        <v/>
      </c>
      <c r="I11" t="inlineStr">
        <is>
          <t>-</t>
        </is>
      </c>
      <c r="K11" s="43" t="n">
        <v>44264</v>
      </c>
      <c r="L11" s="43" t="n">
        <v>44272</v>
      </c>
      <c r="M11" s="43">
        <f>K11+365*2</f>
        <v/>
      </c>
      <c r="N11" s="43">
        <f>L11+365*2</f>
        <v/>
      </c>
    </row>
    <row r="12">
      <c r="A12" t="inlineStr">
        <is>
          <t>DEK8</t>
        </is>
      </c>
      <c r="B12" t="inlineStr">
        <is>
          <t>AQ510-254 CW</t>
        </is>
      </c>
      <c r="C12" s="37" t="inlineStr">
        <is>
          <t>Golenice-Sodar-3</t>
        </is>
      </c>
      <c r="D12" t="inlineStr">
        <is>
          <t>Polonia</t>
        </is>
      </c>
      <c r="E12" t="inlineStr">
        <is>
          <t>ACCIONA</t>
        </is>
      </c>
      <c r="F12" s="36" t="n">
        <v>45822</v>
      </c>
      <c r="G12" s="37" t="n">
        <v>6</v>
      </c>
      <c r="H12" s="105">
        <f>Tabla2[[#This Row],[Último mantenimiento]]+Tabla2[[#This Row],[Mantenimiento cada x meses]]*30</f>
        <v/>
      </c>
      <c r="I12" t="inlineStr">
        <is>
          <t>-</t>
        </is>
      </c>
      <c r="K12" s="43" t="n">
        <v>44261</v>
      </c>
      <c r="L12" s="43" t="n">
        <v>44270</v>
      </c>
      <c r="M12" s="43">
        <f>K12+365*2</f>
        <v/>
      </c>
      <c r="N12" s="43">
        <f>L12+365*2</f>
        <v/>
      </c>
    </row>
    <row r="13" ht="30" customHeight="1" s="214">
      <c r="A13" s="261" t="inlineStr">
        <is>
          <t>DEK9</t>
        </is>
      </c>
      <c r="B13" s="261" t="inlineStr">
        <is>
          <t>AQ510-255 CW</t>
        </is>
      </c>
      <c r="C13" s="186" t="inlineStr">
        <is>
          <t>Wojcieszyn-Sodar-1</t>
        </is>
      </c>
      <c r="D13" s="261" t="inlineStr">
        <is>
          <t>Polonia</t>
        </is>
      </c>
      <c r="E13" s="261" t="inlineStr">
        <is>
          <t>ACCIONA</t>
        </is>
      </c>
      <c r="F13" s="185" t="n">
        <v>45834</v>
      </c>
      <c r="G13" s="186" t="n">
        <v>6</v>
      </c>
      <c r="H13" s="197">
        <f>Tabla2[[#This Row],[Último mantenimiento]]+Tabla2[[#This Row],[Mantenimiento cada x meses]]*30</f>
        <v/>
      </c>
      <c r="I13" s="198" t="inlineStr">
        <is>
          <t>Tendencia al robo, proponer poner cámara</t>
        </is>
      </c>
      <c r="K13" s="43" t="n">
        <v>44260</v>
      </c>
      <c r="L13" s="43" t="n">
        <v>44270</v>
      </c>
      <c r="M13" s="43">
        <f>K13+365*2</f>
        <v/>
      </c>
      <c r="N13" s="43">
        <f>L13+365*2</f>
        <v/>
      </c>
    </row>
    <row r="14" ht="30" customHeight="1" s="214">
      <c r="A14" s="261" t="inlineStr">
        <is>
          <t>DEK10</t>
        </is>
      </c>
      <c r="B14" s="261" t="inlineStr">
        <is>
          <t>AQ510-258 CW</t>
        </is>
      </c>
      <c r="C14" s="186" t="inlineStr">
        <is>
          <t>Kamienica-Sodar-1e</t>
        </is>
      </c>
      <c r="D14" s="261" t="inlineStr">
        <is>
          <t>Polonia</t>
        </is>
      </c>
      <c r="E14" s="261" t="inlineStr">
        <is>
          <t>ACCIONA</t>
        </is>
      </c>
      <c r="F14" s="197" t="n">
        <v>45702</v>
      </c>
      <c r="G14" s="261" t="n">
        <v>6</v>
      </c>
      <c r="H14" s="197">
        <f>Tabla2[[#This Row],[Último mantenimiento]]+Tabla2[[#This Row],[Mantenimiento cada x meses]]*30</f>
        <v/>
      </c>
      <c r="I14" s="171" t="inlineStr">
        <is>
          <t xml:space="preserve">Acceso muy dificil, si está mojado imposible acceder. </t>
        </is>
      </c>
      <c r="J14" s="46" t="n"/>
      <c r="K14" s="43" t="n">
        <v>44278</v>
      </c>
      <c r="L14" s="43" t="n">
        <v>44294</v>
      </c>
      <c r="M14" s="43">
        <f>K14+365*2</f>
        <v/>
      </c>
      <c r="N14" s="43">
        <f>L14+365*2</f>
        <v/>
      </c>
    </row>
    <row r="15">
      <c r="A15" s="8" t="inlineStr">
        <is>
          <t>DEK11</t>
        </is>
      </c>
      <c r="B15" s="8" t="inlineStr">
        <is>
          <t>AQ510-263 CW</t>
        </is>
      </c>
      <c r="C15" s="9" t="inlineStr">
        <is>
          <t>Kozyatin_Sodar_8_DK1</t>
        </is>
      </c>
      <c r="D15" s="8" t="inlineStr">
        <is>
          <t>Ucrania</t>
        </is>
      </c>
      <c r="E15" s="8" t="inlineStr">
        <is>
          <t>ACCIONA</t>
        </is>
      </c>
      <c r="F15" s="23" t="n">
        <v>45183</v>
      </c>
      <c r="G15" s="34" t="n"/>
      <c r="H15" s="71" t="inlineStr">
        <is>
          <t>no mantenimiento</t>
        </is>
      </c>
      <c r="I15" s="34" t="n"/>
      <c r="K15" s="43" t="n">
        <v>44293</v>
      </c>
      <c r="L15" s="43" t="n">
        <v>44302</v>
      </c>
      <c r="M15" s="43">
        <f>K15+365*2</f>
        <v/>
      </c>
      <c r="N15" s="43">
        <f>L15+365*2</f>
        <v/>
      </c>
    </row>
    <row r="16">
      <c r="A16" t="inlineStr">
        <is>
          <t>DEK12</t>
        </is>
      </c>
      <c r="B16" t="inlineStr">
        <is>
          <t>AQ510-268 CW</t>
        </is>
      </c>
      <c r="C16" s="37" t="inlineStr">
        <is>
          <t>Usatove_Sodar_6_DK1</t>
        </is>
      </c>
      <c r="D16" t="inlineStr">
        <is>
          <t>Ucrania</t>
        </is>
      </c>
      <c r="E16" t="inlineStr">
        <is>
          <t>ACCIONA</t>
        </is>
      </c>
      <c r="F16" s="105" t="n"/>
      <c r="G16" s="35" t="n"/>
      <c r="H16" s="162" t="inlineStr">
        <is>
          <t>desmontado</t>
        </is>
      </c>
      <c r="K16" s="43" t="n">
        <v>44294</v>
      </c>
      <c r="L16" s="43" t="n">
        <v>44302</v>
      </c>
      <c r="M16" s="43">
        <f>K16+365*2</f>
        <v/>
      </c>
      <c r="N16" s="43">
        <f>L16+365*2</f>
        <v/>
      </c>
    </row>
    <row r="17">
      <c r="A17" t="inlineStr">
        <is>
          <t>DEK13</t>
        </is>
      </c>
      <c r="B17" t="inlineStr">
        <is>
          <t>AQ510-274 CW</t>
        </is>
      </c>
      <c r="C17" s="37" t="inlineStr">
        <is>
          <t>Kozyatin_Sodar_6_DK1</t>
        </is>
      </c>
      <c r="D17" t="inlineStr">
        <is>
          <t>Ucrania</t>
        </is>
      </c>
      <c r="E17" t="inlineStr">
        <is>
          <t>ACCIONA</t>
        </is>
      </c>
      <c r="F17" s="105" t="n">
        <v>45183</v>
      </c>
      <c r="G17" s="35" t="n"/>
      <c r="H17" s="162" t="inlineStr">
        <is>
          <t>no mantenimiento</t>
        </is>
      </c>
      <c r="I17" s="35" t="n"/>
      <c r="J17" s="35" t="n"/>
      <c r="K17" s="43" t="n">
        <v>44588</v>
      </c>
      <c r="L17" s="43" t="n"/>
      <c r="M17" s="43">
        <f>K17+365*2</f>
        <v/>
      </c>
      <c r="N17" s="44" t="n"/>
    </row>
    <row r="18">
      <c r="A18" s="8" t="inlineStr">
        <is>
          <t>DEK14</t>
        </is>
      </c>
      <c r="B18" s="8" t="inlineStr">
        <is>
          <t>AQ510-277</t>
        </is>
      </c>
      <c r="C18" s="9" t="inlineStr">
        <is>
          <t>Malabrigo_Sodar_14</t>
        </is>
      </c>
      <c r="D18" s="8" t="inlineStr">
        <is>
          <t>Perú</t>
        </is>
      </c>
      <c r="E18" s="8" t="inlineStr">
        <is>
          <t>Acciona</t>
        </is>
      </c>
      <c r="F18" s="23" t="n">
        <v>44797</v>
      </c>
      <c r="G18" s="34" t="inlineStr">
        <is>
          <t>-</t>
        </is>
      </c>
      <c r="H18" s="34" t="inlineStr">
        <is>
          <t>-</t>
        </is>
      </c>
      <c r="I18" s="34" t="inlineStr">
        <is>
          <t>-</t>
        </is>
      </c>
      <c r="K18" s="43" t="n">
        <v>44590</v>
      </c>
      <c r="L18" s="43" t="n"/>
      <c r="M18" s="43">
        <f>K18+365*2</f>
        <v/>
      </c>
      <c r="N18" s="44" t="n"/>
    </row>
    <row r="19">
      <c r="K19" s="43" t="n">
        <v>44588</v>
      </c>
      <c r="L19" s="43" t="n"/>
      <c r="M19" s="43">
        <f>K19+365*2</f>
        <v/>
      </c>
      <c r="N19" s="44" t="n"/>
    </row>
  </sheetData>
  <mergeCells count="1">
    <mergeCell ref="M5:N5"/>
  </mergeCells>
  <conditionalFormatting sqref="H6:H16">
    <cfRule type="expression" priority="7" dxfId="5">
      <formula>H6&lt;=TODAY()</formula>
    </cfRule>
  </conditionalFormatting>
  <conditionalFormatting sqref="M6:M19 N6:N16">
    <cfRule type="cellIs" priority="6" operator="lessThan" dxfId="49">
      <formula>TODAY()</formula>
    </cfRule>
  </conditionalFormatting>
  <conditionalFormatting sqref="H17">
    <cfRule type="expression" priority="1" dxfId="5">
      <formula>H17&lt;=TODAY()</formula>
    </cfRule>
  </conditionalFormatting>
  <pageMargins left="0.7" right="0.7" top="0.75" bottom="0.75" header="0.3" footer="0.3"/>
  <pageSetup orientation="portrait" paperSize="9" horizontalDpi="300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F9"/>
  <sheetViews>
    <sheetView workbookViewId="0">
      <selection activeCell="E7" sqref="E7"/>
    </sheetView>
  </sheetViews>
  <sheetFormatPr baseColWidth="10" defaultRowHeight="15"/>
  <cols>
    <col width="22.7109375" bestFit="1" customWidth="1" style="214" min="2" max="2"/>
    <col width="14.7109375" customWidth="1" style="214" min="5" max="5"/>
    <col width="47.42578125" bestFit="1" customWidth="1" style="214" min="6" max="6"/>
  </cols>
  <sheetData>
    <row r="1" ht="15.75" customHeight="1" s="214" thickBot="1"/>
    <row r="2">
      <c r="B2" s="173" t="n"/>
      <c r="C2" s="179" t="inlineStr">
        <is>
          <t>Cantidad</t>
        </is>
      </c>
      <c r="D2" s="179" t="inlineStr">
        <is>
          <t>Revisión</t>
        </is>
      </c>
      <c r="E2" s="179" t="inlineStr">
        <is>
          <t>Sustitución</t>
        </is>
      </c>
      <c r="F2" s="180" t="inlineStr">
        <is>
          <t>Comentario</t>
        </is>
      </c>
    </row>
    <row r="3">
      <c r="B3" s="174" t="inlineStr">
        <is>
          <t>Líquido limpiaparabrisas</t>
        </is>
      </c>
      <c r="C3" s="172" t="n">
        <v>20</v>
      </c>
      <c r="D3" s="172" t="n"/>
      <c r="E3" s="172" t="n"/>
      <c r="F3" s="184" t="inlineStr">
        <is>
          <t>Pedir foto y saber cuantos litros quedan en el bidón</t>
        </is>
      </c>
    </row>
    <row r="4">
      <c r="B4" s="174" t="inlineStr">
        <is>
          <t>EFOY: Metanol</t>
        </is>
      </c>
      <c r="C4" s="172" t="inlineStr">
        <is>
          <t>NA</t>
        </is>
      </c>
      <c r="D4" s="172" t="n"/>
      <c r="E4" s="172" t="n"/>
      <c r="F4" s="175" t="n"/>
    </row>
    <row r="5">
      <c r="B5" s="174" t="inlineStr">
        <is>
          <t>Escobilla limpia</t>
        </is>
      </c>
      <c r="C5" s="172" t="n"/>
      <c r="D5" s="172" t="n"/>
      <c r="E5" s="172" t="inlineStr">
        <is>
          <t>OK</t>
        </is>
      </c>
      <c r="F5" s="175" t="n"/>
    </row>
    <row r="6">
      <c r="B6" s="174" t="inlineStr">
        <is>
          <t>Bomba agua</t>
        </is>
      </c>
      <c r="D6" s="172" t="n"/>
      <c r="E6" s="172" t="inlineStr">
        <is>
          <t>No</t>
        </is>
      </c>
      <c r="F6" s="175" t="n"/>
    </row>
    <row r="7">
      <c r="B7" s="174" t="inlineStr">
        <is>
          <t>Extintor</t>
        </is>
      </c>
      <c r="C7" s="172" t="n"/>
      <c r="D7" s="172" t="n"/>
      <c r="E7" s="172" t="n"/>
      <c r="F7" s="175" t="n"/>
    </row>
    <row r="8">
      <c r="B8" s="181" t="inlineStr">
        <is>
          <t>Filtros Lidar</t>
        </is>
      </c>
      <c r="D8" s="182" t="n"/>
      <c r="E8" s="182" t="inlineStr">
        <is>
          <t>OK</t>
        </is>
      </c>
      <c r="F8" s="183" t="n"/>
    </row>
    <row r="9" ht="15.75" customHeight="1" s="214" thickBot="1">
      <c r="B9" s="176" t="inlineStr">
        <is>
          <t>Otros</t>
        </is>
      </c>
      <c r="C9" s="177" t="n"/>
      <c r="D9" s="177" t="n"/>
      <c r="E9" s="177" t="n"/>
      <c r="F9" s="178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6"/>
  <sheetViews>
    <sheetView tabSelected="1" topLeftCell="A10" zoomScaleNormal="100" workbookViewId="0">
      <selection activeCell="H18" sqref="H18"/>
    </sheetView>
  </sheetViews>
  <sheetFormatPr baseColWidth="10" defaultRowHeight="15"/>
  <cols>
    <col width="14.28515625" customWidth="1" style="214" min="1" max="1"/>
    <col width="31.28515625" bestFit="1" customWidth="1" style="214" min="2" max="2"/>
    <col width="11.28515625" bestFit="1" customWidth="1" style="214" min="3" max="3"/>
    <col width="19.5703125" customWidth="1" style="214" min="4" max="4"/>
    <col width="15.28515625" customWidth="1" style="214" min="5" max="5"/>
    <col width="14" customWidth="1" style="214" min="6" max="6"/>
    <col width="15" customWidth="1" style="105" min="7" max="7"/>
    <col width="48.5703125" bestFit="1" customWidth="1" style="46" min="8" max="8"/>
    <col width="33.5703125" customWidth="1" style="214" min="9" max="9"/>
    <col width="11.7109375" bestFit="1" customWidth="1" style="214" min="10" max="10"/>
  </cols>
  <sheetData>
    <row r="1" ht="18.75" customHeight="1" s="214">
      <c r="A1" s="5" t="inlineStr">
        <is>
          <t>Lidar Wincube</t>
        </is>
      </c>
      <c r="D1" s="6" t="inlineStr">
        <is>
          <t>Última actualización</t>
        </is>
      </c>
      <c r="E1" s="7" t="n">
        <v>45863</v>
      </c>
      <c r="F1" s="105" t="n"/>
    </row>
    <row r="3">
      <c r="A3" s="10" t="inlineStr">
        <is>
          <t>Tipo de conexión</t>
        </is>
      </c>
      <c r="B3" s="10" t="inlineStr">
        <is>
          <t>Windweb</t>
        </is>
      </c>
    </row>
    <row r="4"/>
    <row r="5" ht="45" customHeight="1" s="214">
      <c r="A5" s="261" t="inlineStr">
        <is>
          <t>Número equipo</t>
        </is>
      </c>
      <c r="B5" s="261" t="inlineStr">
        <is>
          <t>Ubicación</t>
        </is>
      </c>
      <c r="C5" s="261" t="inlineStr">
        <is>
          <t>País</t>
        </is>
      </c>
      <c r="D5" s="261" t="inlineStr">
        <is>
          <t>Cliente</t>
        </is>
      </c>
      <c r="E5" s="171" t="inlineStr">
        <is>
          <t>Último mantenimiento</t>
        </is>
      </c>
      <c r="F5" s="171" t="inlineStr">
        <is>
          <t>Mantenimiento cada x meses</t>
        </is>
      </c>
      <c r="G5" s="54" t="inlineStr">
        <is>
          <t>Próximo mantenimiento</t>
        </is>
      </c>
      <c r="H5" s="171" t="inlineStr">
        <is>
          <t>Comentarios a tener en cuenta en próximos mantenimientos</t>
        </is>
      </c>
      <c r="I5" t="inlineStr">
        <is>
          <t>Comentarios urgentes:</t>
        </is>
      </c>
    </row>
    <row r="6" ht="30" customHeight="1" s="214">
      <c r="A6" s="261" t="inlineStr">
        <is>
          <t>WLS7254</t>
        </is>
      </c>
      <c r="B6" s="186" t="inlineStr">
        <is>
          <t>Saint Pardoux</t>
        </is>
      </c>
      <c r="C6" s="261" t="inlineStr">
        <is>
          <t>Francia</t>
        </is>
      </c>
      <c r="D6" s="261" t="inlineStr">
        <is>
          <t>IBERDROLA FRANCIA</t>
        </is>
      </c>
      <c r="E6" s="197" t="n"/>
      <c r="F6" s="76" t="n"/>
      <c r="G6" s="77" t="inlineStr">
        <is>
          <t>-</t>
        </is>
      </c>
      <c r="H6" s="171" t="inlineStr">
        <is>
          <t>Desmontado en Francia - pendiente traslado a otro proyecto y otro cliente</t>
        </is>
      </c>
    </row>
    <row r="7" ht="60" customHeight="1" s="214">
      <c r="A7" s="261" t="inlineStr">
        <is>
          <t>WLS71777</t>
        </is>
      </c>
      <c r="B7" s="186" t="inlineStr">
        <is>
          <t>Contilly</t>
        </is>
      </c>
      <c r="C7" s="261" t="inlineStr">
        <is>
          <t>Francia</t>
        </is>
      </c>
      <c r="D7" s="261" t="inlineStr">
        <is>
          <t>IBERDROLA FRANCIA</t>
        </is>
      </c>
      <c r="E7" s="197" t="n">
        <v>45840</v>
      </c>
      <c r="F7" s="76" t="n">
        <v>3</v>
      </c>
      <c r="G7" s="77">
        <f>Tabla24[[#This Row],[Último mantenimiento]]+Tabla24[[#This Row],[Mantenimiento cada x meses]]*30</f>
        <v/>
      </c>
      <c r="H7" s="171" t="inlineStr">
        <is>
          <t xml:space="preserve">La SIM de la camara se llevo sin activar, se ha dado de alta. Estamos a la espera de que se active para comprobar si va bien 
Hay 2 garrafa de stock de metanol. </t>
        </is>
      </c>
    </row>
    <row r="8">
      <c r="A8" s="28" t="inlineStr">
        <is>
          <t>WLS71446</t>
        </is>
      </c>
      <c r="B8" s="26" t="inlineStr">
        <is>
          <t>Zarzón</t>
        </is>
      </c>
      <c r="C8" s="28" t="inlineStr">
        <is>
          <t>España</t>
        </is>
      </c>
      <c r="D8" s="28" t="inlineStr">
        <is>
          <t>STATKRAFT</t>
        </is>
      </c>
      <c r="E8" s="27" t="n">
        <v>45825</v>
      </c>
      <c r="F8" s="28" t="n">
        <v>3</v>
      </c>
      <c r="G8" s="27">
        <f>Tabla24[[#This Row],[Último mantenimiento]]+Tabla24[[#This Row],[Mantenimiento cada x meses]]*30</f>
        <v/>
      </c>
      <c r="H8" s="120" t="n"/>
    </row>
    <row r="9">
      <c r="A9" s="261" t="inlineStr">
        <is>
          <t>WLS71413</t>
        </is>
      </c>
      <c r="B9" s="186" t="inlineStr">
        <is>
          <t>Potrillo</t>
        </is>
      </c>
      <c r="C9" s="261" t="inlineStr">
        <is>
          <t>España</t>
        </is>
      </c>
      <c r="D9" s="261" t="inlineStr">
        <is>
          <t>STATKRAFT</t>
        </is>
      </c>
      <c r="E9" s="197" t="n">
        <v>45821</v>
      </c>
      <c r="F9" s="261" t="n">
        <v>3</v>
      </c>
      <c r="G9" s="197">
        <f>Tabla24[[#This Row],[Último mantenimiento]]+Tabla24[[#This Row],[Mantenimiento cada x meses]]*30</f>
        <v/>
      </c>
      <c r="H9" s="78" t="inlineStr">
        <is>
          <t>PEM como sustitucion del WLS71455</t>
        </is>
      </c>
    </row>
    <row r="10" ht="30" customHeight="1" s="214">
      <c r="A10" s="261" t="inlineStr">
        <is>
          <t>WLS71455</t>
        </is>
      </c>
      <c r="B10" s="186" t="inlineStr">
        <is>
          <t>Potrillo</t>
        </is>
      </c>
      <c r="C10" s="261" t="inlineStr">
        <is>
          <t>España</t>
        </is>
      </c>
      <c r="D10" s="261" t="inlineStr">
        <is>
          <t>STATKRAFT</t>
        </is>
      </c>
      <c r="E10" s="197" t="n">
        <v>45821</v>
      </c>
      <c r="F10" s="261" t="n"/>
      <c r="G10" s="197" t="n"/>
      <c r="H10" s="78" t="inlineStr">
        <is>
          <t>Desmontado para enviar a fábrica, está defectuoso el motor del limpiaparabrisas</t>
        </is>
      </c>
    </row>
    <row r="11" ht="45" customHeight="1" s="214">
      <c r="A11" s="261" t="inlineStr">
        <is>
          <t>WLS71585</t>
        </is>
      </c>
      <c r="B11" s="186" t="inlineStr">
        <is>
          <t>Arrebol</t>
        </is>
      </c>
      <c r="C11" s="261" t="inlineStr">
        <is>
          <t>España</t>
        </is>
      </c>
      <c r="D11" s="261" t="inlineStr">
        <is>
          <t>STATKRAFT</t>
        </is>
      </c>
      <c r="E11" s="197" t="n">
        <v>45790</v>
      </c>
      <c r="F11" s="261" t="n">
        <v>3</v>
      </c>
      <c r="G11" s="197" t="n"/>
      <c r="H11" s="171" t="inlineStr">
        <is>
          <t>Desinstalado</t>
        </is>
      </c>
      <c r="J11" s="102" t="inlineStr">
        <is>
          <t>avisar con al menos 72 hrs de antelación. Finca privada. Andrés: 680 41 52 83.</t>
        </is>
      </c>
    </row>
    <row r="12">
      <c r="A12" s="261" t="inlineStr">
        <is>
          <t>WLS71630</t>
        </is>
      </c>
      <c r="B12" s="186" t="inlineStr">
        <is>
          <t>Montecabeza2_Pos1</t>
        </is>
      </c>
      <c r="C12" s="261" t="inlineStr">
        <is>
          <t>España</t>
        </is>
      </c>
      <c r="D12" s="261" t="inlineStr">
        <is>
          <t>STATKRAFT</t>
        </is>
      </c>
      <c r="E12" s="197" t="n">
        <v>45848</v>
      </c>
      <c r="F12" s="261" t="n">
        <v>3</v>
      </c>
      <c r="G12" s="197">
        <f>Tabla24[[#This Row],[Último mantenimiento]]+Tabla24[[#This Row],[Mantenimiento cada x meses]]*30</f>
        <v/>
      </c>
      <c r="H12" s="78" t="n"/>
      <c r="I12" s="164" t="n"/>
    </row>
    <row r="13" ht="30" customHeight="1" s="214">
      <c r="A13" s="261" t="inlineStr">
        <is>
          <t>WLS71325</t>
        </is>
      </c>
      <c r="B13" s="186" t="inlineStr">
        <is>
          <t xml:space="preserve">Lagunillas </t>
        </is>
      </c>
      <c r="C13" s="261" t="inlineStr">
        <is>
          <t>España</t>
        </is>
      </c>
      <c r="D13" s="261" t="inlineStr">
        <is>
          <t>STATKRAFT</t>
        </is>
      </c>
      <c r="E13" s="197" t="n">
        <v>45750</v>
      </c>
      <c r="F13" s="261" t="n">
        <v>3</v>
      </c>
      <c r="G13" s="197">
        <f>Tabla24[[#This Row],[Último mantenimiento]]+Tabla24[[#This Row],[Mantenimiento cada x meses]]*30</f>
        <v/>
      </c>
      <c r="H13" s="78" t="inlineStr">
        <is>
          <t>Revisar bomba de limpiaparabrisas y consumo de liquido (0.002 o 0.001L?)</t>
        </is>
      </c>
      <c r="I13" s="164" t="n"/>
    </row>
    <row r="14">
      <c r="A14" s="28" t="inlineStr">
        <is>
          <t>WLS71487</t>
        </is>
      </c>
      <c r="B14" s="26" t="inlineStr">
        <is>
          <t>Almodôvar 5</t>
        </is>
      </c>
      <c r="C14" s="28" t="inlineStr">
        <is>
          <t>Portugal</t>
        </is>
      </c>
      <c r="D14" s="28" t="inlineStr">
        <is>
          <t>ACCIONA</t>
        </is>
      </c>
      <c r="E14" s="27" t="n">
        <v>45853</v>
      </c>
      <c r="F14" s="28" t="n">
        <v>3</v>
      </c>
      <c r="G14" s="27">
        <f>Tabla24[[#This Row],[Último mantenimiento]]+Tabla24[[#This Row],[Mantenimiento cada x meses]]*30</f>
        <v/>
      </c>
      <c r="H14" s="47" t="inlineStr">
        <is>
          <t xml:space="preserve">Mirar fecha validez del extintor. </t>
        </is>
      </c>
    </row>
    <row r="15">
      <c r="A15" s="261" t="inlineStr">
        <is>
          <t>WLS71488</t>
        </is>
      </c>
      <c r="B15" s="186" t="inlineStr">
        <is>
          <t>Melroeira</t>
        </is>
      </c>
      <c r="C15" s="261" t="inlineStr">
        <is>
          <t>Portugal</t>
        </is>
      </c>
      <c r="D15" s="261" t="inlineStr">
        <is>
          <t>ACCIONA</t>
        </is>
      </c>
      <c r="E15" s="197" t="n">
        <v>45818</v>
      </c>
      <c r="F15" s="261" t="n">
        <v>3</v>
      </c>
      <c r="G15" s="197">
        <f>Tabla24[[#This Row],[Último mantenimiento]]+Tabla24[[#This Row],[Mantenimiento cada x meses]]*30</f>
        <v/>
      </c>
      <c r="H15" s="171" t="inlineStr">
        <is>
          <t>PEM</t>
        </is>
      </c>
    </row>
    <row r="16" ht="30" customHeight="1" s="214">
      <c r="A16" s="261" t="inlineStr">
        <is>
          <t>WLS71494</t>
        </is>
      </c>
      <c r="B16" s="186" t="inlineStr">
        <is>
          <t xml:space="preserve">Valle_de_Navarra_Lidar_2A </t>
        </is>
      </c>
      <c r="C16" s="261" t="inlineStr">
        <is>
          <t>España</t>
        </is>
      </c>
      <c r="D16" s="261" t="inlineStr">
        <is>
          <t>ACCIONA</t>
        </is>
      </c>
      <c r="E16" s="185" t="n">
        <v>45821</v>
      </c>
      <c r="F16" s="186" t="n">
        <v>3</v>
      </c>
      <c r="G16" s="185">
        <f>Tabla24[[#This Row],[Último mantenimiento]]+Tabla24[[#This Row],[Mantenimiento cada x meses]]*30</f>
        <v/>
      </c>
      <c r="H16" s="78" t="inlineStr">
        <is>
          <t>Validez del extintor hasta 01/2026. Nueva SIM para sistema de alimentación y otra para el EFOY</t>
        </is>
      </c>
      <c r="J16" s="73" t="inlineStr">
        <is>
          <t>Avisar propietario</t>
        </is>
      </c>
    </row>
    <row r="17">
      <c r="A17" s="261" t="inlineStr">
        <is>
          <t>WLS71497</t>
        </is>
      </c>
      <c r="B17" s="186" t="inlineStr">
        <is>
          <t>Olmedilla_Lidar_1</t>
        </is>
      </c>
      <c r="C17" s="261" t="inlineStr">
        <is>
          <t>España</t>
        </is>
      </c>
      <c r="D17" s="261" t="inlineStr">
        <is>
          <t>ACCIONA</t>
        </is>
      </c>
      <c r="E17" s="197" t="n">
        <v>45819</v>
      </c>
      <c r="F17" s="261" t="n">
        <v>3</v>
      </c>
      <c r="G17" s="185">
        <f>Tabla24[[#This Row],[Último mantenimiento]]+Tabla24[[#This Row],[Mantenimiento cada x meses]]*30</f>
        <v/>
      </c>
      <c r="H17" s="198" t="n"/>
    </row>
    <row r="18" ht="30" customHeight="1" s="214">
      <c r="A18" s="97" t="inlineStr">
        <is>
          <t>WLS71499</t>
        </is>
      </c>
      <c r="B18" s="247" t="inlineStr">
        <is>
          <t>Villalube_Lidar_6B</t>
        </is>
      </c>
      <c r="C18" s="97" t="inlineStr">
        <is>
          <t>España</t>
        </is>
      </c>
      <c r="D18" s="97" t="inlineStr">
        <is>
          <t>ACCIONA</t>
        </is>
      </c>
      <c r="E18" s="98" t="n">
        <v>51699</v>
      </c>
      <c r="F18" s="97" t="n">
        <v>3</v>
      </c>
      <c r="G18" s="98">
        <f>Tabla24[[#This Row],[Último mantenimiento]]+Tabla24[[#This Row],[Mantenimiento cada x meses]]*30</f>
        <v/>
      </c>
      <c r="H18" s="248" t="inlineStr">
        <is>
          <t>Descargar datos RSD | Sensores cambiados: TH - (A152458) - (A152598)</t>
        </is>
      </c>
      <c r="I18" s="187" t="n"/>
      <c r="K18" t="inlineStr">
        <is>
          <t>1 de 4 baterías en mal estado. Se deben cambiar</t>
        </is>
      </c>
    </row>
    <row r="19">
      <c r="A19" s="261" t="inlineStr">
        <is>
          <t>WLS71502</t>
        </is>
      </c>
      <c r="B19" s="186" t="inlineStr">
        <is>
          <t>Punago-9</t>
        </is>
      </c>
      <c r="C19" s="261" t="inlineStr">
        <is>
          <t>España</t>
        </is>
      </c>
      <c r="D19" s="261" t="inlineStr">
        <is>
          <t>ACCIONA</t>
        </is>
      </c>
      <c r="E19" s="197" t="n">
        <v>45855</v>
      </c>
      <c r="F19" s="261" t="n">
        <v>3</v>
      </c>
      <c r="G19" s="197">
        <f>Tabla24[[#This Row],[Último mantenimiento]]+Tabla24[[#This Row],[Mantenimiento cada x meses]]*30</f>
        <v/>
      </c>
      <c r="H19" s="117" t="n"/>
    </row>
    <row r="20">
      <c r="A20" s="261" t="inlineStr">
        <is>
          <t>WLS71516</t>
        </is>
      </c>
      <c r="B20" s="186" t="inlineStr">
        <is>
          <t>Almazán-1</t>
        </is>
      </c>
      <c r="C20" s="261" t="inlineStr">
        <is>
          <t>España</t>
        </is>
      </c>
      <c r="D20" s="261" t="inlineStr">
        <is>
          <t>ACCIONA</t>
        </is>
      </c>
      <c r="E20" s="197" t="n">
        <v>45820</v>
      </c>
      <c r="F20" s="261" t="n">
        <v>3</v>
      </c>
      <c r="G20" s="197">
        <f>Tabla24[[#This Row],[Último mantenimiento]]+Tabla24[[#This Row],[Mantenimiento cada x meses]]*30</f>
        <v/>
      </c>
      <c r="H20" s="198" t="n"/>
    </row>
    <row r="21">
      <c r="A21" s="261" t="inlineStr">
        <is>
          <t>WLS71518</t>
        </is>
      </c>
      <c r="B21" s="186" t="inlineStr">
        <is>
          <t>Vila de Pouca-10</t>
        </is>
      </c>
      <c r="C21" s="261" t="inlineStr">
        <is>
          <t>Portugal</t>
        </is>
      </c>
      <c r="D21" s="261" t="inlineStr">
        <is>
          <t>ACCIONA</t>
        </is>
      </c>
      <c r="E21" s="197" t="n">
        <v>45854</v>
      </c>
      <c r="F21" s="261" t="n">
        <v>3</v>
      </c>
      <c r="G21" s="197">
        <f>Tabla24[[#This Row],[Último mantenimiento]]+Tabla24[[#This Row],[Mantenimiento cada x meses]]*30</f>
        <v/>
      </c>
      <c r="H21" s="198" t="n"/>
    </row>
    <row r="22" ht="45" customHeight="1" s="214">
      <c r="A22" s="261" t="inlineStr">
        <is>
          <t>WLS7-227</t>
        </is>
      </c>
      <c r="B22" s="186" t="n"/>
      <c r="C22" s="261" t="inlineStr">
        <is>
          <t>España</t>
        </is>
      </c>
      <c r="D22" s="261" t="inlineStr">
        <is>
          <t>ACCIONA</t>
        </is>
      </c>
      <c r="E22" s="197" t="n"/>
      <c r="F22" s="261" t="n"/>
      <c r="G22" s="197">
        <f>Tabla24[[#This Row],[Último mantenimiento]]+Tabla24[[#This Row],[Mantenimiento cada x meses]]*30</f>
        <v/>
      </c>
      <c r="H22" s="78" t="inlineStr">
        <is>
          <t>Desintalado de Almazán 4B, no funciona, el fusible se funde al encender el equipo. Lo tenemos almacenado.</t>
        </is>
      </c>
    </row>
    <row r="23">
      <c r="A23" s="261" t="inlineStr">
        <is>
          <t>WLS72088</t>
        </is>
      </c>
      <c r="B23" s="186" t="inlineStr">
        <is>
          <t>Serra_Joni_Lidar_30</t>
        </is>
      </c>
      <c r="C23" s="261" t="inlineStr">
        <is>
          <t>Italia</t>
        </is>
      </c>
      <c r="D23" s="261" t="inlineStr">
        <is>
          <t>ACCIONA</t>
        </is>
      </c>
      <c r="E23" s="197" t="n">
        <v>45789</v>
      </c>
      <c r="F23" s="261" t="n">
        <v>3</v>
      </c>
      <c r="G23" s="197">
        <f>Tabla24[[#This Row],[Último mantenimiento]]+Tabla24[[#This Row],[Mantenimiento cada x meses]]*30</f>
        <v/>
      </c>
      <c r="H23" s="78" t="n"/>
    </row>
    <row r="24" ht="30" customHeight="1" s="214">
      <c r="A24" s="29" t="inlineStr">
        <is>
          <t>WLS72090</t>
        </is>
      </c>
      <c r="B24" s="45" t="inlineStr">
        <is>
          <t>Libeccio</t>
        </is>
      </c>
      <c r="C24" s="29" t="inlineStr">
        <is>
          <t>Italia</t>
        </is>
      </c>
      <c r="D24" s="29" t="inlineStr">
        <is>
          <t>ACCIONA</t>
        </is>
      </c>
      <c r="E24" s="30" t="n">
        <v>45855</v>
      </c>
      <c r="F24" s="29" t="n">
        <v>3</v>
      </c>
      <c r="G24" s="30">
        <f>Tabla24[[#This Row],[Último mantenimiento]]+Tabla24[[#This Row],[Mantenimiento cada x meses]]*30</f>
        <v/>
      </c>
      <c r="H24" s="86" t="inlineStr">
        <is>
          <t>Acude Elena con Vaisala, se ha cambiado el Laser Chain</t>
        </is>
      </c>
    </row>
    <row r="25">
      <c r="A25" s="261" t="inlineStr">
        <is>
          <t>WLS71514</t>
        </is>
      </c>
      <c r="B25" s="186" t="inlineStr">
        <is>
          <t>ERO-1D</t>
        </is>
      </c>
      <c r="C25" s="261" t="inlineStr">
        <is>
          <t>España</t>
        </is>
      </c>
      <c r="D25" s="261" t="inlineStr">
        <is>
          <t>IBERDROLA</t>
        </is>
      </c>
      <c r="E25" s="197" t="n">
        <v>45777</v>
      </c>
      <c r="F25" s="76" t="n"/>
      <c r="G25" s="77" t="n"/>
      <c r="H25" s="78" t="inlineStr">
        <is>
          <t>Desinstalado</t>
        </is>
      </c>
    </row>
    <row r="26">
      <c r="A26" s="261" t="inlineStr">
        <is>
          <t>WLS72024</t>
        </is>
      </c>
      <c r="B26" s="186" t="inlineStr">
        <is>
          <t>REVA-C</t>
        </is>
      </c>
      <c r="C26" s="261" t="inlineStr">
        <is>
          <t>España</t>
        </is>
      </c>
      <c r="D26" s="261" t="inlineStr">
        <is>
          <t>IBERDROLA</t>
        </is>
      </c>
      <c r="E26" s="197" t="n">
        <v>45798</v>
      </c>
      <c r="F26" s="76" t="n">
        <v>3</v>
      </c>
      <c r="G26" s="77">
        <f>Tabla24[[#This Row],[Último mantenimiento]]+Tabla24[[#This Row],[Mantenimiento cada x meses]]*30</f>
        <v/>
      </c>
      <c r="H26" s="78" t="n"/>
    </row>
    <row r="27" ht="60" customHeight="1" s="214">
      <c r="A27" s="261" t="inlineStr">
        <is>
          <t>WLS72026</t>
        </is>
      </c>
      <c r="B27" s="186" t="inlineStr">
        <is>
          <t>FIA2-B</t>
        </is>
      </c>
      <c r="C27" s="261" t="inlineStr">
        <is>
          <t>España</t>
        </is>
      </c>
      <c r="D27" s="261" t="inlineStr">
        <is>
          <t>IBERDROLA</t>
        </is>
      </c>
      <c r="E27" s="197" t="n">
        <v>45847</v>
      </c>
      <c r="F27" s="76" t="n">
        <v>3</v>
      </c>
      <c r="G27" s="77">
        <f>Tabla24[[#This Row],[Último mantenimiento]]+Tabla24[[#This Row],[Mantenimiento cada x meses]]*30</f>
        <v/>
      </c>
      <c r="H27" s="78" t="inlineStr">
        <is>
          <t>No funciona la bomba, tiene poca fuerza. La humedad del PTH tampoco funciona. En teoría teníamos un PTH para este Lidar, usaremos el X1136423</t>
        </is>
      </c>
    </row>
    <row r="28">
      <c r="A28" s="261" t="inlineStr">
        <is>
          <t>WLS72027</t>
        </is>
      </c>
      <c r="B28" s="186" t="inlineStr">
        <is>
          <t>ILL2-A</t>
        </is>
      </c>
      <c r="C28" s="261" t="inlineStr">
        <is>
          <t>España</t>
        </is>
      </c>
      <c r="D28" s="261" t="inlineStr">
        <is>
          <t>IBERDROLA</t>
        </is>
      </c>
      <c r="E28" s="197" t="n">
        <v>45783</v>
      </c>
      <c r="F28" s="76" t="n">
        <v>3</v>
      </c>
      <c r="G28" s="77">
        <f>Tabla24[[#This Row],[Último mantenimiento]]+Tabla24[[#This Row],[Mantenimiento cada x meses]]*30</f>
        <v/>
      </c>
      <c r="H28" s="78" t="n"/>
    </row>
    <row r="29">
      <c r="A29" s="261" t="inlineStr">
        <is>
          <t>WLS72029</t>
        </is>
      </c>
      <c r="B29" s="186" t="inlineStr">
        <is>
          <t>LUUR-A</t>
        </is>
      </c>
      <c r="C29" s="261" t="inlineStr">
        <is>
          <t>España</t>
        </is>
      </c>
      <c r="D29" s="261" t="inlineStr">
        <is>
          <t>IBERDROLA</t>
        </is>
      </c>
      <c r="E29" s="105" t="n">
        <v>45854</v>
      </c>
      <c r="F29" s="76" t="n">
        <v>3</v>
      </c>
      <c r="G29" s="77">
        <f>Tabla24[[#This Row],[Último mantenimiento]]+Tabla24[[#This Row],[Mantenimiento cada x meses]]*30</f>
        <v/>
      </c>
      <c r="H29" s="78" t="inlineStr">
        <is>
          <t>traslado, antiguo MM2P-B</t>
        </is>
      </c>
    </row>
    <row r="30">
      <c r="A30" s="261" t="inlineStr">
        <is>
          <t>WLS72030</t>
        </is>
      </c>
      <c r="B30" s="186" t="inlineStr">
        <is>
          <t>ERAL-A</t>
        </is>
      </c>
      <c r="C30" s="261" t="inlineStr">
        <is>
          <t>España</t>
        </is>
      </c>
      <c r="D30" s="261" t="inlineStr">
        <is>
          <t>IBERDROLA</t>
        </is>
      </c>
      <c r="E30" s="197" t="n">
        <v>45783</v>
      </c>
      <c r="F30" s="76" t="n">
        <v>3</v>
      </c>
      <c r="G30" s="77">
        <f>Tabla24[[#This Row],[Último mantenimiento]]+Tabla24[[#This Row],[Mantenimiento cada x meses]]*30</f>
        <v/>
      </c>
      <c r="H30" s="78" t="n"/>
    </row>
    <row r="31">
      <c r="A31" s="261" t="inlineStr">
        <is>
          <t>WLS72060</t>
        </is>
      </c>
      <c r="B31" s="186" t="inlineStr">
        <is>
          <t>MU1P-C</t>
        </is>
      </c>
      <c r="C31" s="261" t="inlineStr">
        <is>
          <t>España</t>
        </is>
      </c>
      <c r="D31" s="261" t="inlineStr">
        <is>
          <t>IBERDROLA</t>
        </is>
      </c>
      <c r="E31" s="197" t="n">
        <v>45849</v>
      </c>
      <c r="F31" s="76" t="n">
        <v>3</v>
      </c>
      <c r="G31" s="77">
        <f>Tabla24[[#This Row],[Último mantenimiento]]+Tabla24[[#This Row],[Mantenimiento cada x meses]]*30</f>
        <v/>
      </c>
      <c r="H31" s="78" t="inlineStr">
        <is>
          <t>traslado, antiguo MU1P-C</t>
        </is>
      </c>
    </row>
    <row r="32">
      <c r="A32" s="261" t="inlineStr">
        <is>
          <t>WLS72066</t>
        </is>
      </c>
      <c r="B32" s="186" t="inlineStr">
        <is>
          <t>ISAP-A</t>
        </is>
      </c>
      <c r="C32" s="261" t="inlineStr">
        <is>
          <t>España</t>
        </is>
      </c>
      <c r="D32" s="261" t="inlineStr">
        <is>
          <t>IBERDROLA</t>
        </is>
      </c>
      <c r="E32" s="105" t="n">
        <v>45785</v>
      </c>
      <c r="F32" s="76" t="n">
        <v>3</v>
      </c>
      <c r="G32" s="77">
        <f>Tabla24[[#This Row],[Último mantenimiento]]+Tabla24[[#This Row],[Mantenimiento cada x meses]]*30</f>
        <v/>
      </c>
      <c r="H32" s="78" t="n"/>
    </row>
    <row r="33">
      <c r="A33" s="261" t="inlineStr">
        <is>
          <t>WLS72067</t>
        </is>
      </c>
      <c r="B33" s="186" t="inlineStr">
        <is>
          <t>SNA2-A</t>
        </is>
      </c>
      <c r="C33" s="261" t="inlineStr">
        <is>
          <t>España</t>
        </is>
      </c>
      <c r="D33" s="261" t="inlineStr">
        <is>
          <t>IBERDROLA</t>
        </is>
      </c>
      <c r="E33" s="105" t="n">
        <v>45763</v>
      </c>
      <c r="F33" s="76" t="n">
        <v>3</v>
      </c>
      <c r="G33" s="77">
        <f>Tabla24[[#This Row],[Último mantenimiento]]+Tabla24[[#This Row],[Mantenimiento cada x meses]]*30</f>
        <v/>
      </c>
      <c r="H33" s="78" t="n"/>
    </row>
    <row r="34">
      <c r="A34" s="261" t="inlineStr">
        <is>
          <t>WLS72051</t>
        </is>
      </c>
      <c r="B34" s="186" t="n"/>
      <c r="C34" s="261" t="inlineStr">
        <is>
          <t>España</t>
        </is>
      </c>
      <c r="D34" s="261" t="inlineStr">
        <is>
          <t>IBERDROLA</t>
        </is>
      </c>
      <c r="E34" s="105" t="n"/>
      <c r="F34" s="76" t="n"/>
      <c r="G34" s="77" t="n"/>
      <c r="H34" s="78" t="inlineStr">
        <is>
          <t>desinstalado y traslado de aNVO-A a ANVO-B</t>
        </is>
      </c>
    </row>
    <row r="35">
      <c r="A35" s="261" t="inlineStr">
        <is>
          <t>WLS72051</t>
        </is>
      </c>
      <c r="B35" s="186" t="inlineStr">
        <is>
          <t>ANVO-B</t>
        </is>
      </c>
      <c r="C35" s="261" t="inlineStr">
        <is>
          <t>España</t>
        </is>
      </c>
      <c r="D35" s="261" t="inlineStr">
        <is>
          <t>IBERDROLA</t>
        </is>
      </c>
      <c r="E35" s="197" t="n">
        <v>45804</v>
      </c>
      <c r="F35" s="261" t="n">
        <v>3</v>
      </c>
      <c r="G35" s="197">
        <f>Tabla24[[#This Row],[Último mantenimiento]]+Tabla24[[#This Row],[Mantenimiento cada x meses]]*30</f>
        <v/>
      </c>
      <c r="H35" s="78" t="n"/>
    </row>
    <row r="36">
      <c r="A36" s="261" t="inlineStr">
        <is>
          <t>WLS72070</t>
        </is>
      </c>
      <c r="B36" s="186" t="inlineStr">
        <is>
          <t>PEOR-A</t>
        </is>
      </c>
      <c r="C36" s="261" t="inlineStr">
        <is>
          <t>España</t>
        </is>
      </c>
      <c r="D36" s="261" t="inlineStr">
        <is>
          <t>IBERDROLA</t>
        </is>
      </c>
      <c r="E36" s="105" t="n">
        <v>45785</v>
      </c>
      <c r="F36" s="76" t="n">
        <v>3</v>
      </c>
      <c r="G36" s="77">
        <f>Tabla24[[#This Row],[Último mantenimiento]]+Tabla24[[#This Row],[Mantenimiento cada x meses]]*30</f>
        <v/>
      </c>
      <c r="H36" s="78" t="n"/>
    </row>
    <row r="37">
      <c r="A37" s="261" t="inlineStr">
        <is>
          <t>WLS72113</t>
        </is>
      </c>
      <c r="B37" s="186" t="inlineStr">
        <is>
          <t>SNA3-A</t>
        </is>
      </c>
      <c r="C37" s="261" t="inlineStr">
        <is>
          <t>España</t>
        </is>
      </c>
      <c r="D37" s="261" t="inlineStr">
        <is>
          <t>IBERDROLA</t>
        </is>
      </c>
      <c r="E37" s="105" t="n">
        <v>45763</v>
      </c>
      <c r="F37" s="76" t="n">
        <v>3</v>
      </c>
      <c r="G37" s="77">
        <f>Tabla24[[#This Row],[Último mantenimiento]]+Tabla24[[#This Row],[Mantenimiento cada x meses]]*30</f>
        <v/>
      </c>
      <c r="H37" s="78" t="n"/>
    </row>
    <row r="38">
      <c r="A38" t="inlineStr">
        <is>
          <t>WLS72115</t>
        </is>
      </c>
      <c r="B38" t="inlineStr">
        <is>
          <t>Tablado-TP_A</t>
        </is>
      </c>
      <c r="C38" t="inlineStr">
        <is>
          <t>España</t>
        </is>
      </c>
      <c r="D38" t="inlineStr">
        <is>
          <t>IBERDROLA</t>
        </is>
      </c>
      <c r="E38" s="105" t="n">
        <v>45782</v>
      </c>
      <c r="F38" t="n">
        <v>3</v>
      </c>
      <c r="G38" s="77">
        <f>Tabla24[[#This Row],[Último mantenimiento]]+Tabla24[[#This Row],[Mantenimiento cada x meses]]*30</f>
        <v/>
      </c>
    </row>
    <row r="39">
      <c r="A39" s="186" t="inlineStr">
        <is>
          <t>WLS72116</t>
        </is>
      </c>
      <c r="B39" s="186" t="inlineStr">
        <is>
          <t>Carril</t>
        </is>
      </c>
      <c r="C39" s="261" t="inlineStr">
        <is>
          <t>España</t>
        </is>
      </c>
      <c r="D39" s="261" t="inlineStr">
        <is>
          <t>IBERDROLA</t>
        </is>
      </c>
      <c r="E39" s="105" t="n">
        <v>45845</v>
      </c>
      <c r="F39" s="76" t="n">
        <v>3</v>
      </c>
      <c r="G39" s="77">
        <f>Tabla24[[#This Row],[Último mantenimiento]]+Tabla24[[#This Row],[Mantenimiento cada x meses]]*30</f>
        <v/>
      </c>
      <c r="H39" s="78" t="n"/>
    </row>
    <row r="40">
      <c r="A40" s="186" t="inlineStr">
        <is>
          <t>WLS72117</t>
        </is>
      </c>
      <c r="B40" s="186" t="n"/>
      <c r="C40" s="261" t="inlineStr">
        <is>
          <t>España</t>
        </is>
      </c>
      <c r="D40" s="261" t="inlineStr">
        <is>
          <t>IBERDROLA</t>
        </is>
      </c>
      <c r="E40" s="105" t="n"/>
      <c r="F40" s="76" t="n"/>
      <c r="G40" s="77">
        <f>Tabla24[[#This Row],[Último mantenimiento]]+Tabla24[[#This Row],[Mantenimiento cada x meses]]*30</f>
        <v/>
      </c>
      <c r="H40" s="78" t="n"/>
    </row>
    <row r="41">
      <c r="A41" s="186" t="inlineStr">
        <is>
          <t>WLS72118</t>
        </is>
      </c>
      <c r="B41" s="186" t="n"/>
      <c r="C41" s="261" t="inlineStr">
        <is>
          <t>España</t>
        </is>
      </c>
      <c r="D41" s="261" t="inlineStr">
        <is>
          <t>IBERDROLA</t>
        </is>
      </c>
      <c r="E41" s="105" t="n"/>
      <c r="F41" s="76" t="n"/>
      <c r="G41" s="77">
        <f>Tabla24[[#This Row],[Último mantenimiento]]+Tabla24[[#This Row],[Mantenimiento cada x meses]]*30</f>
        <v/>
      </c>
      <c r="H41" s="78" t="n"/>
    </row>
    <row r="42">
      <c r="A42" s="186" t="inlineStr">
        <is>
          <t>WLS2216</t>
        </is>
      </c>
      <c r="B42" s="186" t="n"/>
      <c r="C42" s="261" t="inlineStr">
        <is>
          <t>España</t>
        </is>
      </c>
      <c r="D42" s="261" t="inlineStr">
        <is>
          <t>IBERDROLA</t>
        </is>
      </c>
      <c r="E42" s="105" t="n"/>
      <c r="F42" s="76" t="n"/>
      <c r="G42" s="77">
        <f>Tabla24[[#This Row],[Último mantenimiento]]+Tabla24[[#This Row],[Mantenimiento cada x meses]]*30</f>
        <v/>
      </c>
      <c r="H42" s="78" t="n"/>
    </row>
    <row r="43">
      <c r="A43" s="186" t="inlineStr">
        <is>
          <t>WLS72286</t>
        </is>
      </c>
      <c r="B43" s="186" t="n"/>
      <c r="C43" s="261" t="inlineStr">
        <is>
          <t>España</t>
        </is>
      </c>
      <c r="D43" s="261" t="inlineStr">
        <is>
          <t>IBERDROLA</t>
        </is>
      </c>
      <c r="E43" s="105" t="n"/>
      <c r="F43" s="76" t="n">
        <v>3</v>
      </c>
      <c r="G43" s="77">
        <f>Tabla24[[#This Row],[Último mantenimiento]]+Tabla24[[#This Row],[Mantenimiento cada x meses]]*30</f>
        <v/>
      </c>
      <c r="H43" s="78" t="inlineStr">
        <is>
          <t>Es el de las Canarias creo</t>
        </is>
      </c>
    </row>
    <row r="44">
      <c r="A44" s="261" t="inlineStr">
        <is>
          <t>WLS72112</t>
        </is>
      </c>
      <c r="B44" s="186" t="inlineStr">
        <is>
          <t>Czempin</t>
        </is>
      </c>
      <c r="C44" s="261" t="inlineStr">
        <is>
          <t>Polonia</t>
        </is>
      </c>
      <c r="D44" s="261" t="inlineStr">
        <is>
          <t>IBERDROLA</t>
        </is>
      </c>
      <c r="E44" s="105" t="n">
        <v>45820</v>
      </c>
      <c r="F44" s="76" t="n">
        <v>3</v>
      </c>
      <c r="G44" s="77">
        <f>Tabla24[[#This Row],[Último mantenimiento]]+Tabla24[[#This Row],[Mantenimiento cada x meses]]*30</f>
        <v/>
      </c>
      <c r="H44" s="78" t="n"/>
    </row>
    <row r="45">
      <c r="A45" s="186" t="inlineStr">
        <is>
          <t>WLS72266</t>
        </is>
      </c>
      <c r="B45" s="186" t="inlineStr">
        <is>
          <t>Zagrodno</t>
        </is>
      </c>
      <c r="C45" s="261" t="inlineStr">
        <is>
          <t>Polonia</t>
        </is>
      </c>
      <c r="D45" s="261" t="inlineStr">
        <is>
          <t>IBERDROLA</t>
        </is>
      </c>
      <c r="E45" s="77" t="n">
        <v>45820</v>
      </c>
      <c r="F45" s="76" t="n">
        <v>3</v>
      </c>
      <c r="G45" s="77">
        <f>Tabla24[[#This Row],[Último mantenimiento]]+Tabla24[[#This Row],[Mantenimiento cada x meses]]*30</f>
        <v/>
      </c>
      <c r="H45" s="78" t="inlineStr">
        <is>
          <t>Cambiar bomba del liquido limpiaparabrisas</t>
        </is>
      </c>
    </row>
    <row r="46" customFormat="1" s="37">
      <c r="A46" s="186" t="inlineStr">
        <is>
          <t>WLS72098</t>
        </is>
      </c>
      <c r="B46" s="186" t="n"/>
      <c r="C46" s="186" t="inlineStr">
        <is>
          <t>Alemania</t>
        </is>
      </c>
      <c r="D46" s="186" t="inlineStr">
        <is>
          <t>IBERDROLA</t>
        </is>
      </c>
      <c r="E46" s="185" t="n">
        <v>45701</v>
      </c>
      <c r="F46" s="88" t="n"/>
      <c r="G46" s="106" t="n"/>
      <c r="H46" s="78" t="inlineStr">
        <is>
          <t xml:space="preserve">Desisntalado de balve no funciona laser chain </t>
        </is>
      </c>
    </row>
    <row r="47" customFormat="1" s="37">
      <c r="A47" s="186" t="inlineStr">
        <is>
          <t>WLS72237</t>
        </is>
      </c>
      <c r="B47" s="186" t="inlineStr">
        <is>
          <t>BALVE</t>
        </is>
      </c>
      <c r="C47" s="186" t="inlineStr">
        <is>
          <t>Alemania</t>
        </is>
      </c>
      <c r="D47" s="186" t="inlineStr">
        <is>
          <t>IBERDROLA</t>
        </is>
      </c>
      <c r="E47" s="185" t="n">
        <v>45862</v>
      </c>
      <c r="F47" s="186" t="n">
        <v>3</v>
      </c>
      <c r="G47" s="185">
        <f>Tabla24[[#This Row],[Último mantenimiento]]+Tabla24[[#This Row],[Mantenimiento cada x meses]]*30</f>
        <v/>
      </c>
      <c r="H47" s="78" t="inlineStr">
        <is>
          <t>PEM</t>
        </is>
      </c>
    </row>
    <row r="48">
      <c r="A48" s="186" t="inlineStr">
        <is>
          <t>WLS72099</t>
        </is>
      </c>
      <c r="B48" s="186" t="inlineStr">
        <is>
          <t>BACCUM</t>
        </is>
      </c>
      <c r="C48" s="186" t="inlineStr">
        <is>
          <t>Alemania</t>
        </is>
      </c>
      <c r="D48" s="186" t="inlineStr">
        <is>
          <t>IBERDROLA</t>
        </is>
      </c>
      <c r="E48" s="185" t="n">
        <v>45862</v>
      </c>
      <c r="F48" s="88" t="n">
        <v>3</v>
      </c>
      <c r="G48" s="106">
        <f>Tabla24[[#This Row],[Último mantenimiento]]+Tabla24[[#This Row],[Mantenimiento cada x meses]]*30</f>
        <v/>
      </c>
      <c r="H48" s="78" t="n"/>
    </row>
    <row r="49">
      <c r="A49" s="186" t="inlineStr">
        <is>
          <t>WLS72102</t>
        </is>
      </c>
      <c r="B49" s="186" t="inlineStr">
        <is>
          <t>ANKUM</t>
        </is>
      </c>
      <c r="C49" s="261" t="inlineStr">
        <is>
          <t>Alemania</t>
        </is>
      </c>
      <c r="D49" s="261" t="inlineStr">
        <is>
          <t>IBERDROLA</t>
        </is>
      </c>
      <c r="E49" s="106" t="n">
        <v>45863</v>
      </c>
      <c r="F49" s="76" t="n">
        <v>3</v>
      </c>
      <c r="G49" s="77">
        <f>Tabla24[[#This Row],[Último mantenimiento]]+Tabla24[[#This Row],[Mantenimiento cada x meses]]*30</f>
        <v/>
      </c>
      <c r="H49" s="78" t="n"/>
    </row>
    <row r="50" ht="60" customHeight="1" s="214">
      <c r="A50" s="186" t="inlineStr">
        <is>
          <t>WLS72103</t>
        </is>
      </c>
      <c r="B50" s="186" t="inlineStr">
        <is>
          <t>EMSBUEREN</t>
        </is>
      </c>
      <c r="C50" s="261" t="inlineStr">
        <is>
          <t>Alemania</t>
        </is>
      </c>
      <c r="D50" s="261" t="inlineStr">
        <is>
          <t>IBERDROLA</t>
        </is>
      </c>
      <c r="E50" s="185" t="n">
        <v>45862</v>
      </c>
      <c r="F50" s="76" t="n">
        <v>3</v>
      </c>
      <c r="G50" s="77">
        <f>Tabla24[[#This Row],[Último mantenimiento]]+Tabla24[[#This Row],[Mantenimiento cada x meses]]*30</f>
        <v/>
      </c>
      <c r="H50" s="78" t="inlineStr">
        <is>
          <t>Girar la cámara en campo para que se vea la puerta y no el mástil</t>
        </is>
      </c>
      <c r="I50" s="72" t="inlineStr">
        <is>
          <t>llevar bridas para desmontar el mastil orientar la camara hacia norte y la placa solar dejarla orientada hacia sur</t>
        </is>
      </c>
    </row>
    <row r="51" ht="30" customHeight="1" s="214">
      <c r="A51" s="186" t="inlineStr">
        <is>
          <t>WLS72101</t>
        </is>
      </c>
      <c r="B51" s="186" t="inlineStr">
        <is>
          <t>FORSTMÜHLER</t>
        </is>
      </c>
      <c r="C51" s="261" t="inlineStr">
        <is>
          <t>Alemania</t>
        </is>
      </c>
      <c r="D51" s="261" t="inlineStr">
        <is>
          <t>IBERDROLA</t>
        </is>
      </c>
      <c r="E51" s="105" t="n">
        <v>45860</v>
      </c>
      <c r="F51" s="76" t="n">
        <v>3</v>
      </c>
      <c r="G51" s="77">
        <f>Tabla24[[#This Row],[Último mantenimiento]]+Tabla24[[#This Row],[Mantenimiento cada x meses]]*30</f>
        <v/>
      </c>
      <c r="H51" s="78" t="inlineStr">
        <is>
          <t>Girar la cámara en campo para que se vea la puerta y no el mástil</t>
        </is>
      </c>
    </row>
    <row r="52" ht="45" customFormat="1" customHeight="1" s="264">
      <c r="A52" s="167" t="inlineStr">
        <is>
          <t>WLS72107</t>
        </is>
      </c>
      <c r="B52" s="167" t="inlineStr">
        <is>
          <t>Orliac</t>
        </is>
      </c>
      <c r="C52" s="264" t="inlineStr">
        <is>
          <t>Francia</t>
        </is>
      </c>
      <c r="D52" s="264" t="inlineStr">
        <is>
          <t>IBERDROLA</t>
        </is>
      </c>
      <c r="E52" s="77" t="n">
        <v>45849</v>
      </c>
      <c r="F52" s="76" t="n">
        <v>3</v>
      </c>
      <c r="G52" s="77">
        <f>Tabla24[[#This Row],[Último mantenimiento]]+Tabla24[[#This Row],[Mantenimiento cada x meses]]*30</f>
        <v/>
      </c>
      <c r="H52" s="168" t="inlineStr">
        <is>
          <t xml:space="preserve">Hay 1 garrafa de stock de metanol. El próximo mantenimiento habría que desbrozar el terreno , les costo llegar al Lidar  </t>
        </is>
      </c>
    </row>
    <row r="53" ht="30" customHeight="1" s="214">
      <c r="A53" s="186" t="inlineStr">
        <is>
          <t>WLS72183</t>
        </is>
      </c>
      <c r="B53" s="186" t="inlineStr">
        <is>
          <t>Saint-Vincent-Jalmoutiers (SVJ)</t>
        </is>
      </c>
      <c r="C53" s="261" t="inlineStr">
        <is>
          <t>Francia</t>
        </is>
      </c>
      <c r="D53" s="261" t="inlineStr">
        <is>
          <t>IBERDROLA</t>
        </is>
      </c>
      <c r="E53" s="197" t="n">
        <v>45793</v>
      </c>
      <c r="F53" s="76" t="n">
        <v>3</v>
      </c>
      <c r="G53" s="77">
        <f>Tabla24[[#This Row],[Último mantenimiento]]+Tabla24[[#This Row],[Mantenimiento cada x meses]]*30</f>
        <v/>
      </c>
      <c r="H53" s="78" t="n"/>
      <c r="I53" s="102" t="inlineStr">
        <is>
          <t>Hacer foto del número de serie de la caja del ProCube</t>
        </is>
      </c>
    </row>
    <row r="54">
      <c r="A54" s="186" t="inlineStr">
        <is>
          <t>WLS72184</t>
        </is>
      </c>
      <c r="B54" s="186" t="inlineStr">
        <is>
          <t>Naillat</t>
        </is>
      </c>
      <c r="C54" s="261" t="inlineStr">
        <is>
          <t>Francia</t>
        </is>
      </c>
      <c r="D54" s="261" t="inlineStr">
        <is>
          <t>IBERDROLA</t>
        </is>
      </c>
      <c r="E54" s="105" t="n">
        <v>45793</v>
      </c>
      <c r="F54" s="76" t="n">
        <v>3</v>
      </c>
      <c r="G54" s="77">
        <f>Tabla24[[#This Row],[Último mantenimiento]]+Tabla24[[#This Row],[Mantenimiento cada x meses]]*30</f>
        <v/>
      </c>
      <c r="H54" s="78" t="inlineStr">
        <is>
          <t>Puesta en marcha</t>
        </is>
      </c>
    </row>
    <row r="55">
      <c r="A55" s="186" t="inlineStr">
        <is>
          <t>WLS72185</t>
        </is>
      </c>
      <c r="B55" s="186" t="inlineStr">
        <is>
          <t>Procina</t>
        </is>
      </c>
      <c r="C55" s="261" t="inlineStr">
        <is>
          <t>Italia</t>
        </is>
      </c>
      <c r="D55" s="261" t="inlineStr">
        <is>
          <t>IBERDROLA</t>
        </is>
      </c>
      <c r="E55" s="105" t="n">
        <v>45791</v>
      </c>
      <c r="F55" s="76" t="n">
        <v>3</v>
      </c>
      <c r="G55" s="77">
        <f>Tabla24[[#This Row],[Último mantenimiento]]+Tabla24[[#This Row],[Mantenimiento cada x meses]]*30</f>
        <v/>
      </c>
      <c r="H55" s="78" t="n"/>
    </row>
    <row r="56" ht="60" customHeight="1" s="214">
      <c r="A56" s="186" t="inlineStr">
        <is>
          <t>WLS72188</t>
        </is>
      </c>
      <c r="B56" s="186" t="inlineStr">
        <is>
          <t>Salsola</t>
        </is>
      </c>
      <c r="C56" s="261" t="inlineStr">
        <is>
          <t>Italia</t>
        </is>
      </c>
      <c r="D56" s="261" t="inlineStr">
        <is>
          <t>IBERDROLA</t>
        </is>
      </c>
      <c r="E56" s="197" t="n">
        <v>45791</v>
      </c>
      <c r="F56" s="76" t="n">
        <v>3</v>
      </c>
      <c r="G56" s="77">
        <f>Tabla24[[#This Row],[Último mantenimiento]]+Tabla24[[#This Row],[Mantenimiento cada x meses]]*30</f>
        <v/>
      </c>
      <c r="H56" s="78" t="n"/>
      <c r="I56" s="102" t="inlineStr">
        <is>
          <t>OJO! Hi ha avespes o abelles, vigilar quan hi anem no ens trobem una sorpresa. Portar spray per deixar-les tontes (no matar)</t>
        </is>
      </c>
      <c r="J56" s="171" t="n"/>
    </row>
    <row r="57">
      <c r="A57" s="186" t="inlineStr">
        <is>
          <t>WLS72321</t>
        </is>
      </c>
      <c r="B57" s="186" t="inlineStr">
        <is>
          <t>Spartivento</t>
        </is>
      </c>
      <c r="C57" s="261" t="inlineStr">
        <is>
          <t>Italia</t>
        </is>
      </c>
      <c r="D57" s="261" t="inlineStr">
        <is>
          <t>IBERDROLA</t>
        </is>
      </c>
      <c r="E57" s="197" t="n">
        <v>45835</v>
      </c>
      <c r="F57" s="76" t="n">
        <v>3</v>
      </c>
      <c r="G57" s="77">
        <f>Tabla24[[#This Row],[Último mantenimiento]]+Tabla24[[#This Row],[Mantenimiento cada x meses]]*30</f>
        <v/>
      </c>
      <c r="H57" s="78" t="n"/>
      <c r="I57" s="102" t="n"/>
      <c r="J57" s="171" t="n"/>
    </row>
    <row r="58" ht="30" customHeight="1" s="214">
      <c r="A58" s="28" t="inlineStr">
        <is>
          <t>WLS71609</t>
        </is>
      </c>
      <c r="B58" s="26" t="inlineStr">
        <is>
          <t>Schmiedehausen</t>
        </is>
      </c>
      <c r="C58" s="28" t="inlineStr">
        <is>
          <t>Alemania</t>
        </is>
      </c>
      <c r="D58" s="28" t="inlineStr">
        <is>
          <t>EDF</t>
        </is>
      </c>
      <c r="E58" s="27" t="n">
        <v>45861</v>
      </c>
      <c r="F58" s="28" t="n">
        <v>3</v>
      </c>
      <c r="G58" s="27">
        <f>Tabla24[[#This Row],[Último mantenimiento]]+Tabla24[[#This Row],[Mantenimiento cada x meses]]*30</f>
        <v/>
      </c>
      <c r="H58" s="47" t="inlineStr">
        <is>
          <t xml:space="preserve">Verificar conexión del cable PTH. Llevar un por si acaso. </t>
        </is>
      </c>
    </row>
    <row r="59" ht="30" customHeight="1" s="214">
      <c r="A59" s="261" t="inlineStr">
        <is>
          <t>WLS71626</t>
        </is>
      </c>
      <c r="B59" s="186" t="inlineStr">
        <is>
          <t>Kavelstorf</t>
        </is>
      </c>
      <c r="C59" s="261" t="inlineStr">
        <is>
          <t>Alemania</t>
        </is>
      </c>
      <c r="D59" s="261" t="inlineStr">
        <is>
          <t>EDF</t>
        </is>
      </c>
      <c r="E59" s="197" t="n">
        <v>45717</v>
      </c>
      <c r="F59" s="261" t="n">
        <v>3</v>
      </c>
      <c r="G59" s="197">
        <f>Tabla24[[#This Row],[Último mantenimiento]]+Tabla24[[#This Row],[Mantenimiento cada x meses]]*30</f>
        <v/>
      </c>
      <c r="H59" s="171" t="inlineStr">
        <is>
          <t xml:space="preserve">Puesta en marcha. Verificar conexión del cable PTH. Llevar un por si acaso. </t>
        </is>
      </c>
    </row>
    <row r="60" ht="30" customHeight="1" s="214">
      <c r="A60" s="261" t="inlineStr">
        <is>
          <t>WLS71628</t>
        </is>
      </c>
      <c r="B60" s="186" t="inlineStr">
        <is>
          <t xml:space="preserve">Altkalen-Lelkendorf </t>
        </is>
      </c>
      <c r="C60" s="261" t="inlineStr">
        <is>
          <t>Alemania</t>
        </is>
      </c>
      <c r="D60" s="261" t="inlineStr">
        <is>
          <t>EDF</t>
        </is>
      </c>
      <c r="E60" s="197" t="n">
        <v>45717</v>
      </c>
      <c r="F60" s="261" t="n">
        <v>3</v>
      </c>
      <c r="G60" s="197">
        <f>Tabla24[[#This Row],[Último mantenimiento]]+Tabla24[[#This Row],[Mantenimiento cada x meses]]*30</f>
        <v/>
      </c>
      <c r="H60" s="171" t="inlineStr">
        <is>
          <t>Puesta en marcha. Verificar conexión del cable PTH. Llevar un por si acaso.  Cambiar SIM</t>
        </is>
      </c>
    </row>
    <row r="61" ht="30" customHeight="1" s="214">
      <c r="A61" s="29" t="inlineStr">
        <is>
          <t>WLS71629</t>
        </is>
      </c>
      <c r="B61" s="45" t="inlineStr">
        <is>
          <t>Soltau</t>
        </is>
      </c>
      <c r="C61" s="29" t="inlineStr">
        <is>
          <t>Alemania</t>
        </is>
      </c>
      <c r="D61" s="29" t="inlineStr">
        <is>
          <t>EDF</t>
        </is>
      </c>
      <c r="E61" s="30" t="n">
        <v>45863</v>
      </c>
      <c r="F61" s="29" t="n">
        <v>3</v>
      </c>
      <c r="G61" s="30">
        <f>Tabla24[[#This Row],[Último mantenimiento]]+Tabla24[[#This Row],[Mantenimiento cada x meses]]*30</f>
        <v/>
      </c>
      <c r="H61" s="107" t="inlineStr">
        <is>
          <t>Puesta en marcha. Verificar conexión del cable PTH. Llevar un por si acaso.  Cambiar SIM</t>
        </is>
      </c>
    </row>
    <row r="62">
      <c r="A62" s="261" t="inlineStr">
        <is>
          <t>WLS71631</t>
        </is>
      </c>
      <c r="B62" s="186" t="inlineStr">
        <is>
          <t>Chbika_L1</t>
        </is>
      </c>
      <c r="C62" s="261" t="inlineStr">
        <is>
          <t>Marruecos</t>
        </is>
      </c>
      <c r="D62" s="261" t="inlineStr">
        <is>
          <t>BLUE POWER</t>
        </is>
      </c>
      <c r="E62" s="197" t="n">
        <v>45798</v>
      </c>
      <c r="F62" s="261" t="n">
        <v>3</v>
      </c>
      <c r="G62" s="197">
        <f>Tabla24[[#This Row],[Último mantenimiento]]+Tabla24[[#This Row],[Mantenimiento cada x meses]]*30</f>
        <v/>
      </c>
      <c r="H62" s="171" t="inlineStr">
        <is>
          <t>Traslado, viene de Chbika_LV</t>
        </is>
      </c>
    </row>
    <row r="63">
      <c r="A63" s="28" t="inlineStr">
        <is>
          <t>WLS71604</t>
        </is>
      </c>
      <c r="B63" s="26" t="n"/>
      <c r="C63" s="28" t="inlineStr">
        <is>
          <t>España</t>
        </is>
      </c>
      <c r="D63" s="28" t="inlineStr">
        <is>
          <t>DEKRA</t>
        </is>
      </c>
      <c r="E63" s="27" t="n"/>
      <c r="F63" s="28" t="n">
        <v>3</v>
      </c>
      <c r="G63" s="27">
        <f>Tabla24[[#This Row],[Último mantenimiento]]+Tabla24[[#This Row],[Mantenimiento cada x meses]]*30</f>
        <v/>
      </c>
      <c r="H63" s="47" t="inlineStr">
        <is>
          <t>Desmontado 11/9/24 - Low battery Geofence</t>
        </is>
      </c>
    </row>
    <row r="64">
      <c r="A64" s="261" t="inlineStr">
        <is>
          <t>WLS71627</t>
        </is>
      </c>
      <c r="B64" s="186" t="n"/>
      <c r="C64" s="261" t="inlineStr">
        <is>
          <t>España</t>
        </is>
      </c>
      <c r="D64" s="261" t="inlineStr">
        <is>
          <t>DEKRA</t>
        </is>
      </c>
      <c r="E64" s="197" t="n"/>
      <c r="F64" s="261" t="n">
        <v>3</v>
      </c>
      <c r="G64" s="197">
        <f>Tabla24[[#This Row],[Último mantenimiento]]+Tabla24[[#This Row],[Mantenimiento cada x meses]]*30</f>
        <v/>
      </c>
      <c r="H64" s="171" t="inlineStr">
        <is>
          <t>Desmontado 26/7/24, en fábrica</t>
        </is>
      </c>
    </row>
    <row r="65">
      <c r="A65" s="261" t="inlineStr">
        <is>
          <t>WLS71633</t>
        </is>
      </c>
      <c r="B65" s="31" t="n"/>
      <c r="C65" s="261" t="inlineStr">
        <is>
          <t>España</t>
        </is>
      </c>
      <c r="D65" s="261" t="inlineStr">
        <is>
          <t>DEKRA</t>
        </is>
      </c>
      <c r="E65" s="261" t="n"/>
      <c r="F65" s="261" t="n">
        <v>3</v>
      </c>
      <c r="G65" s="197" t="inlineStr">
        <is>
          <t>-</t>
        </is>
      </c>
      <c r="H65" s="171" t="n"/>
    </row>
    <row r="66">
      <c r="A66" s="261" t="inlineStr">
        <is>
          <t>WLS71635</t>
        </is>
      </c>
      <c r="B66" s="31" t="n"/>
      <c r="C66" s="261" t="inlineStr">
        <is>
          <t>España</t>
        </is>
      </c>
      <c r="D66" s="261" t="inlineStr">
        <is>
          <t>DEKRA</t>
        </is>
      </c>
      <c r="E66" s="261" t="n"/>
      <c r="F66" s="261" t="n">
        <v>3</v>
      </c>
      <c r="G66" s="197" t="inlineStr">
        <is>
          <t>-</t>
        </is>
      </c>
      <c r="H66" s="171" t="n"/>
    </row>
  </sheetData>
  <conditionalFormatting sqref="G6:G24 G28:G44 G46:G60 G62 G65:G66">
    <cfRule type="expression" priority="10" dxfId="38">
      <formula>G6&lt;TODAY()</formula>
    </cfRule>
  </conditionalFormatting>
  <conditionalFormatting sqref="G61">
    <cfRule type="expression" priority="7" dxfId="38">
      <formula>G61&lt;TODAY()</formula>
    </cfRule>
  </conditionalFormatting>
  <conditionalFormatting sqref="G63">
    <cfRule type="expression" priority="6" dxfId="38">
      <formula>G63&lt;TODAY()</formula>
    </cfRule>
  </conditionalFormatting>
  <conditionalFormatting sqref="G64">
    <cfRule type="expression" priority="5" dxfId="38">
      <formula>G64&lt;TODAY()</formula>
    </cfRule>
  </conditionalFormatting>
  <conditionalFormatting sqref="G25">
    <cfRule type="expression" priority="3" dxfId="38">
      <formula>G25&lt;TODAY()</formula>
    </cfRule>
  </conditionalFormatting>
  <conditionalFormatting sqref="G26:G27">
    <cfRule type="expression" priority="2" dxfId="38">
      <formula>G26&lt;TODAY()</formula>
    </cfRule>
  </conditionalFormatting>
  <conditionalFormatting sqref="G45">
    <cfRule type="expression" priority="1" dxfId="38">
      <formula>G45&lt;TODAY()</formula>
    </cfRule>
  </conditionalFormatting>
  <pageMargins left="0.7" right="0.7" top="0.75" bottom="0.75" header="0.3" footer="0.3"/>
  <pageSetup orientation="portrait" paperSize="9" horizontalDpi="30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M66"/>
  <sheetViews>
    <sheetView topLeftCell="A7" zoomScaleNormal="100" workbookViewId="0">
      <selection activeCell="C18" sqref="C18"/>
    </sheetView>
  </sheetViews>
  <sheetFormatPr baseColWidth="10" defaultRowHeight="15"/>
  <cols>
    <col width="11" customWidth="1" style="214" min="1" max="1"/>
    <col width="16.28515625" customWidth="1" style="214" min="2" max="2"/>
    <col width="25.140625" customWidth="1" style="214" min="3" max="3"/>
    <col width="15.42578125" customWidth="1" style="214" min="10" max="10"/>
  </cols>
  <sheetData>
    <row r="3"/>
    <row r="4">
      <c r="B4" t="inlineStr">
        <is>
          <t>Historico</t>
        </is>
      </c>
      <c r="C4" t="inlineStr">
        <is>
          <t>Historico</t>
        </is>
      </c>
      <c r="D4" t="inlineStr">
        <is>
          <t>Ultima revi</t>
        </is>
      </c>
      <c r="E4" t="inlineStr">
        <is>
          <t>Historico</t>
        </is>
      </c>
      <c r="F4" t="inlineStr">
        <is>
          <t>Ultima revi</t>
        </is>
      </c>
      <c r="G4" t="inlineStr">
        <is>
          <t>Historico</t>
        </is>
      </c>
    </row>
    <row r="5" ht="75.75" customHeight="1" s="214" thickBot="1">
      <c r="A5" s="213" t="inlineStr">
        <is>
          <t>Número equipo</t>
        </is>
      </c>
      <c r="B5" s="25" t="inlineStr">
        <is>
          <t>Histórico de mantenimientos</t>
        </is>
      </c>
      <c r="C5" s="201" t="inlineStr">
        <is>
          <t>Comentarios de los últimos manteniminetos</t>
        </is>
      </c>
      <c r="D5" s="201" t="inlineStr">
        <is>
          <t>Stock de metanol restante</t>
        </is>
      </c>
      <c r="E5" s="212" t="inlineStr">
        <is>
          <t>Cartuchos usados</t>
        </is>
      </c>
      <c r="F5" s="212" t="inlineStr">
        <is>
          <t>Litros de líquido restante</t>
        </is>
      </c>
      <c r="G5" s="212" t="inlineStr">
        <is>
          <t>Litros de líquido vertidos al depóaito</t>
        </is>
      </c>
      <c r="H5" s="250" t="inlineStr">
        <is>
          <t>Filtros cambiados</t>
        </is>
      </c>
      <c r="I5" s="250" t="inlineStr">
        <is>
          <t>Filtros desechados</t>
        </is>
      </c>
      <c r="J5" s="250" t="inlineStr">
        <is>
          <t>Escobillas cambiadas</t>
        </is>
      </c>
      <c r="K5" s="250" t="inlineStr">
        <is>
          <t>Baterías en mal estado</t>
        </is>
      </c>
      <c r="L5" s="250" t="inlineStr">
        <is>
          <t>Sensores cambiados</t>
        </is>
      </c>
    </row>
    <row r="6" ht="15.75" customHeight="1" s="214" thickTop="1">
      <c r="A6" s="202" t="inlineStr">
        <is>
          <t>WLS7254</t>
        </is>
      </c>
      <c r="B6" s="215" t="n"/>
      <c r="C6" s="229" t="inlineStr">
        <is>
          <t>Desmontado en Francia - pendiente traslado a otro proyecto y otro cliente</t>
        </is>
      </c>
    </row>
    <row r="7">
      <c r="A7" s="203" t="inlineStr">
        <is>
          <t>WLS71777</t>
        </is>
      </c>
      <c r="B7" s="218" t="n">
        <v>45840</v>
      </c>
      <c r="C7" s="228" t="inlineStr">
        <is>
          <t xml:space="preserve">La SIM de la camara se llevo sin activar, se ha dado de alta. Estamos a la espera de que se active para comprobar si va bien 
Hay 2 garrafa de stock de metanol. </t>
        </is>
      </c>
    </row>
    <row r="8">
      <c r="A8" s="204" t="inlineStr">
        <is>
          <t>WLS71446</t>
        </is>
      </c>
      <c r="B8" s="220" t="n">
        <v>45825</v>
      </c>
      <c r="C8" s="228" t="inlineStr">
        <is>
          <t>Primer mantenimiento</t>
        </is>
      </c>
      <c r="D8" t="n">
        <v>3</v>
      </c>
      <c r="E8" t="n">
        <v>2</v>
      </c>
      <c r="F8" t="n">
        <v>34</v>
      </c>
      <c r="G8" s="6" t="inlineStr">
        <is>
          <t>50+(L añadidos)</t>
        </is>
      </c>
    </row>
    <row r="9">
      <c r="A9" s="203" t="inlineStr">
        <is>
          <t>WLS71413</t>
        </is>
      </c>
      <c r="B9" s="218" t="n">
        <v>45821</v>
      </c>
      <c r="C9" s="230" t="inlineStr">
        <is>
          <t>PEM como sustitucion del WLS71455</t>
        </is>
      </c>
    </row>
    <row r="10">
      <c r="A10" s="202" t="inlineStr">
        <is>
          <t>WLS71455</t>
        </is>
      </c>
      <c r="B10" s="215" t="n">
        <v>45821</v>
      </c>
      <c r="C10" s="231" t="inlineStr">
        <is>
          <t>Desmontado para enviar a fábrica, está defectuoso el motor del limpiaparabrisas</t>
        </is>
      </c>
    </row>
    <row r="11">
      <c r="A11" s="203" t="inlineStr">
        <is>
          <t>WLS71585</t>
        </is>
      </c>
      <c r="B11" s="218" t="n">
        <v>45790</v>
      </c>
      <c r="C11" s="228" t="inlineStr">
        <is>
          <t>Desinstalado</t>
        </is>
      </c>
    </row>
    <row r="12">
      <c r="A12" s="202" t="inlineStr">
        <is>
          <t>WLS71630</t>
        </is>
      </c>
      <c r="B12" s="215" t="n">
        <v>45848</v>
      </c>
      <c r="C12" s="231" t="n"/>
    </row>
    <row r="13">
      <c r="A13" s="203" t="inlineStr">
        <is>
          <t>WLS71325</t>
        </is>
      </c>
      <c r="B13" s="218" t="n">
        <v>45750</v>
      </c>
      <c r="C13" s="230" t="inlineStr">
        <is>
          <t>Revisar bomba de limpiaparabrisas y consumo de liquido (0.002 o 0.001L?)</t>
        </is>
      </c>
    </row>
    <row r="14">
      <c r="A14" s="204" t="inlineStr">
        <is>
          <t>WLS71487</t>
        </is>
      </c>
      <c r="B14" s="220" t="n">
        <v>45853</v>
      </c>
      <c r="C14" s="232" t="inlineStr">
        <is>
          <t xml:space="preserve">Mirar fecha validez del extintor. </t>
        </is>
      </c>
    </row>
    <row r="15">
      <c r="A15" s="203" t="inlineStr">
        <is>
          <t>WLS71488</t>
        </is>
      </c>
      <c r="B15" s="218" t="n">
        <v>45818</v>
      </c>
      <c r="C15" s="228" t="inlineStr">
        <is>
          <t>PEM</t>
        </is>
      </c>
    </row>
    <row r="16">
      <c r="A16" s="202" t="inlineStr">
        <is>
          <t>WLS71494</t>
        </is>
      </c>
      <c r="B16" s="221" t="n">
        <v>45821</v>
      </c>
      <c r="C16" s="231" t="inlineStr">
        <is>
          <t>Validez del extintor hasta 01/2026. Nueva SIM para sistema de alimentación y otra para el EFOY</t>
        </is>
      </c>
    </row>
    <row r="17">
      <c r="A17" s="203" t="inlineStr">
        <is>
          <t>WLS71497</t>
        </is>
      </c>
      <c r="B17" s="218" t="n">
        <v>45819</v>
      </c>
      <c r="C17" s="233" t="n"/>
    </row>
    <row r="18" ht="30" customHeight="1" s="214">
      <c r="A18" s="245" t="inlineStr">
        <is>
          <t>WLS71499</t>
        </is>
      </c>
      <c r="B18" s="249" t="n">
        <v>51334</v>
      </c>
      <c r="C18" s="246" t="inlineStr">
        <is>
          <t>Descargar datos RSD</t>
        </is>
      </c>
      <c r="D18" s="6" t="n">
        <v>3</v>
      </c>
      <c r="E18" s="6" t="n">
        <v>5</v>
      </c>
      <c r="F18" s="6" t="n">
        <v>10</v>
      </c>
      <c r="G18" s="6" t="n">
        <v>150</v>
      </c>
      <c r="H18" s="6" t="n">
        <v>2</v>
      </c>
      <c r="I18" s="6" t="n">
        <v>2</v>
      </c>
      <c r="J18" s="6" t="n">
        <v>4</v>
      </c>
      <c r="K18" s="72" t="inlineStr">
        <is>
          <t>1 de 4 baterías en mal estado. Se deben cambiar</t>
        </is>
      </c>
      <c r="L18" s="6" t="inlineStr">
        <is>
          <t>Veleta, xxxx, xxxx, 
 TH - (A152458) - (A152598)</t>
        </is>
      </c>
      <c r="M18" s="6" t="inlineStr">
        <is>
          <t>Añadir estos valores como string al final del comentario ?</t>
        </is>
      </c>
    </row>
    <row r="19">
      <c r="A19" s="203" t="inlineStr">
        <is>
          <t>WLS71502</t>
        </is>
      </c>
      <c r="B19" s="218" t="n">
        <v>45855</v>
      </c>
      <c r="C19" s="234" t="n"/>
    </row>
    <row r="20">
      <c r="A20" s="202" t="inlineStr">
        <is>
          <t>WLS71516</t>
        </is>
      </c>
      <c r="B20" s="215" t="n">
        <v>45820</v>
      </c>
      <c r="C20" s="235" t="n"/>
    </row>
    <row r="21">
      <c r="A21" s="203" t="inlineStr">
        <is>
          <t>WLS71518</t>
        </is>
      </c>
      <c r="B21" s="218" t="n">
        <v>45854</v>
      </c>
      <c r="C21" s="233" t="n"/>
    </row>
    <row r="22">
      <c r="A22" s="202" t="inlineStr">
        <is>
          <t>WLS7-227</t>
        </is>
      </c>
      <c r="B22" s="215" t="n"/>
      <c r="C22" s="231" t="inlineStr">
        <is>
          <t>Desintalado de Almazán 4B, no funciona, el fusible se funde al encender el equipo. Lo tenemos almacenado.</t>
        </is>
      </c>
    </row>
    <row r="23">
      <c r="A23" s="203" t="inlineStr">
        <is>
          <t>WLS72088</t>
        </is>
      </c>
      <c r="B23" s="218" t="n">
        <v>45789</v>
      </c>
      <c r="C23" s="230" t="n"/>
    </row>
    <row r="24">
      <c r="A24" s="205" t="inlineStr">
        <is>
          <t>WLS72090</t>
        </is>
      </c>
      <c r="B24" s="223" t="n">
        <v>45855</v>
      </c>
      <c r="C24" s="236" t="inlineStr">
        <is>
          <t>Acude Elena con Vaisala, se ha cambiado el Laser Chain</t>
        </is>
      </c>
    </row>
    <row r="25">
      <c r="A25" s="203" t="inlineStr">
        <is>
          <t>WLS71514</t>
        </is>
      </c>
      <c r="B25" s="218" t="n">
        <v>45777</v>
      </c>
      <c r="C25" s="230" t="inlineStr">
        <is>
          <t>Desinstalado</t>
        </is>
      </c>
    </row>
    <row r="26">
      <c r="A26" s="202" t="inlineStr">
        <is>
          <t>WLS72024</t>
        </is>
      </c>
      <c r="B26" s="215" t="n">
        <v>45798</v>
      </c>
      <c r="C26" s="231" t="n"/>
    </row>
    <row r="27">
      <c r="A27" s="203" t="inlineStr">
        <is>
          <t>WLS72026</t>
        </is>
      </c>
      <c r="B27" s="218" t="n">
        <v>45847</v>
      </c>
      <c r="C27" s="230" t="inlineStr">
        <is>
          <t>No funciona la bomba, tiene poca fuerza. La humedad del PTH tampoco funciona. En teoría teníamos un PTH para este Lidar, usaremos el X1136423</t>
        </is>
      </c>
    </row>
    <row r="28">
      <c r="A28" s="202" t="inlineStr">
        <is>
          <t>WLS72027</t>
        </is>
      </c>
      <c r="B28" s="215" t="n">
        <v>45783</v>
      </c>
      <c r="C28" s="231" t="n"/>
    </row>
    <row r="29">
      <c r="A29" s="203" t="inlineStr">
        <is>
          <t>WLS72029</t>
        </is>
      </c>
      <c r="B29" s="237" t="n">
        <v>45854</v>
      </c>
      <c r="C29" s="230" t="inlineStr">
        <is>
          <t>traslado, antiguo MM2P-B</t>
        </is>
      </c>
    </row>
    <row r="30">
      <c r="A30" s="202" t="inlineStr">
        <is>
          <t>WLS72030</t>
        </is>
      </c>
      <c r="B30" s="215" t="n">
        <v>45783</v>
      </c>
      <c r="C30" s="231" t="n"/>
    </row>
    <row r="31">
      <c r="A31" s="203" t="inlineStr">
        <is>
          <t>WLS72060</t>
        </is>
      </c>
      <c r="B31" s="218" t="n">
        <v>45849</v>
      </c>
      <c r="C31" s="230" t="inlineStr">
        <is>
          <t>traslado, antiguo MU1P-C</t>
        </is>
      </c>
    </row>
    <row r="32">
      <c r="A32" s="202" t="inlineStr">
        <is>
          <t>WLS72066</t>
        </is>
      </c>
      <c r="B32" s="238" t="n">
        <v>45785</v>
      </c>
      <c r="C32" s="231" t="n"/>
    </row>
    <row r="33">
      <c r="A33" s="203" t="inlineStr">
        <is>
          <t>WLS72067</t>
        </is>
      </c>
      <c r="B33" s="237" t="n">
        <v>45763</v>
      </c>
      <c r="C33" s="230" t="n"/>
    </row>
    <row r="34">
      <c r="A34" s="202" t="inlineStr">
        <is>
          <t>WLS72051</t>
        </is>
      </c>
      <c r="B34" s="238" t="n"/>
      <c r="C34" s="231" t="inlineStr">
        <is>
          <t>desinstalado y traslado de aNVO-A a ANVO-B</t>
        </is>
      </c>
    </row>
    <row r="35">
      <c r="A35" s="203" t="inlineStr">
        <is>
          <t>WLS72051</t>
        </is>
      </c>
      <c r="B35" s="218" t="n">
        <v>45804</v>
      </c>
      <c r="C35" s="230" t="n"/>
    </row>
    <row r="36">
      <c r="A36" s="202" t="inlineStr">
        <is>
          <t>WLS72070</t>
        </is>
      </c>
      <c r="B36" s="238" t="n">
        <v>45785</v>
      </c>
      <c r="C36" s="231" t="n"/>
    </row>
    <row r="37">
      <c r="A37" s="203" t="inlineStr">
        <is>
          <t>WLS72113</t>
        </is>
      </c>
      <c r="B37" s="237" t="n">
        <v>45763</v>
      </c>
      <c r="C37" s="230" t="n"/>
    </row>
    <row r="38">
      <c r="A38" s="239" t="inlineStr">
        <is>
          <t>WLS72115</t>
        </is>
      </c>
      <c r="B38" s="238" t="n">
        <v>45782</v>
      </c>
      <c r="C38" s="240" t="n"/>
    </row>
    <row r="39">
      <c r="A39" s="206" t="inlineStr">
        <is>
          <t>WLS72116</t>
        </is>
      </c>
      <c r="B39" s="237" t="n">
        <v>45845</v>
      </c>
      <c r="C39" s="230" t="n"/>
    </row>
    <row r="40">
      <c r="A40" s="207" t="inlineStr">
        <is>
          <t>WLS72117</t>
        </is>
      </c>
      <c r="B40" s="238" t="n"/>
      <c r="C40" s="231" t="n"/>
    </row>
    <row r="41">
      <c r="A41" s="206" t="inlineStr">
        <is>
          <t>WLS72118</t>
        </is>
      </c>
      <c r="B41" s="237" t="n"/>
      <c r="C41" s="230" t="n"/>
    </row>
    <row r="42">
      <c r="A42" s="207" t="inlineStr">
        <is>
          <t>WLS2216</t>
        </is>
      </c>
      <c r="B42" s="238" t="n"/>
      <c r="C42" s="231" t="n"/>
    </row>
    <row r="43">
      <c r="A43" s="206" t="inlineStr">
        <is>
          <t>WLS72286</t>
        </is>
      </c>
      <c r="B43" s="237" t="n"/>
      <c r="C43" s="230" t="inlineStr">
        <is>
          <t>Es el de las Canarias creo</t>
        </is>
      </c>
    </row>
    <row r="44">
      <c r="A44" s="202" t="inlineStr">
        <is>
          <t>WLS72112</t>
        </is>
      </c>
      <c r="B44" s="238" t="n">
        <v>45820</v>
      </c>
      <c r="C44" s="231" t="n"/>
    </row>
    <row r="45">
      <c r="A45" s="206" t="inlineStr">
        <is>
          <t>WLS72266</t>
        </is>
      </c>
      <c r="B45" s="219" t="n">
        <v>45820</v>
      </c>
      <c r="C45" s="230" t="inlineStr">
        <is>
          <t>Cambiar bomba del liquido limpiaparabrisas</t>
        </is>
      </c>
    </row>
    <row r="46">
      <c r="A46" s="207" t="inlineStr">
        <is>
          <t>WLS72098</t>
        </is>
      </c>
      <c r="B46" s="221" t="n">
        <v>45701</v>
      </c>
      <c r="C46" s="231" t="inlineStr">
        <is>
          <t xml:space="preserve">Desisntalado de balve no funciona laser chain </t>
        </is>
      </c>
    </row>
    <row r="47">
      <c r="A47" s="206" t="inlineStr">
        <is>
          <t>WLS72237</t>
        </is>
      </c>
      <c r="B47" s="222" t="n">
        <v>45862</v>
      </c>
      <c r="C47" s="230" t="inlineStr">
        <is>
          <t>PEM</t>
        </is>
      </c>
    </row>
    <row r="48">
      <c r="A48" s="207" t="inlineStr">
        <is>
          <t>WLS72099</t>
        </is>
      </c>
      <c r="B48" s="221" t="n">
        <v>45862</v>
      </c>
      <c r="C48" s="231" t="n"/>
    </row>
    <row r="49">
      <c r="A49" s="206" t="inlineStr">
        <is>
          <t>WLS72102</t>
        </is>
      </c>
      <c r="B49" s="224" t="n">
        <v>45863</v>
      </c>
      <c r="C49" s="230" t="n"/>
    </row>
    <row r="50">
      <c r="A50" s="207" t="inlineStr">
        <is>
          <t>WLS72103</t>
        </is>
      </c>
      <c r="B50" s="221" t="n">
        <v>45862</v>
      </c>
      <c r="C50" s="231" t="inlineStr">
        <is>
          <t>Girar la cámara en campo para que se vea la puerta y no el mástil</t>
        </is>
      </c>
    </row>
    <row r="51">
      <c r="A51" s="206" t="inlineStr">
        <is>
          <t>WLS72101</t>
        </is>
      </c>
      <c r="B51" s="237" t="n">
        <v>45860</v>
      </c>
      <c r="C51" s="230" t="inlineStr">
        <is>
          <t>Girar la cámara en campo para que se vea la puerta y no el mástil</t>
        </is>
      </c>
    </row>
    <row r="52">
      <c r="A52" s="208" t="inlineStr">
        <is>
          <t>WLS72107</t>
        </is>
      </c>
      <c r="B52" s="216" t="n">
        <v>45849</v>
      </c>
      <c r="C52" s="241" t="inlineStr">
        <is>
          <t xml:space="preserve">Hay 1 garrafa de stock de metanol. El próximo mantenimiento habría que desbrozar el terreno , les costo llegar al Lidar  </t>
        </is>
      </c>
    </row>
    <row r="53">
      <c r="A53" s="206" t="inlineStr">
        <is>
          <t>WLS72183</t>
        </is>
      </c>
      <c r="B53" s="218" t="n">
        <v>45793</v>
      </c>
      <c r="C53" s="230" t="n"/>
    </row>
    <row r="54">
      <c r="A54" s="207" t="inlineStr">
        <is>
          <t>WLS72184</t>
        </is>
      </c>
      <c r="B54" s="238" t="n">
        <v>45793</v>
      </c>
      <c r="C54" s="231" t="inlineStr">
        <is>
          <t>Puesta en marcha</t>
        </is>
      </c>
    </row>
    <row r="55">
      <c r="A55" s="206" t="inlineStr">
        <is>
          <t>WLS72185</t>
        </is>
      </c>
      <c r="B55" s="237" t="n">
        <v>45791</v>
      </c>
      <c r="C55" s="230" t="n"/>
    </row>
    <row r="56">
      <c r="A56" s="207" t="inlineStr">
        <is>
          <t>WLS72188</t>
        </is>
      </c>
      <c r="B56" s="215" t="n">
        <v>45791</v>
      </c>
      <c r="C56" s="231" t="n"/>
    </row>
    <row r="57">
      <c r="A57" s="206" t="inlineStr">
        <is>
          <t>WLS72321</t>
        </is>
      </c>
      <c r="B57" s="218" t="n">
        <v>45835</v>
      </c>
      <c r="C57" s="230" t="n"/>
    </row>
    <row r="58">
      <c r="A58" s="204" t="inlineStr">
        <is>
          <t>WLS71609</t>
        </is>
      </c>
      <c r="B58" s="220" t="n">
        <v>45861</v>
      </c>
      <c r="C58" s="232" t="inlineStr">
        <is>
          <t xml:space="preserve">Verificar conexión del cable PTH. Llevar un por si acaso. </t>
        </is>
      </c>
    </row>
    <row r="59">
      <c r="A59" s="203" t="inlineStr">
        <is>
          <t>WLS71626</t>
        </is>
      </c>
      <c r="B59" s="218" t="n">
        <v>45717</v>
      </c>
      <c r="C59" s="228" t="inlineStr">
        <is>
          <t xml:space="preserve">Puesta en marcha. Verificar conexión del cable PTH. Llevar un por si acaso. </t>
        </is>
      </c>
    </row>
    <row r="60">
      <c r="A60" s="202" t="inlineStr">
        <is>
          <t>WLS71628</t>
        </is>
      </c>
      <c r="B60" s="215" t="n">
        <v>45717</v>
      </c>
      <c r="C60" s="229" t="inlineStr">
        <is>
          <t>Puesta en marcha. Verificar conexión del cable PTH. Llevar un por si acaso.  Cambiar SIM</t>
        </is>
      </c>
    </row>
    <row r="61">
      <c r="A61" s="209" t="inlineStr">
        <is>
          <t>WLS71629</t>
        </is>
      </c>
      <c r="B61" s="225" t="n">
        <v>45863</v>
      </c>
      <c r="C61" s="242" t="inlineStr">
        <is>
          <t>Puesta en marcha. Verificar conexión del cable PTH. Llevar un por si acaso.  Cambiar SIM</t>
        </is>
      </c>
    </row>
    <row r="62">
      <c r="A62" s="202" t="inlineStr">
        <is>
          <t>WLS71631</t>
        </is>
      </c>
      <c r="B62" s="215" t="n">
        <v>45798</v>
      </c>
      <c r="C62" s="229" t="inlineStr">
        <is>
          <t>Traslado, viene de Chbika_LV</t>
        </is>
      </c>
    </row>
    <row r="63">
      <c r="A63" s="210" t="inlineStr">
        <is>
          <t>WLS71604</t>
        </is>
      </c>
      <c r="B63" s="226" t="n"/>
      <c r="C63" s="243" t="inlineStr">
        <is>
          <t>Desmontado 11/9/24 - Low battery Geofence</t>
        </is>
      </c>
    </row>
    <row r="64">
      <c r="A64" s="202" t="inlineStr">
        <is>
          <t>WLS71627</t>
        </is>
      </c>
      <c r="B64" s="215" t="n"/>
      <c r="C64" s="229" t="inlineStr">
        <is>
          <t>Desmontado 26/7/24, en fábrica</t>
        </is>
      </c>
    </row>
    <row r="65">
      <c r="A65" s="203" t="inlineStr">
        <is>
          <t>WLS71633</t>
        </is>
      </c>
      <c r="B65" s="217" t="n"/>
      <c r="C65" s="228" t="n"/>
    </row>
    <row r="66">
      <c r="A66" s="211" t="inlineStr">
        <is>
          <t>WLS71635</t>
        </is>
      </c>
      <c r="B66" s="227" t="n"/>
      <c r="C66" s="244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B18" sqref="B18"/>
    </sheetView>
  </sheetViews>
  <sheetFormatPr baseColWidth="10" defaultColWidth="11.42578125" defaultRowHeight="15"/>
  <cols>
    <col width="25.42578125" customWidth="1" style="261" min="1" max="1"/>
    <col width="26" bestFit="1" customWidth="1" style="261" min="2" max="2"/>
    <col width="11.42578125" customWidth="1" style="261" min="3" max="3"/>
    <col width="18.5703125" customWidth="1" style="261" min="4" max="4"/>
    <col width="27.28515625" customWidth="1" style="261" min="5" max="5"/>
    <col width="18.28515625" customWidth="1" style="261" min="6" max="6"/>
    <col width="19.28515625" bestFit="1" customWidth="1" style="261" min="7" max="7"/>
    <col width="11.42578125" customWidth="1" style="261" min="8" max="35"/>
    <col width="11.42578125" customWidth="1" style="261" min="36" max="16384"/>
  </cols>
  <sheetData>
    <row r="1" ht="18.75" customHeight="1" s="214">
      <c r="A1" s="96" t="inlineStr">
        <is>
          <t>Sistema alimentación EFOY</t>
        </is>
      </c>
      <c r="D1" s="97" t="inlineStr">
        <is>
          <t>Última actualización</t>
        </is>
      </c>
      <c r="E1" s="98" t="n">
        <v>45298</v>
      </c>
    </row>
    <row r="3" ht="45" customFormat="1" customHeight="1" s="58">
      <c r="A3" s="11" t="inlineStr">
        <is>
          <t>Número equipo</t>
        </is>
      </c>
      <c r="B3" s="12" t="inlineStr">
        <is>
          <t>Ubicación</t>
        </is>
      </c>
      <c r="C3" s="12" t="inlineStr">
        <is>
          <t>País</t>
        </is>
      </c>
      <c r="D3" s="13" t="inlineStr">
        <is>
          <t>Cliente</t>
        </is>
      </c>
      <c r="E3" s="12" t="inlineStr">
        <is>
          <t>Plataforma web</t>
        </is>
      </c>
      <c r="F3" s="51" t="inlineStr">
        <is>
          <t>Contraseña modem TELTONIKA (usuario: admin)</t>
        </is>
      </c>
    </row>
    <row r="4" ht="30" customFormat="1" customHeight="1" s="58">
      <c r="A4" s="16" t="inlineStr">
        <is>
          <t>EFOY Pro 2800-64284</t>
        </is>
      </c>
      <c r="B4" s="17" t="inlineStr">
        <is>
          <t>Almazán_1</t>
        </is>
      </c>
      <c r="C4" s="17" t="inlineStr">
        <is>
          <t>España</t>
        </is>
      </c>
      <c r="D4" s="16" t="inlineStr">
        <is>
          <t>ACCIONA</t>
        </is>
      </c>
      <c r="E4" s="260" t="inlineStr">
        <is>
          <t>Plataforma EFOYCloud - usuario gerard.mane@dekra.com contraseña Dekra123</t>
        </is>
      </c>
      <c r="F4" s="70" t="inlineStr">
        <is>
          <t>Dekra_2023</t>
        </is>
      </c>
    </row>
    <row r="5" ht="30" customHeight="1" s="214">
      <c r="A5" s="14" t="inlineStr">
        <is>
          <t>EFOY Pro 2800-56789</t>
        </is>
      </c>
      <c r="B5" s="15" t="inlineStr">
        <is>
          <t xml:space="preserve">Valle_de_Navarra_Lidar_2A </t>
        </is>
      </c>
      <c r="C5" s="14" t="inlineStr">
        <is>
          <t>España</t>
        </is>
      </c>
      <c r="D5" s="14" t="inlineStr">
        <is>
          <t>ACCIONA</t>
        </is>
      </c>
      <c r="F5" s="15" t="inlineStr">
        <is>
          <t>Arigab_1967</t>
        </is>
      </c>
      <c r="G5" s="39" t="n"/>
    </row>
    <row r="6" ht="30" customHeight="1" s="214">
      <c r="A6" s="16" t="inlineStr">
        <is>
          <t>EFOY Pro 2800-56160</t>
        </is>
      </c>
      <c r="B6" s="17" t="inlineStr">
        <is>
          <t>Villalube_Lidar_6B</t>
        </is>
      </c>
      <c r="C6" s="17" t="inlineStr">
        <is>
          <t>España</t>
        </is>
      </c>
      <c r="D6" s="16" t="inlineStr">
        <is>
          <t>ACCIONA</t>
        </is>
      </c>
      <c r="F6" s="17" t="inlineStr">
        <is>
          <t>Arigab_1967</t>
        </is>
      </c>
      <c r="G6" s="39" t="n"/>
    </row>
    <row r="7" ht="30" customHeight="1" s="214">
      <c r="A7" s="14" t="inlineStr">
        <is>
          <t>EFOY Pro 2800-57099</t>
        </is>
      </c>
      <c r="B7" s="15" t="inlineStr">
        <is>
          <t>Punago-9</t>
        </is>
      </c>
      <c r="C7" s="14" t="inlineStr">
        <is>
          <t>España</t>
        </is>
      </c>
      <c r="D7" s="14" t="inlineStr">
        <is>
          <t>ACCIONA</t>
        </is>
      </c>
      <c r="F7" s="15" t="inlineStr">
        <is>
          <t>Arigab_1967</t>
        </is>
      </c>
      <c r="G7" s="39" t="n"/>
    </row>
    <row r="8" ht="30" customHeight="1" s="214">
      <c r="A8" s="16" t="inlineStr">
        <is>
          <t>EFOY Pro 2800-77620</t>
        </is>
      </c>
      <c r="B8" s="17" t="inlineStr">
        <is>
          <t>Olmedilla-1</t>
        </is>
      </c>
      <c r="C8" s="17" t="inlineStr">
        <is>
          <t>España</t>
        </is>
      </c>
      <c r="D8" s="16" t="inlineStr">
        <is>
          <t>ACCIONA</t>
        </is>
      </c>
      <c r="F8" s="91" t="inlineStr">
        <is>
          <t>??</t>
        </is>
      </c>
    </row>
    <row r="9" ht="30" customHeight="1" s="214">
      <c r="A9" s="14" t="inlineStr">
        <is>
          <t>EFOY Pro 2800-64773</t>
        </is>
      </c>
      <c r="B9" s="15" t="inlineStr">
        <is>
          <t>Vila Pouca-10</t>
        </is>
      </c>
      <c r="C9" s="14" t="inlineStr">
        <is>
          <t>Portugal</t>
        </is>
      </c>
      <c r="D9" s="14" t="inlineStr">
        <is>
          <t>ACCIONA</t>
        </is>
      </c>
      <c r="F9" s="15" t="inlineStr">
        <is>
          <t>Dekra_2023</t>
        </is>
      </c>
    </row>
    <row r="10" ht="30" customHeight="1" s="214">
      <c r="A10" s="40" t="n"/>
      <c r="B10" s="41" t="n"/>
      <c r="C10" s="41" t="n"/>
      <c r="D10" s="40" t="n"/>
      <c r="E10" s="262" t="n"/>
      <c r="F10" s="41" t="n"/>
    </row>
    <row r="11" ht="30" customHeight="1" s="214">
      <c r="A11" s="14" t="inlineStr">
        <is>
          <t>EFOY Pro 2800-62650</t>
        </is>
      </c>
      <c r="B11" s="15" t="inlineStr">
        <is>
          <t>Altkalen-Lelkendorf</t>
        </is>
      </c>
      <c r="C11" s="14" t="inlineStr">
        <is>
          <t>Alemania</t>
        </is>
      </c>
      <c r="D11" s="14" t="inlineStr">
        <is>
          <t>EDF</t>
        </is>
      </c>
      <c r="E11" s="200" t="n"/>
      <c r="F11" s="15" t="inlineStr">
        <is>
          <t>Arigab_1967</t>
        </is>
      </c>
    </row>
    <row r="12" ht="30" customHeight="1" s="214">
      <c r="A12" s="16" t="inlineStr">
        <is>
          <t>EFOY Pro 2800-62641</t>
        </is>
      </c>
      <c r="B12" s="17" t="inlineStr">
        <is>
          <t>Soltau</t>
        </is>
      </c>
      <c r="C12" s="17" t="inlineStr">
        <is>
          <t>Alemania</t>
        </is>
      </c>
      <c r="D12" s="16" t="inlineStr">
        <is>
          <t>EDF</t>
        </is>
      </c>
      <c r="E12" s="200" t="n"/>
      <c r="F12" s="17" t="inlineStr">
        <is>
          <t>Arigab_1967</t>
        </is>
      </c>
    </row>
    <row r="13" ht="30" customHeight="1" s="214">
      <c r="A13" s="14" t="inlineStr">
        <is>
          <t>EFOY Pro 2800-62647</t>
        </is>
      </c>
      <c r="B13" s="15" t="inlineStr">
        <is>
          <t>Schmiedehausen</t>
        </is>
      </c>
      <c r="C13" s="14" t="inlineStr">
        <is>
          <t>Alemania</t>
        </is>
      </c>
      <c r="D13" s="14" t="inlineStr">
        <is>
          <t>EDF</t>
        </is>
      </c>
      <c r="E13" s="260" t="inlineStr">
        <is>
          <t>Plataforma EFOYCloud - usuario elena.lopez@dekra.com contraseña DEKRA012ea</t>
        </is>
      </c>
      <c r="F13" s="15" t="inlineStr">
        <is>
          <t>Arigab_1967</t>
        </is>
      </c>
      <c r="G13" s="39" t="n"/>
    </row>
    <row r="14" ht="30" customHeight="1" s="214">
      <c r="A14" s="40" t="inlineStr">
        <is>
          <t>EFOY Pro 2800-62648</t>
        </is>
      </c>
      <c r="B14" s="41" t="inlineStr">
        <is>
          <t>Kavelstorf</t>
        </is>
      </c>
      <c r="C14" s="41" t="inlineStr">
        <is>
          <t>Alemania</t>
        </is>
      </c>
      <c r="D14" s="40" t="inlineStr">
        <is>
          <t>EDF</t>
        </is>
      </c>
      <c r="F14" s="41" t="inlineStr">
        <is>
          <t>Arigab_1967</t>
        </is>
      </c>
      <c r="G14" s="39" t="n"/>
    </row>
    <row r="15" ht="30" customHeight="1" s="214">
      <c r="A15" s="14" t="inlineStr">
        <is>
          <t>EFOY Pro 2800-62650</t>
        </is>
      </c>
      <c r="B15" s="15" t="n"/>
      <c r="C15" s="14" t="inlineStr">
        <is>
          <t>España</t>
        </is>
      </c>
      <c r="D15" s="14" t="inlineStr">
        <is>
          <t>DEKRA</t>
        </is>
      </c>
      <c r="F15" s="15" t="inlineStr">
        <is>
          <t>Arigab_1967</t>
        </is>
      </c>
      <c r="G15" s="39" t="n"/>
    </row>
    <row r="16" ht="30" customHeight="1" s="214">
      <c r="A16" s="16" t="inlineStr">
        <is>
          <t>EFOY Pro 2800-62651</t>
        </is>
      </c>
      <c r="B16" s="17" t="n"/>
      <c r="C16" s="17" t="inlineStr">
        <is>
          <t>España</t>
        </is>
      </c>
      <c r="D16" s="16" t="inlineStr">
        <is>
          <t>DEKRA</t>
        </is>
      </c>
      <c r="F16" s="17" t="inlineStr">
        <is>
          <t>Arigab_1967</t>
        </is>
      </c>
      <c r="G16" s="39" t="n"/>
    </row>
    <row r="17" ht="30" customHeight="1" s="214">
      <c r="A17" s="18" t="inlineStr">
        <is>
          <t>EFOY Pro 2800-62641</t>
        </is>
      </c>
      <c r="B17" s="19" t="n"/>
      <c r="C17" s="18" t="inlineStr">
        <is>
          <t>España</t>
        </is>
      </c>
      <c r="D17" s="18" t="inlineStr">
        <is>
          <t>DEKRA</t>
        </is>
      </c>
      <c r="F17" s="15" t="inlineStr">
        <is>
          <t>Arigab_1967</t>
        </is>
      </c>
      <c r="G17" s="39" t="n"/>
    </row>
    <row r="18" ht="30" customHeight="1" s="214">
      <c r="A18" s="74" t="inlineStr">
        <is>
          <t>EFOY Pro 2800-56678</t>
        </is>
      </c>
      <c r="B18" s="74" t="n"/>
      <c r="C18" s="75" t="inlineStr">
        <is>
          <t>España</t>
        </is>
      </c>
      <c r="D18" s="75" t="inlineStr">
        <is>
          <t>IBERDROLA</t>
        </is>
      </c>
      <c r="F18" s="17" t="inlineStr">
        <is>
          <t>Arigab_1967</t>
        </is>
      </c>
      <c r="G18" s="39" t="n"/>
    </row>
    <row r="19" ht="30" customHeight="1" s="214">
      <c r="A19" s="14" t="inlineStr">
        <is>
          <t xml:space="preserve">
EFOY Pro 2800-62646</t>
        </is>
      </c>
      <c r="B19" s="15" t="inlineStr">
        <is>
          <t>REVA-A (Revilla Vallejera)</t>
        </is>
      </c>
      <c r="C19" s="14" t="inlineStr">
        <is>
          <t>España</t>
        </is>
      </c>
      <c r="D19" s="14" t="inlineStr">
        <is>
          <t>IBERDROLA</t>
        </is>
      </c>
      <c r="F19" s="79" t="inlineStr">
        <is>
          <t>??</t>
        </is>
      </c>
      <c r="G19" s="39" t="n"/>
    </row>
    <row r="20" ht="30" customHeight="1" s="214">
      <c r="A20" s="80" t="inlineStr">
        <is>
          <t xml:space="preserve">
EFOY Pro 2800-62642</t>
        </is>
      </c>
      <c r="B20" s="80" t="inlineStr">
        <is>
          <t>Tablado-TP_A</t>
        </is>
      </c>
      <c r="C20" s="81" t="inlineStr">
        <is>
          <t>España</t>
        </is>
      </c>
      <c r="D20" s="81" t="inlineStr">
        <is>
          <t>IBERDROLA</t>
        </is>
      </c>
      <c r="F20" s="91" t="inlineStr">
        <is>
          <t>??</t>
        </is>
      </c>
      <c r="G20" s="39" t="n"/>
    </row>
    <row r="21" ht="30" customHeight="1" s="214">
      <c r="A21" s="14" t="inlineStr">
        <is>
          <t xml:space="preserve">
EFOY Pro 2800-77609</t>
        </is>
      </c>
      <c r="B21" s="15" t="inlineStr">
        <is>
          <t>SNA3-A</t>
        </is>
      </c>
      <c r="C21" s="14" t="inlineStr">
        <is>
          <t>España</t>
        </is>
      </c>
      <c r="D21" s="14" t="inlineStr">
        <is>
          <t>IBERDROLA</t>
        </is>
      </c>
      <c r="F21" s="79" t="inlineStr">
        <is>
          <t>??</t>
        </is>
      </c>
      <c r="G21" s="39" t="n"/>
    </row>
    <row r="22" ht="30" customHeight="1" s="214">
      <c r="A22" s="80" t="inlineStr">
        <is>
          <t>EFOY Pro 2800-75857</t>
        </is>
      </c>
      <c r="B22" s="80" t="inlineStr">
        <is>
          <t>MU1P-A Muras</t>
        </is>
      </c>
      <c r="C22" s="81" t="inlineStr">
        <is>
          <t>España</t>
        </is>
      </c>
      <c r="D22" s="81" t="inlineStr">
        <is>
          <t>IBERDROLA</t>
        </is>
      </c>
      <c r="F22" s="91" t="inlineStr">
        <is>
          <t>??</t>
        </is>
      </c>
      <c r="G22" s="39" t="n"/>
    </row>
    <row r="23" ht="30" customHeight="1" s="214">
      <c r="A23" s="14" t="inlineStr">
        <is>
          <t>EFOY Pro 2800-77627</t>
        </is>
      </c>
      <c r="B23" s="15" t="inlineStr">
        <is>
          <t>ERAL-A</t>
        </is>
      </c>
      <c r="C23" s="14" t="inlineStr">
        <is>
          <t>España</t>
        </is>
      </c>
      <c r="D23" s="14" t="inlineStr">
        <is>
          <t>IBERDROLA</t>
        </is>
      </c>
      <c r="F23" s="79" t="inlineStr">
        <is>
          <t>??</t>
        </is>
      </c>
      <c r="G23" s="39" t="n"/>
    </row>
    <row r="24" ht="30" customHeight="1" s="214">
      <c r="A24" s="80" t="inlineStr">
        <is>
          <t>EFOY Pro 2800-77628</t>
        </is>
      </c>
      <c r="B24" s="80" t="inlineStr">
        <is>
          <t>PEOR-A Peñaflor</t>
        </is>
      </c>
      <c r="C24" s="81" t="inlineStr">
        <is>
          <t>España</t>
        </is>
      </c>
      <c r="D24" s="81" t="inlineStr">
        <is>
          <t>IBERDROLA</t>
        </is>
      </c>
      <c r="F24" s="91" t="inlineStr">
        <is>
          <t>??</t>
        </is>
      </c>
      <c r="G24" s="39" t="n"/>
    </row>
    <row r="25" ht="30" customHeight="1" s="214">
      <c r="A25" s="14" t="inlineStr">
        <is>
          <t xml:space="preserve">
EFOY Pro 2800-77674</t>
        </is>
      </c>
      <c r="B25" s="15" t="inlineStr">
        <is>
          <t>ILLA-A</t>
        </is>
      </c>
      <c r="C25" s="14" t="inlineStr">
        <is>
          <t>España</t>
        </is>
      </c>
      <c r="D25" s="14" t="inlineStr">
        <is>
          <t>IBERDROLA</t>
        </is>
      </c>
      <c r="F25" s="79" t="inlineStr">
        <is>
          <t>??</t>
        </is>
      </c>
      <c r="G25" s="39" t="n"/>
    </row>
    <row r="26" ht="30" customHeight="1" s="214">
      <c r="A26" s="90" t="inlineStr">
        <is>
          <t>EFOY Pro 2800-77629</t>
        </is>
      </c>
      <c r="B26" s="80" t="inlineStr">
        <is>
          <t>Balve</t>
        </is>
      </c>
      <c r="C26" s="81" t="inlineStr">
        <is>
          <t>Alemania</t>
        </is>
      </c>
      <c r="D26" s="81" t="inlineStr">
        <is>
          <t>IBERDROLA</t>
        </is>
      </c>
      <c r="F26" s="91" t="inlineStr">
        <is>
          <t>??</t>
        </is>
      </c>
      <c r="G26" s="39" t="n"/>
    </row>
    <row r="27" ht="30" customHeight="1" s="214">
      <c r="A27" s="14" t="inlineStr">
        <is>
          <t>EFOY Pro 2800-77639</t>
        </is>
      </c>
      <c r="B27" s="15" t="inlineStr">
        <is>
          <t>Baccum</t>
        </is>
      </c>
      <c r="C27" s="14" t="inlineStr">
        <is>
          <t>Alemania</t>
        </is>
      </c>
      <c r="D27" s="14" t="inlineStr">
        <is>
          <t>IBERDROLA</t>
        </is>
      </c>
      <c r="F27" s="79" t="inlineStr">
        <is>
          <t>??</t>
        </is>
      </c>
      <c r="G27" s="39" t="n"/>
    </row>
    <row r="28" ht="30" customHeight="1" s="214">
      <c r="A28" s="90" t="inlineStr">
        <is>
          <t xml:space="preserve">
EFOY Pro 2800-77630</t>
        </is>
      </c>
      <c r="B28" s="80" t="inlineStr">
        <is>
          <t>Emsbueren</t>
        </is>
      </c>
      <c r="C28" s="81" t="inlineStr">
        <is>
          <t>Alemania</t>
        </is>
      </c>
      <c r="D28" s="81" t="inlineStr">
        <is>
          <t>IBERDROLA</t>
        </is>
      </c>
      <c r="F28" s="91" t="inlineStr">
        <is>
          <t>??</t>
        </is>
      </c>
      <c r="G28" s="39" t="n"/>
    </row>
    <row r="29" ht="30" customHeight="1" s="214">
      <c r="A29" s="14" t="inlineStr">
        <is>
          <t xml:space="preserve">
EFOY Pro 2800-77623</t>
        </is>
      </c>
      <c r="B29" s="15" t="inlineStr">
        <is>
          <t>Ankum</t>
        </is>
      </c>
      <c r="C29" s="14" t="inlineStr">
        <is>
          <t>Alemania</t>
        </is>
      </c>
      <c r="D29" s="14" t="inlineStr">
        <is>
          <t>IBERDROLA</t>
        </is>
      </c>
      <c r="F29" s="79" t="inlineStr">
        <is>
          <t>??</t>
        </is>
      </c>
      <c r="G29" s="39" t="n"/>
    </row>
    <row r="30" ht="30" customHeight="1" s="214">
      <c r="A30" s="90" t="inlineStr">
        <is>
          <t xml:space="preserve">
EFOY Pro 2800-77637</t>
        </is>
      </c>
      <c r="B30" s="80" t="inlineStr">
        <is>
          <t>Forstmühler</t>
        </is>
      </c>
      <c r="C30" s="81" t="inlineStr">
        <is>
          <t>Alemania</t>
        </is>
      </c>
      <c r="D30" s="81" t="inlineStr">
        <is>
          <t>IBERDROLA</t>
        </is>
      </c>
      <c r="F30" s="91" t="inlineStr">
        <is>
          <t>??</t>
        </is>
      </c>
      <c r="G30" s="39" t="n"/>
    </row>
    <row r="31" ht="30" customHeight="1" s="214">
      <c r="A31" s="14" t="inlineStr">
        <is>
          <t>EFOY Pro 2800-77622</t>
        </is>
      </c>
      <c r="B31" s="15" t="inlineStr">
        <is>
          <t>Czempin</t>
        </is>
      </c>
      <c r="C31" s="14" t="inlineStr">
        <is>
          <t>Polonia</t>
        </is>
      </c>
      <c r="D31" s="14" t="inlineStr">
        <is>
          <t>IBERDROLA</t>
        </is>
      </c>
      <c r="F31" s="79" t="inlineStr">
        <is>
          <t>??</t>
        </is>
      </c>
      <c r="G31" s="39" t="n"/>
    </row>
    <row r="32" ht="30" customHeight="1" s="214">
      <c r="A32" s="94" t="inlineStr">
        <is>
          <t>EFOY Pro 2800-66972</t>
        </is>
      </c>
      <c r="B32" s="74" t="inlineStr">
        <is>
          <t>Contilly</t>
        </is>
      </c>
      <c r="C32" s="75" t="inlineStr">
        <is>
          <t>Francia</t>
        </is>
      </c>
      <c r="D32" s="75" t="inlineStr">
        <is>
          <t>IBERDROLA FRANCIA</t>
        </is>
      </c>
      <c r="F32" s="100" t="inlineStr">
        <is>
          <t>Dekra_2023</t>
        </is>
      </c>
      <c r="G32" s="39" t="inlineStr">
        <is>
          <t>No lo sabemos 100%</t>
        </is>
      </c>
    </row>
    <row r="33" ht="30" customHeight="1" s="214">
      <c r="A33" s="14" t="inlineStr">
        <is>
          <t>EFOY Pro 2800-79848</t>
        </is>
      </c>
      <c r="B33" s="15" t="inlineStr">
        <is>
          <t>Saint-Vincent-Jalmoutiers</t>
        </is>
      </c>
      <c r="C33" s="14" t="inlineStr">
        <is>
          <t>Francia</t>
        </is>
      </c>
      <c r="D33" s="14" t="inlineStr">
        <is>
          <t>IBERDROLA FRANCIA</t>
        </is>
      </c>
      <c r="F33" s="15" t="inlineStr">
        <is>
          <t>??</t>
        </is>
      </c>
      <c r="G33" s="39" t="n"/>
    </row>
    <row r="34" ht="30" customHeight="1" s="214">
      <c r="A34" s="90" t="inlineStr">
        <is>
          <t>EFOY Pro 2800-79851</t>
        </is>
      </c>
      <c r="B34" s="80" t="inlineStr">
        <is>
          <t>Naillat</t>
        </is>
      </c>
      <c r="C34" s="81" t="inlineStr">
        <is>
          <t>Francia</t>
        </is>
      </c>
      <c r="D34" s="81" t="inlineStr">
        <is>
          <t>IBERDROLA FRANCIA</t>
        </is>
      </c>
      <c r="F34" s="101" t="inlineStr">
        <is>
          <t>??</t>
        </is>
      </c>
      <c r="G34" s="39" t="n"/>
    </row>
    <row r="35" ht="30" customHeight="1" s="214">
      <c r="A35" s="14" t="inlineStr">
        <is>
          <t>EFOY Pro 2800-79860</t>
        </is>
      </c>
      <c r="B35" s="15" t="inlineStr">
        <is>
          <t>Orliac</t>
        </is>
      </c>
      <c r="C35" s="14" t="inlineStr">
        <is>
          <t>Francia</t>
        </is>
      </c>
      <c r="D35" s="14" t="inlineStr">
        <is>
          <t>IBERDROLA FRANCIA</t>
        </is>
      </c>
      <c r="F35" s="95" t="inlineStr">
        <is>
          <t>??</t>
        </is>
      </c>
      <c r="G35" s="39" t="n"/>
    </row>
    <row r="36" ht="30" customHeight="1" s="214">
      <c r="A36" s="82" t="inlineStr">
        <is>
          <t>EFOY Pro 2800-63934</t>
        </is>
      </c>
      <c r="B36" s="83" t="inlineStr">
        <is>
          <t>BetaWind_Position1</t>
        </is>
      </c>
      <c r="C36" s="84" t="inlineStr">
        <is>
          <t>Romania</t>
        </is>
      </c>
      <c r="D36" s="84" t="inlineStr">
        <is>
          <t>EDP</t>
        </is>
      </c>
      <c r="E36" s="262" t="n"/>
      <c r="F36" s="89" t="inlineStr">
        <is>
          <t>Dekra_2023</t>
        </is>
      </c>
      <c r="G36" s="261" t="inlineStr">
        <is>
          <t>No lo sabemos 100%</t>
        </is>
      </c>
    </row>
    <row r="37" ht="30" customHeight="1" s="214">
      <c r="A37" s="14" t="inlineStr">
        <is>
          <t>EFOY 302319-2120-54147</t>
        </is>
      </c>
      <c r="B37" s="15" t="inlineStr">
        <is>
          <t>Vila Pouca_ZX_15</t>
        </is>
      </c>
      <c r="C37" s="14" t="inlineStr">
        <is>
          <t>España</t>
        </is>
      </c>
      <c r="D37" s="14" t="inlineStr">
        <is>
          <t>ACCIONA</t>
        </is>
      </c>
      <c r="E37" s="263" t="inlineStr">
        <is>
          <t>Plataforma UDOMI</t>
        </is>
      </c>
      <c r="F37" s="257" t="inlineStr">
        <is>
          <t>user: gerardmane
pass: sesamo</t>
        </is>
      </c>
    </row>
    <row r="38" ht="30" customHeight="1" s="214">
      <c r="A38" s="90" t="inlineStr">
        <is>
          <t>EFOY 302319-2120-54144</t>
        </is>
      </c>
      <c r="B38" s="80" t="inlineStr">
        <is>
          <t>Ayora_Lidar_1</t>
        </is>
      </c>
      <c r="C38" s="81" t="inlineStr">
        <is>
          <t>España</t>
        </is>
      </c>
      <c r="D38" s="81" t="inlineStr">
        <is>
          <t>ACCIONA</t>
        </is>
      </c>
      <c r="F38" s="258" t="n"/>
    </row>
    <row r="39" ht="30" customFormat="1" customHeight="1" s="264">
      <c r="A39" s="14" t="inlineStr">
        <is>
          <t>EFOY 302319-2120-54170</t>
        </is>
      </c>
      <c r="B39" s="15" t="inlineStr">
        <is>
          <t>Villalube_ZX_7</t>
        </is>
      </c>
      <c r="C39" s="14" t="inlineStr">
        <is>
          <t>España</t>
        </is>
      </c>
      <c r="D39" s="14" t="inlineStr">
        <is>
          <t>ACCIONA</t>
        </is>
      </c>
      <c r="F39" s="258" t="n"/>
    </row>
    <row r="40" ht="30" customHeight="1" s="214">
      <c r="A40" s="90" t="inlineStr">
        <is>
          <t>EFOY 302319-2121-54224</t>
        </is>
      </c>
      <c r="B40" s="80" t="inlineStr">
        <is>
          <t>-</t>
        </is>
      </c>
      <c r="C40" s="81" t="inlineStr">
        <is>
          <t>España</t>
        </is>
      </c>
      <c r="D40" s="81" t="inlineStr">
        <is>
          <t>ACCIONA</t>
        </is>
      </c>
      <c r="F40" s="259" t="n"/>
    </row>
    <row r="41" ht="30" customHeight="1" s="214">
      <c r="A41" s="14" t="inlineStr">
        <is>
          <t>EFOY 302316-1936-47273</t>
        </is>
      </c>
      <c r="B41" s="15" t="inlineStr">
        <is>
          <t>Almazán_2</t>
        </is>
      </c>
      <c r="C41" s="14" t="inlineStr">
        <is>
          <t>España</t>
        </is>
      </c>
      <c r="D41" s="14" t="inlineStr">
        <is>
          <t>Acciona</t>
        </is>
      </c>
      <c r="F41" s="99" t="inlineStr">
        <is>
          <t>user: Acciona 
pass: WLs7/227</t>
        </is>
      </c>
    </row>
  </sheetData>
  <mergeCells count="4">
    <mergeCell ref="F37:F40"/>
    <mergeCell ref="E4:E10"/>
    <mergeCell ref="E37:E41"/>
    <mergeCell ref="E13:E36"/>
  </mergeCells>
  <pageMargins left="0.7" right="0.7" top="0.75" bottom="0.75" header="0.3" footer="0.3"/>
  <pageSetup orientation="portrait" paperSize="9" horizontalDpi="300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E2" sqref="E2"/>
    </sheetView>
  </sheetViews>
  <sheetFormatPr baseColWidth="10" defaultRowHeight="15"/>
  <cols>
    <col width="17.28515625" customWidth="1" style="214" min="1" max="1"/>
    <col width="15.28515625" customWidth="1" style="214" min="2" max="2"/>
    <col width="18.7109375" bestFit="1" customWidth="1" style="214" min="4" max="4"/>
    <col width="21.7109375" bestFit="1" customWidth="1" style="214" min="5" max="5"/>
    <col width="11" bestFit="1" customWidth="1" style="214" min="6" max="6"/>
  </cols>
  <sheetData>
    <row r="1" ht="18.75" customHeight="1" s="214">
      <c r="A1" s="5" t="inlineStr">
        <is>
          <t>Sodar Vaisala</t>
        </is>
      </c>
      <c r="D1" s="6" t="inlineStr">
        <is>
          <t>Última actualización</t>
        </is>
      </c>
      <c r="E1" s="7" t="n">
        <v>45677</v>
      </c>
    </row>
    <row r="3" ht="45.75" customHeight="1" s="214" thickBot="1">
      <c r="A3" s="1" t="inlineStr">
        <is>
          <t>Número equipo</t>
        </is>
      </c>
      <c r="B3" s="2" t="inlineStr">
        <is>
          <t>Ubicación</t>
        </is>
      </c>
      <c r="C3" s="2" t="inlineStr">
        <is>
          <t>País</t>
        </is>
      </c>
      <c r="D3" s="3" t="inlineStr">
        <is>
          <t>Cliente</t>
        </is>
      </c>
      <c r="E3" s="21" t="inlineStr">
        <is>
          <t>Último mantenimiento</t>
        </is>
      </c>
      <c r="F3" s="25" t="inlineStr">
        <is>
          <t>Mantenimiento cada x meses</t>
        </is>
      </c>
      <c r="G3" s="25" t="inlineStr">
        <is>
          <t>Próximo mantenimiento</t>
        </is>
      </c>
    </row>
    <row r="4" ht="15.75" customHeight="1" s="214" thickTop="1">
      <c r="A4" s="240" t="inlineStr">
        <is>
          <t>T1096</t>
        </is>
      </c>
      <c r="B4" s="240" t="inlineStr">
        <is>
          <t>Tataouine-15</t>
        </is>
      </c>
      <c r="C4" s="240" t="inlineStr">
        <is>
          <t>Tunez</t>
        </is>
      </c>
      <c r="D4" s="240" t="inlineStr">
        <is>
          <t>ACCIONA</t>
        </is>
      </c>
      <c r="E4" s="22" t="n">
        <v>45590</v>
      </c>
      <c r="F4" s="4" t="n">
        <v>3</v>
      </c>
      <c r="G4" s="22">
        <f>E4+F4*30</f>
        <v/>
      </c>
      <c r="H4" t="inlineStr">
        <is>
          <t xml:space="preserve"> en el 2025 ya no hacemos telemetría</t>
        </is>
      </c>
    </row>
  </sheetData>
  <conditionalFormatting sqref="G4">
    <cfRule type="expression" priority="1" dxfId="15">
      <formula>G4&lt;=TODAY()</formula>
    </cfRule>
  </conditionalFormatting>
  <pageMargins left="0.7" right="0.7" top="0.75" bottom="0.75" header="0.3" footer="0.3"/>
  <pageSetup orientation="portrait" paperSize="9" horizontalDpi="30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0"/>
  <sheetViews>
    <sheetView zoomScale="85" zoomScaleNormal="85" workbookViewId="0">
      <selection activeCell="D9" sqref="D9"/>
    </sheetView>
  </sheetViews>
  <sheetFormatPr baseColWidth="10" defaultRowHeight="15"/>
  <cols>
    <col width="20.5703125" customWidth="1" style="214" min="1" max="1"/>
    <col width="28" bestFit="1" customWidth="1" style="214" min="2" max="2"/>
    <col width="18.7109375" bestFit="1" customWidth="1" style="214" min="4" max="4"/>
    <col width="24" bestFit="1" customWidth="1" style="214" min="5" max="5"/>
    <col width="16.7109375" customWidth="1" style="214" min="6" max="6"/>
    <col width="17.42578125" customWidth="1" style="214" min="7" max="7"/>
    <col width="77.5703125" bestFit="1" customWidth="1" style="214" min="8" max="8"/>
    <col width="12.7109375" bestFit="1" customWidth="1" style="214" min="9" max="9"/>
    <col width="13.7109375" bestFit="1" customWidth="1" style="214" min="11" max="11"/>
    <col width="17.28515625" customWidth="1" style="214" min="12" max="12"/>
  </cols>
  <sheetData>
    <row r="1" ht="18.75" customHeight="1" s="214">
      <c r="A1" s="5" t="inlineStr">
        <is>
          <t>Lidar ZX</t>
        </is>
      </c>
      <c r="D1" s="6" t="inlineStr">
        <is>
          <t>Última actualización</t>
        </is>
      </c>
      <c r="E1" s="7" t="n">
        <v>45856</v>
      </c>
    </row>
    <row r="3">
      <c r="A3" s="10" t="inlineStr">
        <is>
          <t>Tipo de conexión</t>
        </is>
      </c>
      <c r="B3" s="10" t="inlineStr">
        <is>
          <t>VPN Robustel + Software Waltz</t>
        </is>
      </c>
    </row>
    <row r="5" ht="30.75" customHeight="1" s="214" thickBot="1">
      <c r="A5" s="32" t="inlineStr">
        <is>
          <t>Número equipo</t>
        </is>
      </c>
      <c r="B5" s="33" t="inlineStr">
        <is>
          <t>Ubicación</t>
        </is>
      </c>
      <c r="C5" s="33" t="inlineStr">
        <is>
          <t>País</t>
        </is>
      </c>
      <c r="D5" s="38" t="inlineStr">
        <is>
          <t>Cliente</t>
        </is>
      </c>
      <c r="E5" s="33" t="inlineStr">
        <is>
          <t>Último mantenimiento</t>
        </is>
      </c>
      <c r="F5" s="25" t="inlineStr">
        <is>
          <t>Mantenimiento cada x meses</t>
        </is>
      </c>
      <c r="G5" s="25" t="inlineStr">
        <is>
          <t>Próximo mantenimiento</t>
        </is>
      </c>
      <c r="H5" s="48" t="inlineStr">
        <is>
          <t>Comentarios a tener en cuenta en próximos mantenimientos</t>
        </is>
      </c>
      <c r="I5" s="87" t="inlineStr">
        <is>
          <t>IP for WALTZ</t>
        </is>
      </c>
      <c r="J5" s="87" t="inlineStr">
        <is>
          <t>User</t>
        </is>
      </c>
      <c r="K5" s="87" t="inlineStr">
        <is>
          <t>Password</t>
        </is>
      </c>
      <c r="L5" s="122" t="inlineStr">
        <is>
          <t>Password WIFI en campo</t>
        </is>
      </c>
    </row>
    <row r="6" ht="16.15" customHeight="1" s="214" thickTop="1">
      <c r="A6" s="239" t="inlineStr">
        <is>
          <t>Unit 1171</t>
        </is>
      </c>
      <c r="B6" s="239" t="inlineStr">
        <is>
          <t>Vila Pouca_16_ZX</t>
        </is>
      </c>
      <c r="C6" s="4" t="inlineStr">
        <is>
          <t>España</t>
        </is>
      </c>
      <c r="D6" s="240" t="inlineStr">
        <is>
          <t>ACCIONA</t>
        </is>
      </c>
      <c r="E6" s="105" t="n">
        <v>45854</v>
      </c>
      <c r="F6" t="n">
        <v>3</v>
      </c>
      <c r="G6" s="105">
        <f>Tabla4[[#This Row],[Último mantenimiento]]+Tabla4[[#This Row],[Mantenimiento cada x meses]]*30</f>
        <v/>
      </c>
      <c r="H6" s="78" t="inlineStr">
        <is>
          <t xml:space="preserve">Extintor válisdo hasta 03/2026. </t>
        </is>
      </c>
      <c r="I6" s="261" t="inlineStr">
        <is>
          <t>10.109.80.132</t>
        </is>
      </c>
      <c r="J6" t="inlineStr">
        <is>
          <t>username</t>
        </is>
      </c>
      <c r="K6" t="inlineStr">
        <is>
          <t>PYqECLvaauzjz</t>
        </is>
      </c>
    </row>
    <row r="7" ht="30" customFormat="1" customHeight="1" s="261">
      <c r="A7" s="203" t="inlineStr">
        <is>
          <t>Unit 1148</t>
        </is>
      </c>
      <c r="B7" s="203" t="inlineStr">
        <is>
          <t>Almazán 4B</t>
        </is>
      </c>
      <c r="C7" s="53" t="inlineStr">
        <is>
          <t>España</t>
        </is>
      </c>
      <c r="D7" s="261" t="inlineStr">
        <is>
          <t>ACCIONA</t>
        </is>
      </c>
      <c r="E7" s="197" t="n">
        <v>45820</v>
      </c>
      <c r="F7" s="261" t="n">
        <v>3</v>
      </c>
      <c r="G7" s="197">
        <f>Tabla4[[#This Row],[Último mantenimiento]]+Tabla4[[#This Row],[Mantenimiento cada x meses]]*30</f>
        <v/>
      </c>
      <c r="H7" s="78" t="inlineStr">
        <is>
          <t>Comprar bomba para liquido limpia parabrisas, hemos pedido una a ZX para cambiarla</t>
        </is>
      </c>
      <c r="I7" s="261" t="inlineStr">
        <is>
          <t>10.109.80.131</t>
        </is>
      </c>
      <c r="J7" t="inlineStr">
        <is>
          <t>username</t>
        </is>
      </c>
      <c r="K7" t="inlineStr">
        <is>
          <t>CZJkArFXAUQL</t>
        </is>
      </c>
      <c r="L7" s="261" t="inlineStr">
        <is>
          <t>HvTdNFmBADOo</t>
        </is>
      </c>
    </row>
    <row r="8" customFormat="1" s="261">
      <c r="A8" s="261" t="inlineStr">
        <is>
          <t>Unit 1198</t>
        </is>
      </c>
      <c r="B8" s="261" t="inlineStr">
        <is>
          <t xml:space="preserve">Villalube_Lidar_7 </t>
        </is>
      </c>
      <c r="C8" s="121" t="inlineStr">
        <is>
          <t>España</t>
        </is>
      </c>
      <c r="D8" s="229" t="inlineStr">
        <is>
          <t>ACCIONA</t>
        </is>
      </c>
      <c r="E8" s="197" t="n">
        <v>45846</v>
      </c>
      <c r="F8" s="261" t="n">
        <v>3</v>
      </c>
      <c r="G8" s="197">
        <f>Tabla4[[#This Row],[Último mantenimiento]]+Tabla4[[#This Row],[Mantenimiento cada x meses]]*30</f>
        <v/>
      </c>
      <c r="H8" s="78" t="inlineStr">
        <is>
          <t>Extintor válido hasta 01/2026.</t>
        </is>
      </c>
      <c r="I8" s="261" t="inlineStr">
        <is>
          <t>10.109.80.133</t>
        </is>
      </c>
      <c r="J8" s="261" t="inlineStr">
        <is>
          <t>username</t>
        </is>
      </c>
      <c r="K8" s="261" t="inlineStr">
        <is>
          <t>jxWGmpAzMfLj</t>
        </is>
      </c>
      <c r="L8" s="261" t="inlineStr">
        <is>
          <t>LmgzSXFMgHUN</t>
        </is>
      </c>
    </row>
    <row r="9">
      <c r="A9" s="262" t="inlineStr">
        <is>
          <t>Unit 1189</t>
        </is>
      </c>
      <c r="B9" s="209" t="inlineStr">
        <is>
          <t>Ayora_Lidar_1</t>
        </is>
      </c>
      <c r="C9" s="20" t="inlineStr">
        <is>
          <t>España</t>
        </is>
      </c>
      <c r="D9" s="262" t="inlineStr">
        <is>
          <t>ACCIONA</t>
        </is>
      </c>
      <c r="E9" s="93" t="n">
        <v>45833</v>
      </c>
      <c r="F9" s="262" t="n">
        <v>3</v>
      </c>
      <c r="G9" s="93">
        <f>Tabla4[[#This Row],[Último mantenimiento]]+Tabla4[[#This Row],[Mantenimiento cada x meses]]*30</f>
        <v/>
      </c>
      <c r="H9" s="189" t="inlineStr">
        <is>
          <t>ATENCIÓN! HAY UNA PLAGA DE GARRAPATAS</t>
        </is>
      </c>
      <c r="I9" s="262" t="inlineStr">
        <is>
          <t>10.109.80.129</t>
        </is>
      </c>
      <c r="J9" s="262" t="inlineStr">
        <is>
          <t>username</t>
        </is>
      </c>
      <c r="K9" s="262" t="inlineStr">
        <is>
          <t>aUxLeRyarkas</t>
        </is>
      </c>
      <c r="L9" t="inlineStr">
        <is>
          <t>EWRiAnDeMaKi</t>
        </is>
      </c>
    </row>
    <row r="10" ht="28.15" customFormat="1" customHeight="1" s="261">
      <c r="A10" s="261" t="inlineStr">
        <is>
          <t>Unit 1611</t>
        </is>
      </c>
      <c r="B10" s="186" t="inlineStr">
        <is>
          <t>BetaWind_Posicion1_28012024</t>
        </is>
      </c>
      <c r="C10" s="261" t="inlineStr">
        <is>
          <t>Romania</t>
        </is>
      </c>
      <c r="D10" s="110" t="inlineStr">
        <is>
          <t>EDP</t>
        </is>
      </c>
      <c r="E10" s="197" t="n">
        <v>45841</v>
      </c>
      <c r="F10" s="261" t="n">
        <v>4</v>
      </c>
      <c r="G10" s="197">
        <f>Tabla4[[#This Row],[Último mantenimiento]]+Tabla4[[#This Row],[Mantenimiento cada x meses]]*30</f>
        <v/>
      </c>
      <c r="H10" s="198" t="inlineStr">
        <is>
          <t>Hemos una goma para el limpia, se repondrá en el próximo mantenimiento</t>
        </is>
      </c>
      <c r="I10" s="261" t="inlineStr">
        <is>
          <t>10.109.80.128</t>
        </is>
      </c>
      <c r="J10" s="261" t="inlineStr">
        <is>
          <t>username</t>
        </is>
      </c>
      <c r="K10" s="261" t="inlineStr">
        <is>
          <t>ERANKiALIBMI</t>
        </is>
      </c>
      <c r="L10" s="28" t="n"/>
    </row>
  </sheetData>
  <conditionalFormatting sqref="G7 G10">
    <cfRule type="expression" priority="3" dxfId="15">
      <formula>G7&lt;=TODAY()</formula>
    </cfRule>
  </conditionalFormatting>
  <conditionalFormatting sqref="G8:G9">
    <cfRule type="expression" priority="2" dxfId="15">
      <formula>G8&lt;=TODAY()</formula>
    </cfRule>
  </conditionalFormatting>
  <conditionalFormatting sqref="G6">
    <cfRule type="expression" priority="1" dxfId="15">
      <formula>G6&lt;=TODAY()</formula>
    </cfRule>
  </conditionalFormatting>
  <pageMargins left="0.7" right="0.7" top="0.75" bottom="0.75" header="0.3" footer="0.3"/>
  <pageSetup orientation="portrait" paperSize="9" horizontalDpi="300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7"/>
  <sheetViews>
    <sheetView workbookViewId="0">
      <selection activeCell="F24" sqref="F24"/>
    </sheetView>
  </sheetViews>
  <sheetFormatPr baseColWidth="10" defaultRowHeight="15"/>
  <cols>
    <col width="23.28515625" bestFit="1" customWidth="1" style="214" min="1" max="1"/>
    <col width="23.28515625" customWidth="1" style="52" min="2" max="2"/>
    <col width="19.28515625" customWidth="1" style="214" min="3" max="3"/>
    <col width="24" bestFit="1" customWidth="1" style="214" min="4" max="4"/>
    <col width="17.42578125" customWidth="1" style="58" min="5" max="5"/>
    <col width="15.28515625" bestFit="1" customWidth="1" style="214" min="6" max="6"/>
    <col width="71.7109375" bestFit="1" customWidth="1" style="214" min="7" max="7"/>
    <col width="11.7109375" bestFit="1" customWidth="1" style="214" min="8" max="8"/>
  </cols>
  <sheetData>
    <row r="1" ht="18.75" customHeight="1" s="214">
      <c r="A1" s="5" t="inlineStr">
        <is>
          <t>TM</t>
        </is>
      </c>
      <c r="C1" s="6" t="inlineStr">
        <is>
          <t>Última actualización</t>
        </is>
      </c>
      <c r="D1" s="7" t="n">
        <v>45846</v>
      </c>
    </row>
    <row r="3">
      <c r="A3" s="10" t="inlineStr">
        <is>
          <t>Tipo de conexión</t>
        </is>
      </c>
      <c r="B3" s="52" t="inlineStr">
        <is>
          <t>Datalogger</t>
        </is>
      </c>
    </row>
    <row r="5" ht="30.75" customHeight="1" s="214" thickBot="1">
      <c r="A5" s="264" t="inlineStr">
        <is>
          <t>Nombre</t>
        </is>
      </c>
      <c r="B5" s="58" t="inlineStr">
        <is>
          <t>País</t>
        </is>
      </c>
      <c r="C5" s="58" t="inlineStr">
        <is>
          <t>Cliente</t>
        </is>
      </c>
      <c r="D5" s="264" t="inlineStr">
        <is>
          <t>Último mantenimiento</t>
        </is>
      </c>
      <c r="E5" s="119" t="inlineStr">
        <is>
          <t>Mantenimiento cada x meses</t>
        </is>
      </c>
      <c r="F5" s="24" t="inlineStr">
        <is>
          <t>Próximo mantenimiento</t>
        </is>
      </c>
      <c r="G5" s="58" t="inlineStr">
        <is>
          <t>Comentarios</t>
        </is>
      </c>
    </row>
    <row r="6" ht="15.75" customHeight="1" s="214" thickTop="1">
      <c r="A6" s="58" t="inlineStr">
        <is>
          <t>Mysliborz_3</t>
        </is>
      </c>
      <c r="B6" s="52" t="inlineStr">
        <is>
          <t>Polonia</t>
        </is>
      </c>
      <c r="C6" s="58" t="inlineStr">
        <is>
          <t>ACCIONA</t>
        </is>
      </c>
      <c r="D6" s="36" t="n">
        <v>45588</v>
      </c>
      <c r="E6" s="103" t="n">
        <v>6</v>
      </c>
      <c r="F6" s="105">
        <f>Tabla22[[#This Row],[Último mantenimiento]]+Tabla22[[#This Row],[Mantenimiento cada x meses]]*30</f>
        <v/>
      </c>
      <c r="G6" s="116" t="inlineStr">
        <is>
          <t>Llevar SIM nueva</t>
        </is>
      </c>
    </row>
    <row r="7">
      <c r="A7" s="58" t="inlineStr">
        <is>
          <t>Ryman_2</t>
        </is>
      </c>
      <c r="B7" s="52" t="inlineStr">
        <is>
          <t>Polonia</t>
        </is>
      </c>
      <c r="C7" s="58" t="inlineStr">
        <is>
          <t>ACCIONA</t>
        </is>
      </c>
      <c r="D7" s="36" t="n">
        <v>45589</v>
      </c>
      <c r="E7" s="103" t="n">
        <v>6</v>
      </c>
      <c r="F7" s="105">
        <f>Tabla22[[#This Row],[Último mantenimiento]]+Tabla22[[#This Row],[Mantenimiento cada x meses]]*30</f>
        <v/>
      </c>
    </row>
    <row r="8">
      <c r="A8" s="58" t="inlineStr">
        <is>
          <t>Narzym_1</t>
        </is>
      </c>
      <c r="B8" s="52" t="inlineStr">
        <is>
          <t>Polonia</t>
        </is>
      </c>
      <c r="C8" s="58" t="inlineStr">
        <is>
          <t>ACCIONA</t>
        </is>
      </c>
      <c r="D8" s="36" t="n">
        <v>45591</v>
      </c>
      <c r="E8" s="103" t="n">
        <v>6</v>
      </c>
      <c r="F8" s="105">
        <f>Tabla22[[#This Row],[Último mantenimiento]]+Tabla22[[#This Row],[Mantenimiento cada x meses]]*30</f>
        <v/>
      </c>
      <c r="G8" s="116" t="inlineStr">
        <is>
          <t>Llevar SIM nueva</t>
        </is>
      </c>
    </row>
    <row r="9">
      <c r="A9" s="58" t="inlineStr">
        <is>
          <t>Kamienica_7</t>
        </is>
      </c>
      <c r="B9" s="52" t="inlineStr">
        <is>
          <t>Polonia</t>
        </is>
      </c>
      <c r="C9" s="58" t="inlineStr">
        <is>
          <t>ACCIONA</t>
        </is>
      </c>
      <c r="D9" s="36" t="n">
        <v>45590</v>
      </c>
      <c r="E9" s="103" t="n">
        <v>6</v>
      </c>
      <c r="F9" s="105">
        <f>Tabla22[[#This Row],[Último mantenimiento]]+Tabla22[[#This Row],[Mantenimiento cada x meses]]*30</f>
        <v/>
      </c>
    </row>
    <row r="10">
      <c r="A10" s="58" t="inlineStr">
        <is>
          <t>Lewinbrzeski_4</t>
        </is>
      </c>
      <c r="B10" s="52" t="inlineStr">
        <is>
          <t>Polonia</t>
        </is>
      </c>
      <c r="C10" s="58" t="inlineStr">
        <is>
          <t>ACCIONA</t>
        </is>
      </c>
      <c r="D10" s="36" t="n">
        <v>45587</v>
      </c>
      <c r="E10" s="103" t="n">
        <v>6</v>
      </c>
      <c r="F10" s="105">
        <f>Tabla22[[#This Row],[Último mantenimiento]]+Tabla22[[#This Row],[Mantenimiento cada x meses]]*30</f>
        <v/>
      </c>
      <c r="G10" s="116" t="inlineStr">
        <is>
          <t>Llevar SIM nueva</t>
        </is>
      </c>
    </row>
    <row r="11">
      <c r="A11" s="58" t="inlineStr">
        <is>
          <t>Tataouine-3</t>
        </is>
      </c>
      <c r="B11" s="52" t="inlineStr">
        <is>
          <t>Túnez</t>
        </is>
      </c>
      <c r="C11" s="58" t="inlineStr">
        <is>
          <t>ACCIONA</t>
        </is>
      </c>
      <c r="D11" s="105" t="n">
        <v>45590</v>
      </c>
      <c r="E11" s="58" t="n">
        <v>3</v>
      </c>
      <c r="F11" s="105">
        <f>Tabla22[[#This Row],[Último mantenimiento]]+Tabla22[[#This Row],[Mantenimiento cada x meses]]*30</f>
        <v/>
      </c>
    </row>
    <row r="12">
      <c r="A12" s="58" t="inlineStr">
        <is>
          <t>TMM_ITSARAZ</t>
        </is>
      </c>
      <c r="B12" s="52" t="inlineStr">
        <is>
          <t>España</t>
        </is>
      </c>
      <c r="C12" s="58" t="inlineStr">
        <is>
          <t>Statkraft</t>
        </is>
      </c>
      <c r="D12" s="105" t="n">
        <v>45588</v>
      </c>
      <c r="F12" s="105" t="n"/>
      <c r="G12" t="inlineStr">
        <is>
          <t>Derribado por otra contrata 10/03/2025</t>
        </is>
      </c>
    </row>
    <row r="13">
      <c r="A13" s="58" t="inlineStr">
        <is>
          <t>Porqueros_04</t>
        </is>
      </c>
      <c r="B13" s="52" t="inlineStr">
        <is>
          <t>España</t>
        </is>
      </c>
      <c r="C13" s="58" t="inlineStr">
        <is>
          <t>Falck</t>
        </is>
      </c>
      <c r="D13" s="105" t="n">
        <v>45254</v>
      </c>
      <c r="E13" s="58" t="n">
        <v>6</v>
      </c>
      <c r="F13" s="105">
        <f>Tabla22[[#This Row],[Último mantenimiento]]+Tabla22[[#This Row],[Mantenimiento cada x meses]]*30</f>
        <v/>
      </c>
      <c r="G13" t="inlineStr">
        <is>
          <t>No han querido, dicen que para 2025. Llevar SIM Nueva</t>
        </is>
      </c>
    </row>
    <row r="14">
      <c r="A14" s="58" t="inlineStr">
        <is>
          <t>LITO &amp; LITO_SOLAR</t>
        </is>
      </c>
      <c r="B14" s="52" t="inlineStr">
        <is>
          <t>España</t>
        </is>
      </c>
      <c r="C14" s="39" t="inlineStr">
        <is>
          <t>Iberdrola</t>
        </is>
      </c>
      <c r="D14" s="105" t="n">
        <v>45442</v>
      </c>
      <c r="E14" s="58" t="n">
        <v>6</v>
      </c>
      <c r="F14" s="105">
        <f>Tabla22[[#This Row],[Último mantenimiento]]+Tabla22[[#This Row],[Mantenimiento cada x meses]]*30</f>
        <v/>
      </c>
      <c r="G14" t="inlineStr">
        <is>
          <t>No han querido</t>
        </is>
      </c>
    </row>
    <row r="15">
      <c r="A15" s="58" t="inlineStr">
        <is>
          <t>TAJA</t>
        </is>
      </c>
      <c r="B15" s="52" t="inlineStr">
        <is>
          <t>España</t>
        </is>
      </c>
      <c r="C15" s="39" t="inlineStr">
        <is>
          <t>Iberdrola</t>
        </is>
      </c>
      <c r="D15" s="105" t="n">
        <v>45442</v>
      </c>
      <c r="E15" s="58" t="n">
        <v>6</v>
      </c>
      <c r="F15" s="105">
        <f>Tabla22[[#This Row],[Último mantenimiento]]+Tabla22[[#This Row],[Mantenimiento cada x meses]]*30</f>
        <v/>
      </c>
      <c r="G15" t="inlineStr">
        <is>
          <t>No han querido</t>
        </is>
      </c>
    </row>
    <row r="16" ht="30" customHeight="1" s="214">
      <c r="A16" s="58" t="inlineStr">
        <is>
          <t>ERO1</t>
        </is>
      </c>
      <c r="B16" s="52" t="inlineStr">
        <is>
          <t>España</t>
        </is>
      </c>
      <c r="C16" s="39" t="inlineStr">
        <is>
          <t>Iberdrola</t>
        </is>
      </c>
      <c r="D16" s="105" t="n">
        <v>45440</v>
      </c>
      <c r="E16" s="58" t="n">
        <v>6</v>
      </c>
      <c r="F16" s="105">
        <f>Tabla22[[#This Row],[Último mantenimiento]]+Tabla22[[#This Row],[Mantenimiento cada x meses]]*30</f>
        <v/>
      </c>
      <c r="G16" s="46" t="inlineStr">
        <is>
          <t>No han querido por ahora, cuando se haga traslado del Lidar ERO1C, mutualizar. Llevar SIM nueva.</t>
        </is>
      </c>
    </row>
    <row r="17">
      <c r="A17" s="58" t="inlineStr">
        <is>
          <t>Punago 3.2</t>
        </is>
      </c>
      <c r="B17" s="52" t="inlineStr">
        <is>
          <t>España</t>
        </is>
      </c>
      <c r="C17" s="58" t="inlineStr">
        <is>
          <t>ACCIONA</t>
        </is>
      </c>
      <c r="D17" s="105" t="n">
        <v>45568</v>
      </c>
      <c r="E17" s="58" t="n">
        <v>12</v>
      </c>
      <c r="F17" s="105">
        <f>Tabla22[[#This Row],[Último mantenimiento]]+Tabla22[[#This Row],[Mantenimiento cada x meses]]*30</f>
        <v/>
      </c>
    </row>
    <row r="18">
      <c r="A18" s="58" t="inlineStr">
        <is>
          <t>SL3</t>
        </is>
      </c>
      <c r="B18" s="52" t="inlineStr">
        <is>
          <t>México</t>
        </is>
      </c>
      <c r="C18" s="58" t="inlineStr">
        <is>
          <t>Acciona México</t>
        </is>
      </c>
      <c r="D18" s="105" t="inlineStr">
        <is>
          <t>-</t>
        </is>
      </c>
      <c r="E18" s="58" t="inlineStr">
        <is>
          <t>-</t>
        </is>
      </c>
      <c r="F18" s="50" t="inlineStr">
        <is>
          <t>-</t>
        </is>
      </c>
    </row>
    <row r="19">
      <c r="A19" s="58" t="inlineStr">
        <is>
          <t>SL17</t>
        </is>
      </c>
      <c r="B19" s="52" t="inlineStr">
        <is>
          <t>México</t>
        </is>
      </c>
      <c r="C19" s="58" t="inlineStr">
        <is>
          <t>Acciona México</t>
        </is>
      </c>
      <c r="D19" s="105" t="inlineStr">
        <is>
          <t>-</t>
        </is>
      </c>
      <c r="E19" s="58" t="inlineStr">
        <is>
          <t>-</t>
        </is>
      </c>
      <c r="F19" s="50" t="inlineStr">
        <is>
          <t>-</t>
        </is>
      </c>
    </row>
    <row r="20">
      <c r="A20" s="58" t="inlineStr">
        <is>
          <t>Laayoune</t>
        </is>
      </c>
      <c r="B20" s="52" t="inlineStr">
        <is>
          <t>Marruecos</t>
        </is>
      </c>
      <c r="C20" s="58" t="inlineStr">
        <is>
          <t>AMEA</t>
        </is>
      </c>
      <c r="D20" s="105" t="n">
        <v>45702</v>
      </c>
      <c r="E20" s="58" t="inlineStr">
        <is>
          <t>-</t>
        </is>
      </c>
      <c r="F20" s="50" t="inlineStr">
        <is>
          <t>-</t>
        </is>
      </c>
      <c r="G20" s="116" t="inlineStr">
        <is>
          <t>Llevar SIM nueva -&gt; S1527 ; 893407120000446773 6</t>
        </is>
      </c>
    </row>
    <row r="21">
      <c r="A21" s="58" t="inlineStr">
        <is>
          <t>Muel</t>
        </is>
      </c>
      <c r="B21" s="52" t="inlineStr">
        <is>
          <t>España</t>
        </is>
      </c>
      <c r="C21" s="39" t="inlineStr">
        <is>
          <t>RWE</t>
        </is>
      </c>
      <c r="D21" t="inlineStr">
        <is>
          <t>-</t>
        </is>
      </c>
      <c r="E21" s="58" t="inlineStr">
        <is>
          <t>-</t>
        </is>
      </c>
      <c r="F21" s="50" t="inlineStr">
        <is>
          <t>-</t>
        </is>
      </c>
      <c r="G21" t="inlineStr">
        <is>
          <t>Han pedido desmontarla</t>
        </is>
      </c>
    </row>
    <row r="22">
      <c r="A22" s="58" t="inlineStr">
        <is>
          <t>REA2</t>
        </is>
      </c>
      <c r="B22" s="52" t="inlineStr">
        <is>
          <t>España</t>
        </is>
      </c>
      <c r="C22" s="39" t="inlineStr">
        <is>
          <t>RWE (Danta)</t>
        </is>
      </c>
      <c r="D22" s="105" t="n">
        <v>45414</v>
      </c>
      <c r="E22" s="58" t="inlineStr">
        <is>
          <t>6 o 12</t>
        </is>
      </c>
      <c r="F22" s="105">
        <f>Tabla22[[#This Row],[Último mantenimiento]]+Tabla22[[#This Row],[Mantenimiento cada x meses]]*30</f>
        <v/>
      </c>
    </row>
    <row r="23">
      <c r="A23" s="58" t="inlineStr">
        <is>
          <t>La Solana</t>
        </is>
      </c>
      <c r="B23" s="52" t="inlineStr">
        <is>
          <t>España</t>
        </is>
      </c>
      <c r="C23" s="39" t="inlineStr">
        <is>
          <t>RWE</t>
        </is>
      </c>
      <c r="D23" s="105" t="n">
        <v>45611</v>
      </c>
      <c r="E23" s="58" t="inlineStr">
        <is>
          <t>6 o 12</t>
        </is>
      </c>
      <c r="F23" s="105">
        <f>Tabla22[[#This Row],[Último mantenimiento]]+Tabla22[[#This Row],[Mantenimiento cada x meses]]*30</f>
        <v/>
      </c>
    </row>
    <row r="24" ht="60" customHeight="1" s="214">
      <c r="A24" s="58" t="inlineStr">
        <is>
          <t>TORT</t>
        </is>
      </c>
      <c r="B24" s="58" t="inlineStr">
        <is>
          <t>España</t>
        </is>
      </c>
      <c r="C24" s="39" t="inlineStr">
        <is>
          <t>Alfanar</t>
        </is>
      </c>
      <c r="D24" s="197" t="n">
        <v>45845</v>
      </c>
      <c r="E24" s="58" t="inlineStr">
        <is>
          <t>-</t>
        </is>
      </c>
      <c r="F24" s="77" t="inlineStr">
        <is>
          <t>-</t>
        </is>
      </c>
      <c r="G24" s="192" t="inlineStr">
        <is>
          <t>Importante Seguridad: la batería nueva del datalogger instalada Yuasa NP24-12 (en lugar de la existente NP12-12) ha cabido muy justa en la caja Himel existente, y cuando abramos la puerta tiene riesgo de caer, aunque la hemos asegurado mínimamente. Anotar.</t>
        </is>
      </c>
    </row>
    <row r="25">
      <c r="A25" s="58" t="inlineStr">
        <is>
          <t>Saint Sauveur le Vicomte</t>
        </is>
      </c>
      <c r="B25" s="52" t="inlineStr">
        <is>
          <t>Francia</t>
        </is>
      </c>
      <c r="C25" s="39" t="inlineStr">
        <is>
          <t>Locogen</t>
        </is>
      </c>
      <c r="D25" s="105" t="n">
        <v>45397</v>
      </c>
      <c r="E25" s="58" t="n">
        <v>12</v>
      </c>
      <c r="F25" s="105">
        <f>Tabla22[[#This Row],[Último mantenimiento]]+Tabla22[[#This Row],[Mantenimiento cada x meses]]*30</f>
        <v/>
      </c>
    </row>
    <row r="26">
      <c r="A26" s="58" t="inlineStr">
        <is>
          <t>Mahalon</t>
        </is>
      </c>
      <c r="B26" s="52" t="inlineStr">
        <is>
          <t>Francia</t>
        </is>
      </c>
      <c r="C26" s="39" t="inlineStr">
        <is>
          <t>Locogen</t>
        </is>
      </c>
      <c r="D26" t="inlineStr">
        <is>
          <t>-</t>
        </is>
      </c>
      <c r="E26" s="58" t="inlineStr">
        <is>
          <t>-</t>
        </is>
      </c>
      <c r="F26" s="50" t="inlineStr">
        <is>
          <t>-</t>
        </is>
      </c>
    </row>
    <row r="27">
      <c r="A27" s="58" t="inlineStr">
        <is>
          <t>Merléac Sud</t>
        </is>
      </c>
      <c r="B27" s="52" t="inlineStr">
        <is>
          <t>Francia</t>
        </is>
      </c>
      <c r="C27" s="39" t="inlineStr">
        <is>
          <t>Locogen</t>
        </is>
      </c>
      <c r="D27" t="inlineStr">
        <is>
          <t>-</t>
        </is>
      </c>
      <c r="E27" s="58" t="inlineStr">
        <is>
          <t>-</t>
        </is>
      </c>
      <c r="F27" s="50" t="inlineStr">
        <is>
          <t>-</t>
        </is>
      </c>
    </row>
    <row r="28">
      <c r="A28" s="58" t="inlineStr">
        <is>
          <t>Valfroicourt (Les Roches)</t>
        </is>
      </c>
      <c r="B28" s="52" t="inlineStr">
        <is>
          <t>Francia</t>
        </is>
      </c>
      <c r="C28" s="39" t="inlineStr">
        <is>
          <t>Locogen</t>
        </is>
      </c>
      <c r="D28" t="inlineStr">
        <is>
          <t>-</t>
        </is>
      </c>
      <c r="E28" s="58" t="inlineStr">
        <is>
          <t>-</t>
        </is>
      </c>
      <c r="F28" s="50" t="inlineStr">
        <is>
          <t>-</t>
        </is>
      </c>
    </row>
    <row r="29">
      <c r="A29" s="58" t="inlineStr">
        <is>
          <t>Méligny</t>
        </is>
      </c>
      <c r="B29" s="52" t="inlineStr">
        <is>
          <t>Francia</t>
        </is>
      </c>
      <c r="C29" s="39" t="inlineStr">
        <is>
          <t>Locogen</t>
        </is>
      </c>
      <c r="D29" t="inlineStr">
        <is>
          <t>-</t>
        </is>
      </c>
      <c r="E29" s="58" t="inlineStr">
        <is>
          <t>-</t>
        </is>
      </c>
      <c r="F29" s="50" t="inlineStr">
        <is>
          <t>-</t>
        </is>
      </c>
    </row>
    <row r="30" ht="45" customHeight="1" s="214">
      <c r="A30" s="58" t="inlineStr">
        <is>
          <t>Montiers Ouest</t>
        </is>
      </c>
      <c r="B30" s="52" t="inlineStr">
        <is>
          <t>Francia</t>
        </is>
      </c>
      <c r="C30" s="39" t="inlineStr">
        <is>
          <t>Locogen (fins ara es facturava a DEKRA França)</t>
        </is>
      </c>
      <c r="D30" t="inlineStr">
        <is>
          <t>-</t>
        </is>
      </c>
      <c r="E30" s="58" t="inlineStr">
        <is>
          <t>-</t>
        </is>
      </c>
      <c r="F30" s="50" t="inlineStr">
        <is>
          <t>-</t>
        </is>
      </c>
    </row>
    <row r="31" ht="45" customHeight="1" s="214">
      <c r="A31" s="58" t="inlineStr">
        <is>
          <t>Montiers Est</t>
        </is>
      </c>
      <c r="B31" s="58" t="inlineStr">
        <is>
          <t>Francia</t>
        </is>
      </c>
      <c r="C31" s="39" t="inlineStr">
        <is>
          <t>Locogen (fins ara es facturava a DEKRA França)</t>
        </is>
      </c>
      <c r="D31" t="inlineStr">
        <is>
          <t>-</t>
        </is>
      </c>
      <c r="E31" s="58" t="inlineStr">
        <is>
          <t>-</t>
        </is>
      </c>
      <c r="F31" s="50" t="inlineStr">
        <is>
          <t>-</t>
        </is>
      </c>
    </row>
    <row r="32" ht="45" customHeight="1" s="214">
      <c r="A32" s="58" t="inlineStr">
        <is>
          <t>Demange-aux-Eaux</t>
        </is>
      </c>
      <c r="B32" s="58" t="inlineStr">
        <is>
          <t>Francia</t>
        </is>
      </c>
      <c r="C32" s="39" t="inlineStr">
        <is>
          <t>Locogen (fins ara es facturava a DEKRA França)</t>
        </is>
      </c>
      <c r="D32" t="inlineStr">
        <is>
          <t>-</t>
        </is>
      </c>
      <c r="E32" s="58" t="inlineStr">
        <is>
          <t>-</t>
        </is>
      </c>
      <c r="F32" s="50" t="inlineStr">
        <is>
          <t>-</t>
        </is>
      </c>
    </row>
    <row r="33">
      <c r="A33" s="49" t="inlineStr">
        <is>
          <t>Kisigmand Solar</t>
        </is>
      </c>
      <c r="B33" s="58" t="inlineStr">
        <is>
          <t>Hungría</t>
        </is>
      </c>
      <c r="C33" s="58" t="inlineStr">
        <is>
          <t>Iberdrola</t>
        </is>
      </c>
      <c r="D33" s="105" t="n">
        <v>45238</v>
      </c>
      <c r="E33" s="58" t="n">
        <v>2</v>
      </c>
      <c r="F33" s="50">
        <f>Tabla22[[#This Row],[Último mantenimiento]]+Tabla22[[#This Row],[Mantenimiento cada x meses]]*30</f>
        <v/>
      </c>
    </row>
    <row r="34">
      <c r="A34" s="103" t="inlineStr">
        <is>
          <t>Rochefort-Montjoyer</t>
        </is>
      </c>
      <c r="B34" s="52" t="inlineStr">
        <is>
          <t>Francia</t>
        </is>
      </c>
      <c r="C34" s="58" t="inlineStr">
        <is>
          <t>CNR</t>
        </is>
      </c>
      <c r="F34" s="105" t="n"/>
    </row>
    <row r="35">
      <c r="A35" s="103" t="inlineStr">
        <is>
          <t>Grémecey</t>
        </is>
      </c>
      <c r="B35" s="52" t="inlineStr">
        <is>
          <t>Francia</t>
        </is>
      </c>
      <c r="C35" s="58" t="inlineStr">
        <is>
          <t>CNR</t>
        </is>
      </c>
      <c r="F35" s="105" t="n"/>
    </row>
    <row r="36">
      <c r="A36" s="104" t="inlineStr">
        <is>
          <t>Promina</t>
        </is>
      </c>
      <c r="B36" s="52" t="inlineStr">
        <is>
          <t>Croacia</t>
        </is>
      </c>
      <c r="C36" s="58" t="inlineStr">
        <is>
          <t>ACCIONA</t>
        </is>
      </c>
      <c r="D36" s="105" t="n">
        <v>45625</v>
      </c>
      <c r="E36" s="58" t="inlineStr">
        <is>
          <t>?? 6 - 12</t>
        </is>
      </c>
      <c r="F36" s="105" t="n"/>
    </row>
    <row r="37">
      <c r="A37" s="103" t="n"/>
      <c r="C37" s="58" t="n"/>
      <c r="F37" s="105" t="n"/>
    </row>
  </sheetData>
  <conditionalFormatting sqref="F6:F24 F26:F27 F30:F32">
    <cfRule type="expression" priority="7" dxfId="5">
      <formula>F6&lt;=TODAY()</formula>
    </cfRule>
  </conditionalFormatting>
  <conditionalFormatting sqref="F28">
    <cfRule type="expression" priority="5" dxfId="5">
      <formula>F28&lt;=TODAY()</formula>
    </cfRule>
  </conditionalFormatting>
  <conditionalFormatting sqref="F33">
    <cfRule type="expression" priority="4" dxfId="5">
      <formula>F33&lt;=TODAY()</formula>
    </cfRule>
  </conditionalFormatting>
  <conditionalFormatting sqref="F29">
    <cfRule type="expression" priority="3" dxfId="5">
      <formula>F29&lt;=TODAY()</formula>
    </cfRule>
  </conditionalFormatting>
  <conditionalFormatting sqref="F25">
    <cfRule type="expression" priority="1" dxfId="5">
      <formula>F25&lt;=TODAY()</formula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04"/>
  <sheetViews>
    <sheetView topLeftCell="D1" zoomScale="80" zoomScaleNormal="80" workbookViewId="0">
      <selection activeCell="I3" sqref="I3"/>
    </sheetView>
  </sheetViews>
  <sheetFormatPr baseColWidth="10" defaultColWidth="11.5703125" defaultRowHeight="12.75"/>
  <cols>
    <col width="11.5703125" customWidth="1" style="123" min="1" max="1"/>
    <col width="13.7109375" bestFit="1" customWidth="1" style="123" min="2" max="2"/>
    <col width="18.28515625" customWidth="1" style="123" min="3" max="3"/>
    <col width="12.28515625" customWidth="1" style="123" min="4" max="4"/>
    <col width="14" customWidth="1" style="124" min="5" max="5"/>
    <col width="11.28515625" customWidth="1" style="124" min="6" max="6"/>
    <col width="29.7109375" customWidth="1" style="123" min="7" max="7"/>
    <col width="29.28515625" customWidth="1" style="123" min="8" max="8"/>
    <col width="59.7109375" customWidth="1" style="123" min="9" max="9"/>
    <col width="27.5703125" customWidth="1" style="123" min="10" max="10"/>
    <col width="31.7109375" customWidth="1" style="123" min="11" max="11"/>
    <col width="19.7109375" bestFit="1" customWidth="1" style="123" min="12" max="12"/>
    <col width="40.28515625" customWidth="1" style="123" min="13" max="13"/>
    <col width="11.5703125" customWidth="1" style="123" min="14" max="41"/>
    <col width="11.5703125" customWidth="1" style="123" min="42" max="16384"/>
  </cols>
  <sheetData>
    <row r="1" ht="13.5" customHeight="1" s="214" thickBot="1"/>
    <row r="2" ht="28.15" customFormat="1" customHeight="1" s="125">
      <c r="B2" s="138" t="inlineStr">
        <is>
          <t>Fecha actuación</t>
        </is>
      </c>
      <c r="C2" s="139" t="inlineStr">
        <is>
          <t>Estación</t>
        </is>
      </c>
      <c r="D2" s="139" t="inlineStr">
        <is>
          <t>Cliente</t>
        </is>
      </c>
      <c r="E2" s="139" t="inlineStr">
        <is>
          <t>Modelo Lidar</t>
        </is>
      </c>
      <c r="F2" s="139" t="inlineStr">
        <is>
          <t>Técnicos</t>
        </is>
      </c>
      <c r="G2" s="139" t="inlineStr">
        <is>
          <t>¿Sustituir bidones de metanol?</t>
        </is>
      </c>
      <c r="H2" s="139" t="inlineStr">
        <is>
          <t xml:space="preserve">Consumo líquido limpiaparabrisas </t>
        </is>
      </c>
      <c r="I2" s="139" t="inlineStr">
        <is>
          <t>Comentarios</t>
        </is>
      </c>
      <c r="J2" s="139" t="inlineStr">
        <is>
          <t>Descarga de datos a partir del</t>
        </is>
      </c>
      <c r="K2" s="140" t="inlineStr">
        <is>
          <t>Centro médico más cercano</t>
        </is>
      </c>
      <c r="L2" s="141" t="inlineStr">
        <is>
          <t>Tiempo estimado de llegada</t>
        </is>
      </c>
    </row>
    <row r="3" ht="89.25" customHeight="1" s="214">
      <c r="B3" s="142" t="n">
        <v>45749</v>
      </c>
      <c r="C3" s="152" t="inlineStr">
        <is>
          <t>ANVO-A</t>
        </is>
      </c>
      <c r="D3" s="126" t="inlineStr">
        <is>
          <t>Iberdrola</t>
        </is>
      </c>
      <c r="E3" s="126" t="inlineStr">
        <is>
          <t>Windcube</t>
        </is>
      </c>
      <c r="F3" s="126" t="n">
        <v>1</v>
      </c>
      <c r="G3" s="127" t="inlineStr">
        <is>
          <t xml:space="preserve">No tiene EFOY.
Se va a instalar el EFOY, llevar 2 bidones nuevos. </t>
        </is>
      </c>
      <c r="H3" s="128" t="inlineStr">
        <is>
          <t xml:space="preserve"> Según estimación ha gastado 45 L desde su último mantenimiento. </t>
        </is>
      </c>
      <c r="I3" s="129" t="inlineStr">
        <is>
          <t>Ver si hay vegetación delante de los paneles y cortarla
+
Mantenimiento preventivo normal
+
Descarga de datos
+
Instalar EFOY</t>
        </is>
      </c>
      <c r="J3" s="130" t="inlineStr">
        <is>
          <t>Desde último mantenimiento el 21/11/2025</t>
        </is>
      </c>
      <c r="K3" s="130" t="inlineStr">
        <is>
          <t xml:space="preserve">C. Aspas, 10, 21540 Villanueva de los Castillejos, Huelva
Horario:
Abierto de Lunes a Viernes de 08 -15h. </t>
        </is>
      </c>
      <c r="L3" s="131" t="inlineStr">
        <is>
          <t>10 min</t>
        </is>
      </c>
    </row>
    <row r="4" ht="80.25" customHeight="1" s="214">
      <c r="B4" s="142" t="n">
        <v>45750</v>
      </c>
      <c r="C4" s="152" t="inlineStr">
        <is>
          <t>Arrebol</t>
        </is>
      </c>
      <c r="D4" s="126" t="inlineStr">
        <is>
          <t>Statkraft</t>
        </is>
      </c>
      <c r="E4" s="126" t="inlineStr">
        <is>
          <t>Windcube</t>
        </is>
      </c>
      <c r="F4" s="126" t="n">
        <v>1</v>
      </c>
      <c r="G4" s="127" t="inlineStr">
        <is>
          <t>No tiene EFOY.</t>
        </is>
      </c>
      <c r="H4" s="128" t="inlineStr">
        <is>
          <t xml:space="preserve"> Según estimación ha gastado 20 L desde su último mantenimiento. </t>
        </is>
      </c>
      <c r="I4" s="129" t="inlineStr">
        <is>
          <t>Ver si hay vegetación delante de los paneles y cortarla
+
Mantenimiento preventivo normal
+
Descarga de datos</t>
        </is>
      </c>
      <c r="J4" s="130" t="inlineStr">
        <is>
          <t>Desde último mantenimiento el 19/11/2024</t>
        </is>
      </c>
      <c r="K4" s="130" t="inlineStr">
        <is>
          <t>Tarifa Centro de Salud, C. Antonio Maura, S/N, 11380 Tarifa, Cádiz
Horario:
Abierto 24h de Lunes a Domingo</t>
        </is>
      </c>
      <c r="L4" s="131" t="inlineStr">
        <is>
          <t>23 min</t>
        </is>
      </c>
    </row>
    <row r="5" ht="87.75" customHeight="1" s="214" thickBot="1">
      <c r="B5" s="143" t="inlineStr">
        <is>
          <t>03/04/2025 - 04/04/2025</t>
        </is>
      </c>
      <c r="C5" s="153" t="inlineStr">
        <is>
          <t>Lagunillas</t>
        </is>
      </c>
      <c r="D5" s="132" t="inlineStr">
        <is>
          <t>Statkraft</t>
        </is>
      </c>
      <c r="E5" s="132" t="inlineStr">
        <is>
          <t>Windcube</t>
        </is>
      </c>
      <c r="F5" s="132" t="n">
        <v>1</v>
      </c>
      <c r="G5" s="133" t="inlineStr">
        <is>
          <t>No tiene EFOY.</t>
        </is>
      </c>
      <c r="H5" s="134" t="inlineStr">
        <is>
          <t xml:space="preserve"> Según estimación ha gastado casi los 50 L desde su puesta en marcha. </t>
        </is>
      </c>
      <c r="I5" s="135" t="inlineStr">
        <is>
          <t>Ver si hay vegetación delante de los paneles y cortarla
+
Mantenimiento preventivo normal
+
Descarga de datos</t>
        </is>
      </c>
      <c r="J5" s="136" t="inlineStr">
        <is>
          <t>Desde su puesta en marcha el 20/01/2025</t>
        </is>
      </c>
      <c r="K5" s="136" t="inlineStr">
        <is>
          <t>Cjón. de los Molinos, 4, 29240 Valle de Abdalajís, Málaga
Horario:
Abierto 24h de Lunes a Viernes</t>
        </is>
      </c>
      <c r="L5" s="137" t="inlineStr">
        <is>
          <t>10 min</t>
        </is>
      </c>
    </row>
    <row r="7" ht="13.5" customHeight="1" s="214" thickBot="1"/>
    <row r="8" ht="51.75" customHeight="1" s="214" thickBot="1">
      <c r="B8" s="144" t="inlineStr">
        <is>
          <t>??</t>
        </is>
      </c>
      <c r="C8" s="145" t="inlineStr">
        <is>
          <t>SNA2-A</t>
        </is>
      </c>
      <c r="D8" s="146" t="inlineStr">
        <is>
          <t>Iberdrola</t>
        </is>
      </c>
      <c r="E8" s="146" t="inlineStr">
        <is>
          <t>Windcube</t>
        </is>
      </c>
      <c r="F8" s="146" t="n">
        <v>1</v>
      </c>
      <c r="G8" s="147" t="inlineStr">
        <is>
          <t>No. 
Bidón 1: 78% y bidón 2: 100%</t>
        </is>
      </c>
      <c r="H8" s="148" t="inlineStr">
        <is>
          <t xml:space="preserve"> Según estimación ha gastado casi los 50 L desde su puesta en marcha. </t>
        </is>
      </c>
      <c r="I8" s="149" t="inlineStr">
        <is>
          <t>Mantenimiento preventivo normal</t>
        </is>
      </c>
      <c r="J8" s="150" t="inlineStr">
        <is>
          <t>No se descargan datos.</t>
        </is>
      </c>
      <c r="K8" s="150" t="inlineStr">
        <is>
          <t>C. el Coso, 4, 16555 Carrascosa del Campo, Cuenca
Horario: 24h.</t>
        </is>
      </c>
      <c r="L8" s="151" t="inlineStr">
        <is>
          <t>10 min</t>
        </is>
      </c>
    </row>
    <row r="9" ht="13.5" customHeight="1" s="214" thickBot="1"/>
    <row r="10" ht="26.25" customHeight="1" s="214" thickBot="1">
      <c r="B10" s="138" t="inlineStr">
        <is>
          <t>Fecha actuación</t>
        </is>
      </c>
      <c r="C10" s="139" t="inlineStr">
        <is>
          <t>Estación</t>
        </is>
      </c>
      <c r="D10" s="139" t="inlineStr">
        <is>
          <t>Cliente</t>
        </is>
      </c>
      <c r="E10" s="139" t="inlineStr">
        <is>
          <t>Modelo Lidar</t>
        </is>
      </c>
      <c r="F10" s="139" t="inlineStr">
        <is>
          <t>Técnicos</t>
        </is>
      </c>
      <c r="G10" s="139" t="inlineStr">
        <is>
          <t>¿Sustituir bidones de metanol?</t>
        </is>
      </c>
      <c r="H10" s="139" t="inlineStr">
        <is>
          <t xml:space="preserve">Consumo líquido limpiaparabrisas </t>
        </is>
      </c>
      <c r="I10" s="139" t="inlineStr">
        <is>
          <t>Comentarios</t>
        </is>
      </c>
      <c r="J10" s="139" t="inlineStr">
        <is>
          <t>Descarga de datos a partir del</t>
        </is>
      </c>
      <c r="K10" s="140" t="inlineStr">
        <is>
          <t>Centro médico más cercano</t>
        </is>
      </c>
      <c r="L10" s="141" t="inlineStr">
        <is>
          <t>Tiempo estimado de llegada</t>
        </is>
      </c>
    </row>
    <row r="11" ht="86.65000000000001" customHeight="1" s="214" thickBot="1">
      <c r="B11" s="154" t="inlineStr">
        <is>
          <t>09/04/2025
o
 10/04/2025</t>
        </is>
      </c>
      <c r="C11" s="155" t="inlineStr">
        <is>
          <t>Ankum</t>
        </is>
      </c>
      <c r="D11" s="188" t="inlineStr">
        <is>
          <t>Iberdrola</t>
        </is>
      </c>
      <c r="E11" s="188" t="inlineStr">
        <is>
          <t>Windcube</t>
        </is>
      </c>
      <c r="F11" s="188" t="n">
        <v>1</v>
      </c>
      <c r="G11" s="156" t="inlineStr">
        <is>
          <t xml:space="preserve">Sí, 2 bidones nuevos. Dejar 2 bidones de stock. </t>
        </is>
      </c>
      <c r="H11" s="157" t="inlineStr">
        <is>
          <t xml:space="preserve"> Según estimación ha gastado 4 L desde su último mantenimiento.</t>
        </is>
      </c>
      <c r="I11" s="158" t="inlineStr">
        <is>
          <t>Mantenimiento preventivo normal
+
Instalar antena EFOY
+ 
Cambio posición cámara seguridad</t>
        </is>
      </c>
      <c r="J11" s="159" t="inlineStr">
        <is>
          <t>No se descargan datos.</t>
        </is>
      </c>
      <c r="K11" s="159" t="inlineStr">
        <is>
          <t>Hasestraße 16-18, 49565 Bramsche, Alemania
Horario: 24h.</t>
        </is>
      </c>
      <c r="L11" s="160" t="inlineStr">
        <is>
          <t>27 min</t>
        </is>
      </c>
    </row>
    <row r="12" ht="83.65000000000001" customHeight="1" s="214" thickBot="1">
      <c r="B12" s="154" t="inlineStr">
        <is>
          <t>09/04/2025
o
 10/04/2025</t>
        </is>
      </c>
      <c r="C12" s="155" t="inlineStr">
        <is>
          <t>Baccum</t>
        </is>
      </c>
      <c r="D12" s="188" t="inlineStr">
        <is>
          <t>Iberdrola</t>
        </is>
      </c>
      <c r="E12" s="188" t="inlineStr">
        <is>
          <t>Windcube</t>
        </is>
      </c>
      <c r="F12" s="188" t="n">
        <v>1</v>
      </c>
      <c r="G12" s="156" t="inlineStr">
        <is>
          <t>No. Bidón 1: 55% y bidón 2: 100%
Dejar 2 en stock</t>
        </is>
      </c>
      <c r="H12" s="157" t="inlineStr">
        <is>
          <t xml:space="preserve"> Según estimación ha gastado 
15 L desde mantenimiento. </t>
        </is>
      </c>
      <c r="I12" s="158" t="inlineStr">
        <is>
          <t>Mantenimiento preventivo normal
+
Sustitución PTH
+ 
Cambio posición cámara seguridad</t>
        </is>
      </c>
      <c r="J12" s="159" t="inlineStr">
        <is>
          <t>No se descargan datos.</t>
        </is>
      </c>
      <c r="K12" s="159" t="inlineStr">
        <is>
          <t>Wilhelmstraße 13, 49808 Lingen (Ems), Alemania
Horario: 24h.</t>
        </is>
      </c>
      <c r="L12" s="160" t="inlineStr">
        <is>
          <t>16 min</t>
        </is>
      </c>
    </row>
    <row r="13" ht="75.59999999999999" customHeight="1" s="214" thickBot="1">
      <c r="B13" s="154" t="inlineStr">
        <is>
          <t>09/04/2025
o
 10/04/2025</t>
        </is>
      </c>
      <c r="C13" s="155" t="inlineStr">
        <is>
          <t>Balve</t>
        </is>
      </c>
      <c r="D13" s="188" t="inlineStr">
        <is>
          <t>Iberdrola</t>
        </is>
      </c>
      <c r="E13" s="188" t="inlineStr">
        <is>
          <t>Windcube</t>
        </is>
      </c>
      <c r="F13" s="188" t="n">
        <v>2</v>
      </c>
      <c r="G13" s="156" t="inlineStr">
        <is>
          <t>Sí, 1 bidón. 
Bidón 2: 100% y dejar 2 de stock. (dejar el el biidón casi acabado de stock)</t>
        </is>
      </c>
      <c r="H13" s="157" t="inlineStr">
        <is>
          <t xml:space="preserve"> Según estimación ha gastado 
10 L desde mantenimiento. 
(hay 4 L de agua destilada)</t>
        </is>
      </c>
      <c r="I13" s="158" t="inlineStr">
        <is>
          <t>Mantenimiento correctivo cambio de lidar
+ 
Cambio posición cámara seguridad</t>
        </is>
      </c>
      <c r="J13" s="159" t="inlineStr">
        <is>
          <t>No se descargan datos.</t>
        </is>
      </c>
      <c r="K13" s="159" t="inlineStr">
        <is>
          <t>-</t>
        </is>
      </c>
      <c r="L13" s="160" t="inlineStr">
        <is>
          <t>-</t>
        </is>
      </c>
    </row>
    <row r="14" ht="81.59999999999999" customHeight="1" s="214" thickBot="1">
      <c r="B14" s="154" t="n"/>
      <c r="C14" s="161" t="inlineStr">
        <is>
          <t>Emsbueren</t>
        </is>
      </c>
      <c r="D14" s="188" t="inlineStr">
        <is>
          <t>Iberdrola</t>
        </is>
      </c>
      <c r="E14" s="188" t="inlineStr">
        <is>
          <t>Windcube</t>
        </is>
      </c>
      <c r="F14" s="188" t="n">
        <v>1</v>
      </c>
      <c r="G14" s="156" t="inlineStr">
        <is>
          <t>Sí, 1 bidón. 
Bidón 2: 100% y dejar 2 de stock. (dejar el el bidón casi acabado de stock)</t>
        </is>
      </c>
      <c r="H14" s="157" t="inlineStr">
        <is>
          <t xml:space="preserve"> Según estimación ha gastado 5 L desde mantenimiento. </t>
        </is>
      </c>
      <c r="I14" s="158" t="inlineStr">
        <is>
          <t>Mantenimiento preventivo normal
+
Ajustar bien sensor del bidón 2 del EFOY
+ 
Cambio posición cámara seguridad</t>
        </is>
      </c>
      <c r="J14" s="159" t="inlineStr">
        <is>
          <t>No se descargan datos.</t>
        </is>
      </c>
      <c r="K14" s="159" t="inlineStr">
        <is>
          <t>Hörstkamp 12, 48431 Rheine, Alemania
Horario: 24h.</t>
        </is>
      </c>
      <c r="L14" s="160" t="inlineStr">
        <is>
          <t>20 min</t>
        </is>
      </c>
    </row>
    <row r="15" ht="67.15000000000001" customHeight="1" s="214" thickBot="1">
      <c r="B15" s="154" t="n"/>
      <c r="C15" s="161" t="inlineStr">
        <is>
          <t>Forstmühler</t>
        </is>
      </c>
      <c r="D15" s="188" t="inlineStr">
        <is>
          <t>Iberdrola</t>
        </is>
      </c>
      <c r="E15" s="188" t="inlineStr">
        <is>
          <t>Windcube</t>
        </is>
      </c>
      <c r="F15" s="188" t="n">
        <v>1</v>
      </c>
      <c r="G15" s="156" t="inlineStr">
        <is>
          <t>Sí, 1 bidón. 
Bidón 2: 100% y ya hay stock. (dejar el el bidón casi acabado de stock)</t>
        </is>
      </c>
      <c r="H15" s="157" t="inlineStr">
        <is>
          <t xml:space="preserve"> Según estimación ha gastado
10 L desde mantenimiento. </t>
        </is>
      </c>
      <c r="I15" s="158" t="inlineStr">
        <is>
          <t>Mantenimiento preventivo normal
+ 
Cambio posición cámara seguridad</t>
        </is>
      </c>
      <c r="J15" s="159" t="inlineStr">
        <is>
          <t>No se descargan datos.</t>
        </is>
      </c>
      <c r="K15" s="159" t="inlineStr">
        <is>
          <t>Franz-Josef-Strauß-Allee 11, 93053 Regensburg, Alemania
Horario: 24h.</t>
        </is>
      </c>
      <c r="L15" s="160" t="inlineStr">
        <is>
          <t>28 min</t>
        </is>
      </c>
    </row>
    <row r="17" ht="13.5" customHeight="1" s="214" thickBot="1"/>
    <row r="18" ht="26.25" customHeight="1" s="214" thickBot="1">
      <c r="B18" s="138" t="inlineStr">
        <is>
          <t>Fecha actuación</t>
        </is>
      </c>
      <c r="C18" s="139" t="inlineStr">
        <is>
          <t>Estación</t>
        </is>
      </c>
      <c r="D18" s="139" t="inlineStr">
        <is>
          <t>Cliente</t>
        </is>
      </c>
      <c r="E18" s="139" t="inlineStr">
        <is>
          <t>Modelo Lidar</t>
        </is>
      </c>
      <c r="F18" s="139" t="inlineStr">
        <is>
          <t>Técnicos</t>
        </is>
      </c>
      <c r="G18" s="139" t="inlineStr">
        <is>
          <t>¿Sustituir bidones de metanol?</t>
        </is>
      </c>
      <c r="H18" s="139" t="inlineStr">
        <is>
          <t xml:space="preserve">Consumo líquido limpiaparabrisas </t>
        </is>
      </c>
      <c r="I18" s="139" t="inlineStr">
        <is>
          <t>Comentarios</t>
        </is>
      </c>
      <c r="J18" s="139" t="inlineStr">
        <is>
          <t>Descarga de datos a partir del</t>
        </is>
      </c>
      <c r="K18" s="140" t="inlineStr">
        <is>
          <t>Centro médico más cercano</t>
        </is>
      </c>
      <c r="L18" s="141" t="inlineStr">
        <is>
          <t>Tiempo estimado de llegada</t>
        </is>
      </c>
    </row>
    <row r="19" ht="51.75" customHeight="1" s="214" thickBot="1">
      <c r="B19" s="163" t="n">
        <v>45763</v>
      </c>
      <c r="C19" s="145" t="inlineStr">
        <is>
          <t>SNA2-A</t>
        </is>
      </c>
      <c r="D19" s="146" t="inlineStr">
        <is>
          <t>Iberdrola</t>
        </is>
      </c>
      <c r="E19" s="146" t="inlineStr">
        <is>
          <t>Windcube</t>
        </is>
      </c>
      <c r="F19" s="146" t="n">
        <v>2</v>
      </c>
      <c r="G19" s="147" t="inlineStr">
        <is>
          <t xml:space="preserve">No. </t>
        </is>
      </c>
      <c r="H19" s="148" t="inlineStr">
        <is>
          <t>5 L de alcohol isopropílico + 45 L agua destilada. En total 50 L.</t>
        </is>
      </c>
      <c r="I19" s="149" t="inlineStr">
        <is>
          <t>Mantenimiento preventivo normal</t>
        </is>
      </c>
      <c r="J19" s="150" t="inlineStr">
        <is>
          <t>No se descargan datos.</t>
        </is>
      </c>
      <c r="K19" s="150" t="inlineStr">
        <is>
          <t>C. el Coso, 4, 16555 Carrascosa del Campo, Cuenca
Horario: 24h.</t>
        </is>
      </c>
      <c r="L19" s="151" t="inlineStr">
        <is>
          <t>10 min</t>
        </is>
      </c>
    </row>
    <row r="20" ht="51.75" customHeight="1" s="214" thickBot="1">
      <c r="B20" s="163" t="n">
        <v>45763</v>
      </c>
      <c r="C20" s="145" t="inlineStr">
        <is>
          <t>SNA3-A</t>
        </is>
      </c>
      <c r="D20" s="146" t="inlineStr">
        <is>
          <t>Iberdrola</t>
        </is>
      </c>
      <c r="E20" s="146" t="inlineStr">
        <is>
          <t>Windcube</t>
        </is>
      </c>
      <c r="F20" s="146" t="n">
        <v>2</v>
      </c>
      <c r="G20" s="147" t="inlineStr">
        <is>
          <t xml:space="preserve">No. </t>
        </is>
      </c>
      <c r="H20" s="148" t="inlineStr">
        <is>
          <t>4 L de alcohol isopropílico + 36 L agua destilada. En total 40 L.</t>
        </is>
      </c>
      <c r="I20" s="149" t="inlineStr">
        <is>
          <t>Mantenimiento preventivo normal</t>
        </is>
      </c>
      <c r="J20" s="150" t="inlineStr">
        <is>
          <t>No se descargan datos.</t>
        </is>
      </c>
      <c r="K20" s="150" t="inlineStr">
        <is>
          <t>C. el Coso, 4, 16555 Carrascosa del Campo, Cuenca
Horario: 24h.</t>
        </is>
      </c>
      <c r="L20" s="151" t="inlineStr">
        <is>
          <t>10 min</t>
        </is>
      </c>
    </row>
    <row r="21" ht="26.25" customHeight="1" s="214" thickBot="1">
      <c r="B21" s="163" t="inlineStr">
        <is>
          <t>xx/4/2025</t>
        </is>
      </c>
      <c r="C21" s="145" t="inlineStr">
        <is>
          <t>Montecabeza</t>
        </is>
      </c>
      <c r="D21" s="146" t="inlineStr">
        <is>
          <t>Iberdrola</t>
        </is>
      </c>
      <c r="E21" s="146" t="inlineStr">
        <is>
          <t>Windcube</t>
        </is>
      </c>
      <c r="F21" s="146" t="n">
        <v>2</v>
      </c>
      <c r="G21" s="147" t="inlineStr">
        <is>
          <t xml:space="preserve">No. </t>
        </is>
      </c>
      <c r="H21" s="148" t="inlineStr">
        <is>
          <t>2.5 L de alcohol isopropílico + 22.5 L agua destilada. En total 25 L.</t>
        </is>
      </c>
      <c r="I21" s="149" t="inlineStr">
        <is>
          <t>Mantenimiento preventivo normal</t>
        </is>
      </c>
      <c r="J21" s="150" t="inlineStr">
        <is>
          <t>No se descargan datos.</t>
        </is>
      </c>
      <c r="K21" s="150" t="n"/>
      <c r="L21" s="151" t="inlineStr">
        <is>
          <t>11 min</t>
        </is>
      </c>
    </row>
    <row r="22" ht="39" customHeight="1" s="214" thickBot="1">
      <c r="B22" s="163" t="inlineStr">
        <is>
          <t>xx/4/2025</t>
        </is>
      </c>
      <c r="C22" s="145" t="inlineStr">
        <is>
          <t>ERO-1D</t>
        </is>
      </c>
      <c r="D22" s="146" t="inlineStr">
        <is>
          <t>Iberdrola</t>
        </is>
      </c>
      <c r="E22" s="146" t="inlineStr">
        <is>
          <t>Windcube</t>
        </is>
      </c>
      <c r="F22" s="146" t="n">
        <v>2</v>
      </c>
      <c r="G22" s="147" t="inlineStr">
        <is>
          <t xml:space="preserve">No. </t>
        </is>
      </c>
      <c r="H22" s="148" t="inlineStr">
        <is>
          <t>Por confirmar con Iberdrola</t>
        </is>
      </c>
      <c r="I22" s="149" t="inlineStr">
        <is>
          <t>Mantenimiento preventivo normal
+ 
Instalación cámara nueva Reolink (os la tenemos que mandar)</t>
        </is>
      </c>
      <c r="J22" s="150" t="inlineStr">
        <is>
          <t>No se descargan datos.</t>
        </is>
      </c>
      <c r="K22" s="150" t="n"/>
      <c r="L22" s="151" t="inlineStr">
        <is>
          <t>12 min</t>
        </is>
      </c>
    </row>
    <row r="23" ht="13.5" customHeight="1" s="214" thickBot="1">
      <c r="B23" s="163" t="inlineStr">
        <is>
          <t>xx/4/2025</t>
        </is>
      </c>
      <c r="C23" s="145" t="inlineStr">
        <is>
          <t>Tablado</t>
        </is>
      </c>
      <c r="D23" s="146" t="inlineStr">
        <is>
          <t>Iberdrola</t>
        </is>
      </c>
      <c r="E23" s="146" t="inlineStr">
        <is>
          <t>Windcube</t>
        </is>
      </c>
      <c r="F23" s="146" t="n">
        <v>2</v>
      </c>
      <c r="G23" s="147" t="inlineStr">
        <is>
          <t xml:space="preserve">No. </t>
        </is>
      </c>
      <c r="H23" s="148" t="inlineStr">
        <is>
          <t>Por confirmar con Iberdrola</t>
        </is>
      </c>
      <c r="I23" s="149" t="inlineStr">
        <is>
          <t>Mantenimiento preventivo normal</t>
        </is>
      </c>
      <c r="J23" s="150" t="inlineStr">
        <is>
          <t>No se descargan datos.</t>
        </is>
      </c>
      <c r="K23" s="150" t="n"/>
      <c r="L23" s="151" t="inlineStr">
        <is>
          <t>13 min</t>
        </is>
      </c>
    </row>
    <row r="25" ht="13.5" customHeight="1" s="214" thickBot="1"/>
    <row r="26" ht="39" customHeight="1" s="214" thickBot="1">
      <c r="B26" s="163" t="inlineStr">
        <is>
          <t>xx/05/2025</t>
        </is>
      </c>
      <c r="C26" s="145" t="inlineStr">
        <is>
          <t>Schmiedehausen</t>
        </is>
      </c>
      <c r="D26" s="146" t="inlineStr">
        <is>
          <t>EDF</t>
        </is>
      </c>
      <c r="E26" s="146" t="inlineStr">
        <is>
          <t>Windcube</t>
        </is>
      </c>
      <c r="F26" s="146" t="n">
        <v>1</v>
      </c>
      <c r="G26" s="147" t="inlineStr">
        <is>
          <t>No. 
(hay stock 1 bidón al 100%, bidón 2 al 26%)</t>
        </is>
      </c>
      <c r="H26" s="148" t="inlineStr">
        <is>
          <t>Según estimación ha gastado 10 L desde su último mantenimiento.</t>
        </is>
      </c>
      <c r="I26" s="149" t="inlineStr">
        <is>
          <t>Mantenimiento preventivo normal</t>
        </is>
      </c>
      <c r="J26" s="150" t="inlineStr">
        <is>
          <t>Se descargan datos.</t>
        </is>
      </c>
      <c r="K26" s="150" t="inlineStr">
        <is>
          <t xml:space="preserve">Humboldtstraße 31, 06618 Naumburg (Saale), Alemania
Horario: 24h. </t>
        </is>
      </c>
      <c r="L26" s="151" t="inlineStr">
        <is>
          <t>27 min</t>
        </is>
      </c>
    </row>
    <row r="27" ht="39" customHeight="1" s="214" thickBot="1">
      <c r="B27" s="163" t="inlineStr">
        <is>
          <t>xx/05/2025</t>
        </is>
      </c>
      <c r="C27" s="145" t="inlineStr">
        <is>
          <t>Kavelstorf</t>
        </is>
      </c>
      <c r="D27" s="146" t="inlineStr">
        <is>
          <t>EDF</t>
        </is>
      </c>
      <c r="E27" s="146" t="inlineStr">
        <is>
          <t>Windcube</t>
        </is>
      </c>
      <c r="F27" s="146" t="n">
        <v>1</v>
      </c>
      <c r="G27" s="147" t="inlineStr">
        <is>
          <t>No. 
(hay stock 1 bidón al 100%, bidón 2 al 38%)</t>
        </is>
      </c>
      <c r="H27" s="148" t="inlineStr">
        <is>
          <t>Según estimación ha gastado 5 L desde su último mantenimiento.</t>
        </is>
      </c>
      <c r="I27" s="149" t="inlineStr">
        <is>
          <t>Mantenimiento preventivo normal
+
Reinicio del EFOY, no conecta desde hace varias semanas</t>
        </is>
      </c>
      <c r="J27" s="150" t="inlineStr">
        <is>
          <t>Se descargan datos.</t>
        </is>
      </c>
      <c r="K27" s="150" t="inlineStr">
        <is>
          <t xml:space="preserve">Dr.-Friedrich-Dittmann-Weg 1, 18258 Schwaan, Alemania
Horario: 24h. </t>
        </is>
      </c>
      <c r="L27" s="151" t="inlineStr">
        <is>
          <t>18 min</t>
        </is>
      </c>
    </row>
    <row r="28" ht="39" customHeight="1" s="214" thickBot="1">
      <c r="B28" s="163" t="inlineStr">
        <is>
          <t>xx/05/2025</t>
        </is>
      </c>
      <c r="C28" s="145" t="inlineStr">
        <is>
          <t>Altkalen-Lelkendorf</t>
        </is>
      </c>
      <c r="D28" s="146" t="inlineStr">
        <is>
          <t>EDF</t>
        </is>
      </c>
      <c r="E28" s="146" t="inlineStr">
        <is>
          <t>Windcube</t>
        </is>
      </c>
      <c r="F28" s="146" t="n">
        <v>1</v>
      </c>
      <c r="G28" s="147" t="inlineStr">
        <is>
          <t>No. 
(hay stock 1 bidón al 100%, bidón 2 al 44%)</t>
        </is>
      </c>
      <c r="H28" s="148" t="inlineStr">
        <is>
          <t>Según estimación ha gastado 5 L desde su último mantenimiento.</t>
        </is>
      </c>
      <c r="I28" s="149" t="inlineStr">
        <is>
          <t>Mantenimiento preventivo normal</t>
        </is>
      </c>
      <c r="J28" s="150" t="inlineStr">
        <is>
          <t>Se descargan datos.</t>
        </is>
      </c>
      <c r="K28" s="150" t="inlineStr">
        <is>
          <t xml:space="preserve">DRK Hospital Teterow, Goethestraße 14, 17166 Teterow, Alemania
Horario: 24h. </t>
        </is>
      </c>
      <c r="L28" s="151" t="inlineStr">
        <is>
          <t>25 min</t>
        </is>
      </c>
    </row>
    <row r="29" ht="64.5" customHeight="1" s="214" thickBot="1">
      <c r="B29" s="163" t="inlineStr">
        <is>
          <t>xx/05/2025</t>
        </is>
      </c>
      <c r="C29" s="145" t="inlineStr">
        <is>
          <t>Soltau</t>
        </is>
      </c>
      <c r="D29" s="146" t="inlineStr">
        <is>
          <t>EDF</t>
        </is>
      </c>
      <c r="E29" s="146" t="inlineStr">
        <is>
          <t>Windcube</t>
        </is>
      </c>
      <c r="F29" s="146" t="n">
        <v>1</v>
      </c>
      <c r="G29" s="147" t="inlineStr">
        <is>
          <t>No. 
(hay stock 1 bidón al 100%, bidón 2 al 26%)</t>
        </is>
      </c>
      <c r="H29" s="148" t="inlineStr">
        <is>
          <t>Según estimación ha gastado los 50 L desde su último mantenimiento.</t>
        </is>
      </c>
      <c r="I29" s="149" t="inlineStr">
        <is>
          <t>Mantenimiento preventivo normal
+
Rellenar al completo el bidón de líquido limpiaparabrisas
+
Comprobar funcionamieto de la bomba de liquido limpiaparabrisas</t>
        </is>
      </c>
      <c r="J29" s="150" t="inlineStr">
        <is>
          <t>Se descargan datos.</t>
        </is>
      </c>
      <c r="K29" s="150" t="inlineStr">
        <is>
          <t xml:space="preserve">Oeninger Weg 30, 29614 Soltau, Alemania
Horario: 24h. </t>
        </is>
      </c>
      <c r="L29" s="151" t="inlineStr">
        <is>
          <t>15 min</t>
        </is>
      </c>
    </row>
    <row r="31" ht="13.5" customHeight="1" s="214" thickBot="1"/>
    <row r="32" ht="26.25" customHeight="1" s="214" thickBot="1">
      <c r="B32" s="138" t="inlineStr">
        <is>
          <t>Fecha actuación</t>
        </is>
      </c>
      <c r="C32" s="139" t="inlineStr">
        <is>
          <t>Estación</t>
        </is>
      </c>
      <c r="D32" s="139" t="inlineStr">
        <is>
          <t>Cliente</t>
        </is>
      </c>
      <c r="E32" s="139" t="inlineStr">
        <is>
          <t>Modelo Lidar</t>
        </is>
      </c>
      <c r="F32" s="139" t="inlineStr">
        <is>
          <t>Técnicos</t>
        </is>
      </c>
      <c r="G32" s="139" t="inlineStr">
        <is>
          <t>¿Sustituir bidones de metanol?</t>
        </is>
      </c>
      <c r="H32" s="139" t="inlineStr">
        <is>
          <t xml:space="preserve">Consumo líquido limpiaparabrisas </t>
        </is>
      </c>
      <c r="I32" s="139" t="inlineStr">
        <is>
          <t>Comentarios</t>
        </is>
      </c>
      <c r="J32" s="139" t="inlineStr">
        <is>
          <t>Descarga de datos a partir del</t>
        </is>
      </c>
      <c r="K32" s="140" t="inlineStr">
        <is>
          <t>Centro médico más cercano</t>
        </is>
      </c>
      <c r="L32" s="141" t="inlineStr">
        <is>
          <t>Tiempo estimado de llegada</t>
        </is>
      </c>
    </row>
    <row r="33" ht="13.5" customHeight="1" s="214" thickBot="1">
      <c r="B33" s="163" t="inlineStr">
        <is>
          <t>xx/5/2025</t>
        </is>
      </c>
      <c r="C33" s="145" t="inlineStr">
        <is>
          <t>ERO-1D</t>
        </is>
      </c>
      <c r="D33" s="146" t="inlineStr">
        <is>
          <t>Iberdrola</t>
        </is>
      </c>
      <c r="E33" s="146" t="inlineStr">
        <is>
          <t>Windcube</t>
        </is>
      </c>
      <c r="F33" s="146" t="n">
        <v>1</v>
      </c>
      <c r="G33" s="147" t="inlineStr">
        <is>
          <t xml:space="preserve">No. </t>
        </is>
      </c>
      <c r="H33" s="148" t="inlineStr">
        <is>
          <t>No.</t>
        </is>
      </c>
      <c r="I33" s="149" t="inlineStr">
        <is>
          <t>Retirar picas.</t>
        </is>
      </c>
      <c r="J33" s="150" t="inlineStr">
        <is>
          <t>No se descargan datos.</t>
        </is>
      </c>
      <c r="K33" s="150" t="n"/>
      <c r="L33" s="151" t="inlineStr">
        <is>
          <t>12 min</t>
        </is>
      </c>
    </row>
    <row r="34" ht="39" customHeight="1" s="214" thickBot="1">
      <c r="B34" s="163" t="n">
        <v>45782</v>
      </c>
      <c r="C34" s="145" t="inlineStr">
        <is>
          <t>Tablado</t>
        </is>
      </c>
      <c r="D34" s="146" t="inlineStr">
        <is>
          <t>Iberdrola</t>
        </is>
      </c>
      <c r="E34" s="146" t="inlineStr">
        <is>
          <t>Windcube</t>
        </is>
      </c>
      <c r="F34" s="146" t="n">
        <v>1</v>
      </c>
      <c r="G34" s="147" t="inlineStr">
        <is>
          <t>Sí, 1 bidón. 
Bidón 2: 100%</t>
        </is>
      </c>
      <c r="H34" s="148" t="inlineStr">
        <is>
          <t>Según estimación ha gastado 45 L desde su último mantenimiento.</t>
        </is>
      </c>
      <c r="I34" s="149" t="inlineStr">
        <is>
          <t>Mantenimiento preventivo normal</t>
        </is>
      </c>
      <c r="J34" s="150" t="inlineStr">
        <is>
          <t>No se descargan datos.</t>
        </is>
      </c>
      <c r="K34" s="150" t="inlineStr">
        <is>
          <t>Centro de salud de Ólvega, Pl. Constitución, 3, 42110 Ólvega, Soria
Horario: 24h</t>
        </is>
      </c>
      <c r="L34" s="151" t="inlineStr">
        <is>
          <t>30 min</t>
        </is>
      </c>
    </row>
    <row r="35" ht="26.25" customHeight="1" s="214" thickBot="1">
      <c r="B35" s="163" t="n">
        <v>45783</v>
      </c>
      <c r="C35" s="145" t="inlineStr">
        <is>
          <t>ILL2-A</t>
        </is>
      </c>
      <c r="D35" s="146" t="inlineStr">
        <is>
          <t>Iberdrola</t>
        </is>
      </c>
      <c r="E35" s="146" t="inlineStr">
        <is>
          <t>Windcube</t>
        </is>
      </c>
      <c r="F35" s="146" t="n">
        <v>1</v>
      </c>
      <c r="G35" s="147" t="inlineStr">
        <is>
          <t xml:space="preserve">No. </t>
        </is>
      </c>
      <c r="H35" s="148" t="inlineStr">
        <is>
          <t>Según estimación ha gastado 45 L desde su último mantenimiento.</t>
        </is>
      </c>
      <c r="I35" s="149" t="inlineStr">
        <is>
          <t>Mantenimiento preventivo normal</t>
        </is>
      </c>
      <c r="J35" s="150" t="inlineStr">
        <is>
          <t>No se descargan datos.</t>
        </is>
      </c>
      <c r="K35" s="150" t="inlineStr">
        <is>
          <t>Pl. Mayor, 1, 16230 Villanueva de la Jara, Cuenca</t>
        </is>
      </c>
      <c r="L35" s="151" t="inlineStr">
        <is>
          <t>20 min</t>
        </is>
      </c>
    </row>
    <row r="36" ht="39" customHeight="1" s="214" thickBot="1">
      <c r="B36" s="163" t="n">
        <v>45783</v>
      </c>
      <c r="C36" s="145" t="inlineStr">
        <is>
          <t>ERAL-A</t>
        </is>
      </c>
      <c r="D36" s="146" t="inlineStr">
        <is>
          <t>Iberdrola</t>
        </is>
      </c>
      <c r="E36" s="146" t="inlineStr">
        <is>
          <t>Windcube</t>
        </is>
      </c>
      <c r="F36" s="146" t="n">
        <v>1</v>
      </c>
      <c r="G36" s="147" t="inlineStr">
        <is>
          <t xml:space="preserve">No. </t>
        </is>
      </c>
      <c r="H36" s="148" t="inlineStr">
        <is>
          <t>Según estimación ha gastado 35 L desde su último mantenimiento.</t>
        </is>
      </c>
      <c r="I36" s="149" t="inlineStr">
        <is>
          <t>Mantenimiento preventivo normal</t>
        </is>
      </c>
      <c r="J36" s="150" t="inlineStr">
        <is>
          <t>No se descargan datos.</t>
        </is>
      </c>
      <c r="K36" s="150" t="inlineStr">
        <is>
          <t>C. Ruiz de Alarcón, 52, 16100 Valverde de Júcar, Cuenca
Horario: 24h</t>
        </is>
      </c>
      <c r="L36" s="151" t="inlineStr">
        <is>
          <t>20 min</t>
        </is>
      </c>
    </row>
    <row r="37" ht="51.75" customHeight="1" s="214" thickBot="1">
      <c r="B37" s="163" t="n">
        <v>45784</v>
      </c>
      <c r="C37" s="145" t="inlineStr">
        <is>
          <t>MM2P-B</t>
        </is>
      </c>
      <c r="D37" s="146" t="inlineStr">
        <is>
          <t>Iberdrola</t>
        </is>
      </c>
      <c r="E37" s="146" t="inlineStr">
        <is>
          <t>Windcube</t>
        </is>
      </c>
      <c r="F37" s="146" t="n">
        <v>1</v>
      </c>
      <c r="G37" s="147" t="inlineStr">
        <is>
          <t>Sí, 2 bidones. 
No conecta desde el 16/01 y no sabemos su estado real.</t>
        </is>
      </c>
      <c r="H37" s="148" t="inlineStr">
        <is>
          <t>Según estimación ha gastado 40 L desde su último mantenimiento.</t>
        </is>
      </c>
      <c r="I37" s="149" t="inlineStr">
        <is>
          <t>Mantenimiento preventivo normal</t>
        </is>
      </c>
      <c r="J37" s="150" t="inlineStr">
        <is>
          <t>No se descargan datos.</t>
        </is>
      </c>
      <c r="K37" s="150" t="inlineStr">
        <is>
          <t xml:space="preserve"> Calle San Pedro Abajo, 7, 02120 Peñas de San Pedro, Albacete
Horario: De Lunes a Viernes de 09:00 hr. a 14:00 hr.</t>
        </is>
      </c>
      <c r="L37" s="151" t="inlineStr">
        <is>
          <t>20 min</t>
        </is>
      </c>
    </row>
    <row r="38" ht="51.75" customHeight="1" s="214" thickBot="1">
      <c r="B38" s="163" t="n">
        <v>45784</v>
      </c>
      <c r="C38" s="145" t="inlineStr">
        <is>
          <t>ISAP-A</t>
        </is>
      </c>
      <c r="D38" s="146" t="inlineStr">
        <is>
          <t>Iberdrola</t>
        </is>
      </c>
      <c r="E38" s="146" t="inlineStr">
        <is>
          <t>Windcube</t>
        </is>
      </c>
      <c r="F38" s="146" t="n">
        <v>1</v>
      </c>
      <c r="G38" s="147" t="inlineStr">
        <is>
          <t xml:space="preserve">No. </t>
        </is>
      </c>
      <c r="H38" s="148" t="inlineStr">
        <is>
          <t>Según estimación ha gastado 30 L desde su último mantenimiento.</t>
        </is>
      </c>
      <c r="I38" s="149" t="inlineStr">
        <is>
          <t xml:space="preserve">Mantenimiento preventivo normal
+ 
Conectar cable de 24V desde el LiDAR al regulador de carga de la torre. Instalar nueva batería en la torre. </t>
        </is>
      </c>
      <c r="J38" s="150" t="inlineStr">
        <is>
          <t>No se descargan datos.</t>
        </is>
      </c>
      <c r="K38" s="150" t="inlineStr">
        <is>
          <t>02329 Casas de Lázaro, Albacete
Horario: De Lunes a Viernes de 09:00 hr. a 14:00 hr.</t>
        </is>
      </c>
      <c r="L38" s="151" t="inlineStr">
        <is>
          <t>27 min</t>
        </is>
      </c>
    </row>
    <row r="40" ht="13.5" customHeight="1" s="214" thickBot="1"/>
    <row r="41" ht="26.25" customHeight="1" s="214" thickBot="1">
      <c r="B41" s="138" t="inlineStr">
        <is>
          <t>Fecha actuación</t>
        </is>
      </c>
      <c r="C41" s="139" t="inlineStr">
        <is>
          <t>Estación</t>
        </is>
      </c>
      <c r="D41" s="139" t="inlineStr">
        <is>
          <t>Cliente</t>
        </is>
      </c>
      <c r="E41" s="139" t="inlineStr">
        <is>
          <t>Modelo Lidar</t>
        </is>
      </c>
      <c r="F41" s="139" t="inlineStr">
        <is>
          <t>Técnicos</t>
        </is>
      </c>
      <c r="G41" s="139" t="inlineStr">
        <is>
          <t>¿Sustituir bidones de metanol?</t>
        </is>
      </c>
      <c r="H41" s="139" t="inlineStr">
        <is>
          <t xml:space="preserve">Consumo líquido limpiaparabrisas </t>
        </is>
      </c>
      <c r="I41" s="139" t="inlineStr">
        <is>
          <t>Comentarios</t>
        </is>
      </c>
      <c r="J41" s="139" t="inlineStr">
        <is>
          <t>Descarga de datos a partir del</t>
        </is>
      </c>
      <c r="K41" s="140" t="inlineStr">
        <is>
          <t>Centro médico más cercano</t>
        </is>
      </c>
      <c r="L41" s="141" t="inlineStr">
        <is>
          <t>Tiempo estimado de llegada</t>
        </is>
      </c>
    </row>
    <row r="42" ht="64.5" customHeight="1" s="214" thickBot="1">
      <c r="B42" s="163" t="n">
        <v>45793</v>
      </c>
      <c r="C42" s="145" t="inlineStr">
        <is>
          <t>Saint-Vincent-Jalmoutiers</t>
        </is>
      </c>
      <c r="D42" s="146" t="inlineStr">
        <is>
          <t>Iberdrola</t>
        </is>
      </c>
      <c r="E42" s="146" t="inlineStr">
        <is>
          <t>Windcube</t>
        </is>
      </c>
      <c r="F42" s="146" t="n">
        <v>1</v>
      </c>
      <c r="G42" s="147" t="inlineStr">
        <is>
          <t xml:space="preserve">No. </t>
        </is>
      </c>
      <c r="H42" s="148" t="inlineStr">
        <is>
          <t>Según estimación ha gastado 20 L desde su último mantenimiento.</t>
        </is>
      </c>
      <c r="I42" s="149" t="inlineStr">
        <is>
          <t>Mantenimiento preventivo normal
+
Cambiar PTH, ajustar el cable o ver porque no funciona.
+
Foto del numero de serie de la caja del EFOY (ProCube)</t>
        </is>
      </c>
      <c r="J42" s="150" t="inlineStr">
        <is>
          <t>Todos (RTD + STA)</t>
        </is>
      </c>
      <c r="K42" s="150" t="inlineStr">
        <is>
          <t>Inter-Hospital Ribérac Dronne Double, La Meynardie, 24410 St Privat en Périgord, Francia
Horario: 24h.</t>
        </is>
      </c>
      <c r="L42" s="151" t="inlineStr">
        <is>
          <t>15 min</t>
        </is>
      </c>
    </row>
    <row r="43" ht="51.75" customHeight="1" s="214" thickBot="1">
      <c r="B43" s="163" t="n">
        <v>45793</v>
      </c>
      <c r="C43" s="145" t="inlineStr">
        <is>
          <t>Naillat</t>
        </is>
      </c>
      <c r="D43" s="146" t="inlineStr">
        <is>
          <t>Iberdrola</t>
        </is>
      </c>
      <c r="E43" s="146" t="inlineStr">
        <is>
          <t>Windcube</t>
        </is>
      </c>
      <c r="F43" s="146" t="n">
        <v>1</v>
      </c>
      <c r="G43" s="147" t="inlineStr">
        <is>
          <t xml:space="preserve">No. </t>
        </is>
      </c>
      <c r="H43" s="148" t="inlineStr">
        <is>
          <t>Según estimación ha gastado 35 L desde su último mantenimiento.</t>
        </is>
      </c>
      <c r="I43" s="149" t="inlineStr">
        <is>
          <t xml:space="preserve">Mantenimiento preventivo normal
+
No conecta la cámara, ver que la placa solar (de la camara) este bien orientada. </t>
        </is>
      </c>
      <c r="J43" s="150" t="inlineStr">
        <is>
          <t>Todos (RTD + STA)</t>
        </is>
      </c>
      <c r="K43" s="150" t="inlineStr">
        <is>
          <t>39 Av. de la Senatorerie, 23000 Guéret, Francia
Horario: 24h.</t>
        </is>
      </c>
      <c r="L43" s="151" t="inlineStr">
        <is>
          <t>23 min</t>
        </is>
      </c>
    </row>
    <row r="44" ht="77.25" customHeight="1" s="214" thickBot="1">
      <c r="B44" s="163" t="n">
        <v>45793</v>
      </c>
      <c r="C44" s="145" t="inlineStr">
        <is>
          <t>Orliac</t>
        </is>
      </c>
      <c r="D44" s="146" t="inlineStr">
        <is>
          <t>Iberdrola</t>
        </is>
      </c>
      <c r="E44" s="146" t="inlineStr">
        <is>
          <t>Windcube</t>
        </is>
      </c>
      <c r="F44" s="170" t="inlineStr">
        <is>
          <t>2
(propietario del terreno acompaña a Juan)</t>
        </is>
      </c>
      <c r="G44" s="147" t="inlineStr">
        <is>
          <t xml:space="preserve">No. </t>
        </is>
      </c>
      <c r="H44" s="148" t="inlineStr">
        <is>
          <t>Según estimación ha gastado 40 L desde su último mantenimiento.</t>
        </is>
      </c>
      <c r="I44" s="149" t="inlineStr">
        <is>
          <t>Mantenimiento preventivo normal</t>
        </is>
      </c>
      <c r="J44" s="150" t="inlineStr">
        <is>
          <t>Todos (RTD + STA)</t>
        </is>
      </c>
      <c r="K44" s="150" t="inlineStr">
        <is>
          <t>Pole Health Du Villeneuvois, Avenue de Fumel, lieu dit, Zone Commerciale de Romas, 47300 Villeneuve-sur-Lot, Francia
Horario: 24h.</t>
        </is>
      </c>
      <c r="L44" s="151" t="inlineStr">
        <is>
          <t>50 min</t>
        </is>
      </c>
    </row>
    <row r="45" ht="51.75" customHeight="1" s="214" thickBot="1">
      <c r="B45" s="163" t="inlineStr">
        <is>
          <t>xx/5/2025</t>
        </is>
      </c>
      <c r="C45" s="145" t="inlineStr">
        <is>
          <t>Contilly</t>
        </is>
      </c>
      <c r="D45" s="146" t="inlineStr">
        <is>
          <t>Iberdrola</t>
        </is>
      </c>
      <c r="E45" s="146" t="inlineStr">
        <is>
          <t>Windcube</t>
        </is>
      </c>
      <c r="F45" s="146" t="n">
        <v>1</v>
      </c>
      <c r="G45" s="147" t="inlineStr">
        <is>
          <t xml:space="preserve">Sí, 1 bidón. 
El bidón 2 tiene un 80%, pasarlo al puerto 1. Y el bidón nuevo al puerto 2. </t>
        </is>
      </c>
      <c r="H45" s="148" t="inlineStr">
        <is>
          <t>Según estimación ha gastado 20 L desde su último mantenimiento.</t>
        </is>
      </c>
      <c r="I45" s="149" t="inlineStr">
        <is>
          <t>Mantenimiento preventivo normal</t>
        </is>
      </c>
      <c r="J45" s="150" t="inlineStr">
        <is>
          <t>Todos (RTD + STA)</t>
        </is>
      </c>
      <c r="K45" s="150" t="inlineStr">
        <is>
          <t>Hospital De Pithiviers, 10 Bd Beauvallet, 45300 Pithiviers, Francia
Horario: 24h.</t>
        </is>
      </c>
      <c r="L45" s="151" t="inlineStr">
        <is>
          <t>19 min</t>
        </is>
      </c>
    </row>
    <row r="47" ht="13.5" customHeight="1" s="214" thickBot="1"/>
    <row r="48" ht="26.25" customHeight="1" s="214" thickBot="1">
      <c r="B48" s="138" t="inlineStr">
        <is>
          <t>Fecha actuación</t>
        </is>
      </c>
      <c r="C48" s="139" t="inlineStr">
        <is>
          <t>Estación</t>
        </is>
      </c>
      <c r="D48" s="139" t="inlineStr">
        <is>
          <t>Cliente</t>
        </is>
      </c>
      <c r="E48" s="139" t="inlineStr">
        <is>
          <t>Modelo Lidar</t>
        </is>
      </c>
      <c r="F48" s="139" t="inlineStr">
        <is>
          <t>Técnicos</t>
        </is>
      </c>
      <c r="G48" s="139" t="inlineStr">
        <is>
          <t>¿Sustituir bidones de metanol?</t>
        </is>
      </c>
      <c r="H48" s="139" t="inlineStr">
        <is>
          <t xml:space="preserve">Consumo líquido limpiaparabrisas </t>
        </is>
      </c>
      <c r="I48" s="139" t="inlineStr">
        <is>
          <t>Comentarios</t>
        </is>
      </c>
      <c r="J48" s="139" t="inlineStr">
        <is>
          <t>Descarga de datos a partir del</t>
        </is>
      </c>
      <c r="K48" s="140" t="inlineStr">
        <is>
          <t>Centro médico más cercano</t>
        </is>
      </c>
      <c r="L48" s="141" t="inlineStr">
        <is>
          <t>Tiempo estimado de llegada</t>
        </is>
      </c>
    </row>
    <row r="49" ht="64.5" customHeight="1" s="214" thickBot="1">
      <c r="B49" s="163" t="n">
        <v>45789</v>
      </c>
      <c r="C49" s="145" t="inlineStr">
        <is>
          <t>Serra Joni</t>
        </is>
      </c>
      <c r="D49" s="146" t="inlineStr">
        <is>
          <t>Acciona</t>
        </is>
      </c>
      <c r="E49" s="146" t="inlineStr">
        <is>
          <t>Windcube</t>
        </is>
      </c>
      <c r="F49" s="146" t="n">
        <v>1</v>
      </c>
      <c r="G49" s="147" t="inlineStr">
        <is>
          <t>No tiene EFOY</t>
        </is>
      </c>
      <c r="H49" s="169" t="inlineStr">
        <is>
          <t>Según estimación ha gastado 37 L desde su último mantenimiento. Poner 40 L (6 L de alcohol isopropílico + 34 L de agua destilada)</t>
        </is>
      </c>
      <c r="I49" s="149" t="inlineStr">
        <is>
          <t>Mantenimiento preventivo normal</t>
        </is>
      </c>
      <c r="J49" s="150" t="inlineStr">
        <is>
          <t>Todos (RTD + STA)</t>
        </is>
      </c>
      <c r="K49" s="150" t="inlineStr">
        <is>
          <t>Poliambulatorio, Via S. Croce, 17, 08030 Sadali Città Metropolitana di Cagliari, Itàlia</t>
        </is>
      </c>
      <c r="L49" s="151" t="inlineStr">
        <is>
          <t>26 min</t>
        </is>
      </c>
    </row>
    <row r="50" ht="64.5" customHeight="1" s="214" thickBot="1">
      <c r="B50" s="163" t="n">
        <v>45790</v>
      </c>
      <c r="C50" s="145" t="inlineStr">
        <is>
          <t>Libeccio</t>
        </is>
      </c>
      <c r="D50" s="146" t="inlineStr">
        <is>
          <t>Acciona</t>
        </is>
      </c>
      <c r="E50" s="146" t="inlineStr">
        <is>
          <t>Windcube</t>
        </is>
      </c>
      <c r="F50" s="146" t="n">
        <v>1</v>
      </c>
      <c r="G50" s="147" t="inlineStr">
        <is>
          <t>No tiene EFOY</t>
        </is>
      </c>
      <c r="H50" s="169" t="inlineStr">
        <is>
          <t>Según estimación ha gastado 2 L desde su último mantenimiento. Poner 5 L (0.75 L de alcohol isopropílico + 4.25 L de agua destilada)</t>
        </is>
      </c>
      <c r="I50" s="149" t="inlineStr">
        <is>
          <t>Mantenimiento preventivo normal</t>
        </is>
      </c>
      <c r="J50" s="150" t="inlineStr">
        <is>
          <t>Todos (RTD + STA)</t>
        </is>
      </c>
      <c r="K50" s="150" t="inlineStr">
        <is>
          <t>Hospital Don Tonino Bello Molfetta, SP112, 70056 Molfetta BA, Itàlia</t>
        </is>
      </c>
      <c r="L50" s="151" t="inlineStr">
        <is>
          <t>9 min</t>
        </is>
      </c>
    </row>
    <row r="51" ht="64.5" customHeight="1" s="214" thickBot="1">
      <c r="B51" s="163" t="n">
        <v>45791</v>
      </c>
      <c r="C51" s="145" t="inlineStr">
        <is>
          <t>Procina</t>
        </is>
      </c>
      <c r="D51" s="146" t="inlineStr">
        <is>
          <t>Iberdrola</t>
        </is>
      </c>
      <c r="E51" s="146" t="inlineStr">
        <is>
          <t>Windcube</t>
        </is>
      </c>
      <c r="F51" s="146" t="n">
        <v>1</v>
      </c>
      <c r="G51" s="147" t="inlineStr">
        <is>
          <t xml:space="preserve">No. </t>
        </is>
      </c>
      <c r="H51" s="169" t="inlineStr">
        <is>
          <t>Según estimación ha gastado 13 L desde su último mantenimiento. Poner 15 L (2.25 L de alcohol isopropílico + 12.75 L de agua destilada)</t>
        </is>
      </c>
      <c r="I51" s="149" t="inlineStr">
        <is>
          <t xml:space="preserve">Ten cuidado con las abejas!! Comprar spray. 
Mantenimiento preventivo normal
</t>
        </is>
      </c>
      <c r="J51" s="150" t="inlineStr">
        <is>
          <t>Todos (RTD + STA)</t>
        </is>
      </c>
      <c r="K51" s="150" t="inlineStr">
        <is>
          <t>Hospital Oo Rr Di Foggia, Viale Pinto Luigi, 1, 71122 Foggia FG, Itàlia</t>
        </is>
      </c>
      <c r="L51" s="151" t="inlineStr">
        <is>
          <t>30 min</t>
        </is>
      </c>
    </row>
    <row r="52" ht="64.5" customHeight="1" s="214" thickBot="1">
      <c r="B52" s="163" t="n">
        <v>45791</v>
      </c>
      <c r="C52" s="145" t="inlineStr">
        <is>
          <t>Salsola</t>
        </is>
      </c>
      <c r="D52" s="146" t="inlineStr">
        <is>
          <t>Iberdrola</t>
        </is>
      </c>
      <c r="E52" s="146" t="inlineStr">
        <is>
          <t>Windcube</t>
        </is>
      </c>
      <c r="F52" s="146" t="n">
        <v>1</v>
      </c>
      <c r="G52" s="147" t="inlineStr">
        <is>
          <t xml:space="preserve">No. </t>
        </is>
      </c>
      <c r="H52" s="169" t="inlineStr">
        <is>
          <t>Según estimación ha gastado 3 L desde su último mantenimiento. Poner 5 L (0.75 L de alcohol isopropílico + 4.25 L de agua destilada)</t>
        </is>
      </c>
      <c r="I52" s="149" t="inlineStr">
        <is>
          <t>Ten cuidado con las abejas!! Comprar spray. 
Mantenimiento preventivo normal</t>
        </is>
      </c>
      <c r="J52" s="150" t="inlineStr">
        <is>
          <t>Todos (RTD + STA)</t>
        </is>
      </c>
      <c r="K52" s="150" t="inlineStr">
        <is>
          <t>Hospital Oo Rr Di Foggia, Viale Pinto Luigi, 1, 71122 Foggia FG, Itàlia</t>
        </is>
      </c>
      <c r="L52" s="151" t="inlineStr">
        <is>
          <t>20 min</t>
        </is>
      </c>
    </row>
    <row r="54" ht="13.5" customHeight="1" s="214" thickBot="1"/>
    <row r="55" ht="26.25" customHeight="1" s="214" thickBot="1">
      <c r="B55" s="138" t="inlineStr">
        <is>
          <t>Fecha actuación</t>
        </is>
      </c>
      <c r="C55" s="139" t="inlineStr">
        <is>
          <t>Estación</t>
        </is>
      </c>
      <c r="D55" s="139" t="inlineStr">
        <is>
          <t>Cliente</t>
        </is>
      </c>
      <c r="E55" s="139" t="inlineStr">
        <is>
          <t>Modelo Lidar</t>
        </is>
      </c>
      <c r="F55" s="139" t="inlineStr">
        <is>
          <t>Técnicos</t>
        </is>
      </c>
      <c r="G55" s="139" t="inlineStr">
        <is>
          <t>¿Sustituir bidones de metanol?</t>
        </is>
      </c>
      <c r="H55" s="139" t="inlineStr">
        <is>
          <t xml:space="preserve">Consumo líquido limpiaparabrisas </t>
        </is>
      </c>
      <c r="I55" s="139" t="inlineStr">
        <is>
          <t>Comentarios</t>
        </is>
      </c>
      <c r="J55" s="139" t="inlineStr">
        <is>
          <t>Descarga de datos a partir del</t>
        </is>
      </c>
      <c r="K55" s="140" t="inlineStr">
        <is>
          <t>Centro médico más cercano</t>
        </is>
      </c>
      <c r="L55" s="141" t="inlineStr">
        <is>
          <t>Tiempo estimado de llegada</t>
        </is>
      </c>
    </row>
    <row r="56" ht="39" customHeight="1" s="214" thickBot="1">
      <c r="B56" s="163" t="n">
        <v>45798</v>
      </c>
      <c r="C56" s="145" t="inlineStr">
        <is>
          <t>REVA-B</t>
        </is>
      </c>
      <c r="D56" s="146" t="inlineStr">
        <is>
          <t>Iberdrola</t>
        </is>
      </c>
      <c r="E56" s="146" t="inlineStr">
        <is>
          <t>Windcube</t>
        </is>
      </c>
      <c r="F56" s="146" t="n">
        <v>2</v>
      </c>
      <c r="G56" s="147" t="inlineStr">
        <is>
          <t>No.</t>
        </is>
      </c>
      <c r="H56" s="169" t="inlineStr">
        <is>
          <t>Según estimación ha gastado 80 L desde su último mantenimiento.</t>
        </is>
      </c>
      <c r="I56" s="149" t="inlineStr">
        <is>
          <t>Traslado
+
Mantenimiento preventivo</t>
        </is>
      </c>
      <c r="J56" s="150" t="inlineStr">
        <is>
          <t>No se descargan datos.</t>
        </is>
      </c>
      <c r="K56" s="150" t="n"/>
      <c r="L56" s="151" t="n"/>
    </row>
    <row r="57" ht="13.5" customHeight="1" s="214" thickBot="1"/>
    <row r="58" ht="26.25" customHeight="1" s="214" thickBot="1">
      <c r="B58" s="138" t="inlineStr">
        <is>
          <t>Fecha actuación</t>
        </is>
      </c>
      <c r="C58" s="139" t="inlineStr">
        <is>
          <t>Estación</t>
        </is>
      </c>
      <c r="D58" s="139" t="inlineStr">
        <is>
          <t>Cliente</t>
        </is>
      </c>
      <c r="E58" s="139" t="inlineStr">
        <is>
          <t>Modelo Lidar</t>
        </is>
      </c>
      <c r="F58" s="139" t="inlineStr">
        <is>
          <t>Técnicos</t>
        </is>
      </c>
      <c r="G58" s="139" t="inlineStr">
        <is>
          <t>¿Sustituir bidones de metanol?</t>
        </is>
      </c>
      <c r="H58" s="139" t="inlineStr">
        <is>
          <t xml:space="preserve">Consumo líquido limpiaparabrisas </t>
        </is>
      </c>
      <c r="I58" s="139" t="inlineStr">
        <is>
          <t>Comentarios</t>
        </is>
      </c>
      <c r="J58" s="139" t="inlineStr">
        <is>
          <t>Descarga de datos a partir del</t>
        </is>
      </c>
      <c r="K58" s="140" t="inlineStr">
        <is>
          <t>Centro médico más cercano</t>
        </is>
      </c>
      <c r="L58" s="141" t="inlineStr">
        <is>
          <t>Tiempo estimado de llegada</t>
        </is>
      </c>
    </row>
    <row r="59" ht="64.5" customHeight="1" s="214" thickBot="1">
      <c r="B59" s="163" t="n"/>
      <c r="C59" s="145" t="inlineStr">
        <is>
          <t>Zagrodno</t>
        </is>
      </c>
      <c r="D59" s="146" t="inlineStr">
        <is>
          <t>Iberdrola</t>
        </is>
      </c>
      <c r="E59" s="146" t="inlineStr">
        <is>
          <t>Windcube</t>
        </is>
      </c>
      <c r="F59" s="146" t="n">
        <v>1</v>
      </c>
      <c r="G59" s="147" t="n"/>
      <c r="H59" s="169" t="n"/>
      <c r="I59" s="149" t="n"/>
      <c r="J59" s="150" t="n"/>
      <c r="K59" s="150" t="inlineStr">
        <is>
          <t>Healthcare Center in Bolesławiec, Jeleniogórska 4, 59-700 Bolesławiec, Polonia
Horario: 24h.</t>
        </is>
      </c>
      <c r="L59" s="151" t="inlineStr">
        <is>
          <t>26 min</t>
        </is>
      </c>
    </row>
    <row r="60" ht="51.75" customHeight="1" s="214" thickBot="1">
      <c r="B60" s="163" t="n"/>
      <c r="C60" s="145" t="inlineStr">
        <is>
          <t>Czempin</t>
        </is>
      </c>
      <c r="D60" s="146" t="inlineStr">
        <is>
          <t>Iberdrola</t>
        </is>
      </c>
      <c r="E60" s="146" t="inlineStr">
        <is>
          <t>Windcube</t>
        </is>
      </c>
      <c r="F60" s="146" t="n">
        <v>1</v>
      </c>
      <c r="G60" s="147" t="n"/>
      <c r="H60" s="169" t="n"/>
      <c r="I60" s="149" t="n"/>
      <c r="J60" s="150" t="n"/>
      <c r="K60" s="150" t="inlineStr">
        <is>
          <t>aleja Kościuszki 24, 64-000 Kościan, Polonia
Horario: 24h.</t>
        </is>
      </c>
      <c r="L60" s="151" t="inlineStr">
        <is>
          <t>19 min</t>
        </is>
      </c>
    </row>
    <row r="61" ht="51.75" customHeight="1" s="214" thickBot="1">
      <c r="B61" s="163" t="n"/>
      <c r="C61" s="145" t="inlineStr">
        <is>
          <t>Sodar Lewinbrzeski (6)</t>
        </is>
      </c>
      <c r="D61" s="146" t="inlineStr">
        <is>
          <t>Acciona</t>
        </is>
      </c>
      <c r="E61" s="146" t="inlineStr">
        <is>
          <t>Sodar</t>
        </is>
      </c>
      <c r="F61" s="146" t="n">
        <v>1</v>
      </c>
      <c r="G61" s="147" t="n"/>
      <c r="H61" s="169" t="n"/>
      <c r="I61" s="149" t="n"/>
      <c r="J61" s="150" t="n"/>
      <c r="K61" s="150" t="inlineStr">
        <is>
          <t>Brzeg Medical Center, Mossora 1, 49-301 Brzeg, Polonia
Horario: 24h.</t>
        </is>
      </c>
      <c r="L61" s="151" t="inlineStr">
        <is>
          <t>21 min</t>
        </is>
      </c>
    </row>
    <row r="62" ht="51.75" customHeight="1" s="214" thickBot="1">
      <c r="B62" s="163" t="n"/>
      <c r="C62" s="145" t="inlineStr">
        <is>
          <t>Sodar Golenice (8)</t>
        </is>
      </c>
      <c r="D62" s="146" t="inlineStr">
        <is>
          <t>Acciona</t>
        </is>
      </c>
      <c r="E62" s="146" t="inlineStr">
        <is>
          <t>Sodar</t>
        </is>
      </c>
      <c r="F62" s="146" t="n">
        <v>2</v>
      </c>
      <c r="G62" s="147" t="n"/>
      <c r="H62" s="169" t="n"/>
      <c r="I62" s="149" t="n"/>
      <c r="J62" s="150" t="n"/>
      <c r="K62" s="150" t="inlineStr">
        <is>
          <t xml:space="preserve">Ogrodowa 9, 74-300 Myślibórz, Polonia
Horario: 8-17h de lunes a viernes. </t>
        </is>
      </c>
      <c r="L62" s="151" t="inlineStr">
        <is>
          <t>12 min</t>
        </is>
      </c>
    </row>
    <row r="63" ht="51.75" customHeight="1" s="214" thickBot="1">
      <c r="B63" s="163" t="n"/>
      <c r="C63" s="145" t="inlineStr">
        <is>
          <t>Sodar Wojcieszyn (9)</t>
        </is>
      </c>
      <c r="D63" s="146" t="inlineStr">
        <is>
          <t>Acciona</t>
        </is>
      </c>
      <c r="E63" s="146" t="inlineStr">
        <is>
          <t>Sodar</t>
        </is>
      </c>
      <c r="F63" s="146" t="n">
        <v>2</v>
      </c>
      <c r="G63" s="147" t="n"/>
      <c r="H63" s="169" t="n"/>
      <c r="I63" s="149" t="n"/>
      <c r="J63" s="150" t="n"/>
      <c r="K63" s="150" t="inlineStr">
        <is>
          <t>Szpital Powiatowy im. A.Wolańczyka, Hoża 11, 59-500 Złotoryja, Polonia
Horario: 24h.</t>
        </is>
      </c>
      <c r="L63" s="151" t="inlineStr">
        <is>
          <t>21 min</t>
        </is>
      </c>
    </row>
    <row r="64" ht="13.5" customHeight="1" s="214" thickBot="1"/>
    <row r="65" ht="26.25" customHeight="1" s="214" thickBot="1">
      <c r="B65" s="138" t="inlineStr">
        <is>
          <t>Fecha actuación</t>
        </is>
      </c>
      <c r="C65" s="139" t="inlineStr">
        <is>
          <t>Estación</t>
        </is>
      </c>
      <c r="D65" s="139" t="inlineStr">
        <is>
          <t>Cliente</t>
        </is>
      </c>
      <c r="E65" s="139" t="inlineStr">
        <is>
          <t>Modelo Lidar</t>
        </is>
      </c>
      <c r="F65" s="139" t="inlineStr">
        <is>
          <t>Técnicos</t>
        </is>
      </c>
      <c r="G65" s="139" t="inlineStr">
        <is>
          <t>¿Sustituir bidones de metanol?</t>
        </is>
      </c>
      <c r="H65" s="139" t="inlineStr">
        <is>
          <t xml:space="preserve">Consumo líquido limpiaparabrisas </t>
        </is>
      </c>
      <c r="I65" s="139" t="inlineStr">
        <is>
          <t>Comentarios</t>
        </is>
      </c>
      <c r="J65" s="139" t="inlineStr">
        <is>
          <t>Descarga de datos a partir del</t>
        </is>
      </c>
      <c r="K65" s="140" t="inlineStr">
        <is>
          <t>Centro médico más cercano</t>
        </is>
      </c>
      <c r="L65" s="141" t="inlineStr">
        <is>
          <t>Tiempo estimado de llegada</t>
        </is>
      </c>
    </row>
    <row r="66" ht="90" customHeight="1" s="214" thickBot="1">
      <c r="B66" s="163" t="n">
        <v>45825</v>
      </c>
      <c r="C66" s="145" t="inlineStr">
        <is>
          <t>Zarzón</t>
        </is>
      </c>
      <c r="D66" s="146" t="inlineStr">
        <is>
          <t>Statkraft</t>
        </is>
      </c>
      <c r="E66" s="146" t="inlineStr">
        <is>
          <t>Windcube</t>
        </is>
      </c>
      <c r="F66" s="146" t="n">
        <v>1</v>
      </c>
      <c r="G66" s="147" t="inlineStr">
        <is>
          <t>Sí. Bidón #1 vacío</t>
        </is>
      </c>
      <c r="H66" s="169" t="inlineStr">
        <is>
          <t>Sí, por confirmar.
Dani deberá entregarle a Alvaro los 50L que no usó en los mantenimientos de Acciona.</t>
        </is>
      </c>
      <c r="I66" s="149" t="inlineStr">
        <is>
          <t>Ver si hay vegetación delante de los paneles y cortarla
+
Mantenimiento preventivo normal
+
Descarga de datos
+
Cambio de la bomba del líquido limpiaparabrisas</t>
        </is>
      </c>
      <c r="J66" s="150" t="inlineStr">
        <is>
          <t>Desde su último mantenimiento 27/02/2025</t>
        </is>
      </c>
      <c r="K66" s="150" t="inlineStr">
        <is>
          <t>Centro de Salud de Moraleja, C. Cilleros, s/n, 10840 Moraleja, Cáceres
Horario: 24h.</t>
        </is>
      </c>
      <c r="L66" s="151" t="inlineStr">
        <is>
          <t>25 min</t>
        </is>
      </c>
    </row>
    <row r="67" ht="13.5" customHeight="1" s="214" thickBot="1"/>
    <row r="68" ht="26.25" customHeight="1" s="214" thickBot="1">
      <c r="B68" s="138" t="inlineStr">
        <is>
          <t>Fecha actuación</t>
        </is>
      </c>
      <c r="C68" s="139" t="inlineStr">
        <is>
          <t>Estación</t>
        </is>
      </c>
      <c r="D68" s="139" t="inlineStr">
        <is>
          <t>Cliente</t>
        </is>
      </c>
      <c r="E68" s="139" t="inlineStr">
        <is>
          <t>Modelo Lidar</t>
        </is>
      </c>
      <c r="F68" s="139" t="inlineStr">
        <is>
          <t>Técnicos</t>
        </is>
      </c>
      <c r="G68" s="139" t="inlineStr">
        <is>
          <t>¿Sustituir bidones de metanol?</t>
        </is>
      </c>
      <c r="H68" s="139" t="inlineStr">
        <is>
          <t xml:space="preserve">Consumo líquido limpiaparabrisas </t>
        </is>
      </c>
      <c r="I68" s="139" t="inlineStr">
        <is>
          <t>Comentarios</t>
        </is>
      </c>
      <c r="J68" s="139" t="inlineStr">
        <is>
          <t>Descarga de datos a partir del</t>
        </is>
      </c>
      <c r="K68" s="140" t="inlineStr">
        <is>
          <t>Centro médico más cercano</t>
        </is>
      </c>
      <c r="L68" s="141" t="inlineStr">
        <is>
          <t>Tiempo estimado de llegada</t>
        </is>
      </c>
    </row>
    <row r="69" ht="124.15" customHeight="1" s="214" thickBot="1">
      <c r="B69" s="163" t="inlineStr">
        <is>
          <t>S27</t>
        </is>
      </c>
      <c r="C69" s="145" t="inlineStr">
        <is>
          <t>Orliac</t>
        </is>
      </c>
      <c r="D69" s="146" t="inlineStr">
        <is>
          <t>Iberdrola</t>
        </is>
      </c>
      <c r="E69" s="146" t="inlineStr">
        <is>
          <t>Windcube</t>
        </is>
      </c>
      <c r="F69" s="170" t="n">
        <v>2</v>
      </c>
      <c r="G69" s="147" t="inlineStr">
        <is>
          <t xml:space="preserve">No. </t>
        </is>
      </c>
      <c r="H69" s="148" t="inlineStr">
        <is>
          <t>Según estimación ha gastado los 50 L desde su puesta en marcha.</t>
        </is>
      </c>
      <c r="I69" s="149" t="inlineStr">
        <is>
          <t xml:space="preserve">Mantenimiento preventivo normal
+
Llevar otro brazo de limpiaparabrisas, y otra escobilla. Limpiar bien la superficie del lidar creo que la escobilla se ha derretido. </t>
        </is>
      </c>
      <c r="J69" s="150" t="inlineStr">
        <is>
          <t>Todos (RTD + STA)</t>
        </is>
      </c>
      <c r="K69" s="150" t="inlineStr">
        <is>
          <t>Pole Health Du Villeneuvois, Avenue de Fumel, lieu dit, Zone Commerciale de Romas, 47300 Villeneuve-sur-Lot, Francia
Horario: 24h.</t>
        </is>
      </c>
      <c r="L69" s="151" t="inlineStr">
        <is>
          <t>50 min</t>
        </is>
      </c>
    </row>
    <row r="70" ht="124.9" customHeight="1" s="214" thickBot="1">
      <c r="B70" s="163" t="inlineStr">
        <is>
          <t>S27</t>
        </is>
      </c>
      <c r="C70" s="145" t="inlineStr">
        <is>
          <t>Contilly</t>
        </is>
      </c>
      <c r="D70" s="146" t="inlineStr">
        <is>
          <t>Iberdrola</t>
        </is>
      </c>
      <c r="E70" s="146" t="inlineStr">
        <is>
          <t>Windcube</t>
        </is>
      </c>
      <c r="F70" s="146" t="n">
        <v>1</v>
      </c>
      <c r="G70" s="147" t="inlineStr">
        <is>
          <t xml:space="preserve">Sí, 1 bidón. 
El bidón 2 tiene un 80%, pasarlo al puerto 1. Y el bidón nuevo al puerto 2. </t>
        </is>
      </c>
      <c r="H70" s="148" t="inlineStr">
        <is>
          <t>Según estimación ha gastado 20 L desde su último mantenimiento.</t>
        </is>
      </c>
      <c r="I70" s="149" t="inlineStr">
        <is>
          <t>Mantenimiento preventivo normal
+
Nivelar Lidar 
+
Sustituir interruptor  si fuera necesario (lo tienen en Francia, Pablo me confirmó). 
+
Instalar cámara de seguridad</t>
        </is>
      </c>
      <c r="J70" s="150" t="inlineStr">
        <is>
          <t>Todos (RTD + STA)</t>
        </is>
      </c>
      <c r="K70" s="150" t="inlineStr">
        <is>
          <t>Hospital De Pithiviers, 10 Bd Beauvallet, 45300 Pithiviers, Francia
Horario: 24h.</t>
        </is>
      </c>
      <c r="L70" s="151" t="inlineStr">
        <is>
          <t>19 min</t>
        </is>
      </c>
    </row>
    <row r="71" ht="13.5" customHeight="1" s="214" thickBot="1"/>
    <row r="72" ht="26.25" customHeight="1" s="214" thickBot="1">
      <c r="B72" s="138" t="inlineStr">
        <is>
          <t>Fecha actuación</t>
        </is>
      </c>
      <c r="C72" s="139" t="inlineStr">
        <is>
          <t>Estación</t>
        </is>
      </c>
      <c r="D72" s="139" t="inlineStr">
        <is>
          <t>Cliente</t>
        </is>
      </c>
      <c r="E72" s="139" t="inlineStr">
        <is>
          <t>Modelo Lidar</t>
        </is>
      </c>
      <c r="F72" s="139" t="inlineStr">
        <is>
          <t>Técnicos</t>
        </is>
      </c>
      <c r="G72" s="139" t="inlineStr">
        <is>
          <t>¿Sustituir bidones de metanol?</t>
        </is>
      </c>
      <c r="H72" s="139" t="inlineStr">
        <is>
          <t xml:space="preserve">Consumo líquido limpiaparabrisas </t>
        </is>
      </c>
      <c r="I72" s="139" t="inlineStr">
        <is>
          <t>Comentarios</t>
        </is>
      </c>
      <c r="J72" s="139" t="inlineStr">
        <is>
          <t>Descarga de datos a partir del</t>
        </is>
      </c>
      <c r="K72" s="140" t="inlineStr">
        <is>
          <t>Centro médico más cercano</t>
        </is>
      </c>
      <c r="L72" s="141" t="inlineStr">
        <is>
          <t>Tiempo estimado de llegada</t>
        </is>
      </c>
    </row>
    <row r="73" ht="60.75" customHeight="1" s="214" thickBot="1">
      <c r="B73" s="163" t="n">
        <v>45862</v>
      </c>
      <c r="C73" s="155" t="inlineStr">
        <is>
          <t>Ankum</t>
        </is>
      </c>
      <c r="D73" s="188" t="inlineStr">
        <is>
          <t>Iberdrola</t>
        </is>
      </c>
      <c r="E73" s="188" t="inlineStr">
        <is>
          <t>Windcube</t>
        </is>
      </c>
      <c r="F73" s="188" t="n">
        <v>1</v>
      </c>
      <c r="G73" s="156" t="inlineStr">
        <is>
          <t>No.
(hay 3 bidones al 100% y 1 bidón al 50%)</t>
        </is>
      </c>
      <c r="H73" s="157" t="inlineStr">
        <is>
          <t xml:space="preserve"> Según estimación ha gastado 1 L desde su último mantenimiento.</t>
        </is>
      </c>
      <c r="I73" s="158" t="inlineStr">
        <is>
          <t>Mantenimiento preventivo normal
+
Reinicio del EFOY, no conecta desde hace varias semanas</t>
        </is>
      </c>
      <c r="J73" s="159" t="inlineStr">
        <is>
          <t>No se descargan datos.</t>
        </is>
      </c>
      <c r="K73" s="159" t="inlineStr">
        <is>
          <t>Hasestraße 16-18, 49565 Bramsche, Alemania
Horario: 24h.</t>
        </is>
      </c>
      <c r="L73" s="160" t="inlineStr">
        <is>
          <t>27 min</t>
        </is>
      </c>
    </row>
    <row r="74" ht="60.75" customHeight="1" s="214" thickBot="1">
      <c r="B74" s="163" t="n">
        <v>45862</v>
      </c>
      <c r="C74" s="155" t="inlineStr">
        <is>
          <t>Baccum</t>
        </is>
      </c>
      <c r="D74" s="188" t="inlineStr">
        <is>
          <t>Iberdrola</t>
        </is>
      </c>
      <c r="E74" s="188" t="inlineStr">
        <is>
          <t>Windcube</t>
        </is>
      </c>
      <c r="F74" s="188" t="n">
        <v>1</v>
      </c>
      <c r="G74" s="199" t="inlineStr">
        <is>
          <t>Sí, 1 bidón.
(hay stock de 5 bidones de metanol)</t>
        </is>
      </c>
      <c r="H74" s="157" t="inlineStr">
        <is>
          <t xml:space="preserve"> Según estimación ha gastado 
15 L desde mantenimiento. </t>
        </is>
      </c>
      <c r="I74" s="158" t="inlineStr">
        <is>
          <t>Mantenimiento preventivo normal</t>
        </is>
      </c>
      <c r="J74" s="159" t="inlineStr">
        <is>
          <t>No se descargan datos.</t>
        </is>
      </c>
      <c r="K74" s="159" t="inlineStr">
        <is>
          <t>Wilhelmstraße 13, 49808 Lingen (Ems), Alemania
Horario: 24h.</t>
        </is>
      </c>
      <c r="L74" s="160" t="inlineStr">
        <is>
          <t>16 min</t>
        </is>
      </c>
    </row>
    <row r="75" ht="60.75" customHeight="1" s="214" thickBot="1">
      <c r="B75" s="163" t="n">
        <v>45862</v>
      </c>
      <c r="C75" s="155" t="inlineStr">
        <is>
          <t>Balve</t>
        </is>
      </c>
      <c r="D75" s="188" t="inlineStr">
        <is>
          <t>Iberdrola</t>
        </is>
      </c>
      <c r="E75" s="188" t="inlineStr">
        <is>
          <t>Windcube</t>
        </is>
      </c>
      <c r="F75" s="188" t="n">
        <v>1</v>
      </c>
      <c r="G75" s="156" t="inlineStr">
        <is>
          <t>No.
(hay 4 bidones al 100% y 1 bidón al 27%)</t>
        </is>
      </c>
      <c r="H75" s="157" t="inlineStr">
        <is>
          <t xml:space="preserve"> Según estimación ha gastado 
15 L desde mantenimiento. </t>
        </is>
      </c>
      <c r="I75" s="158" t="inlineStr">
        <is>
          <t>Mantenimiento preventivo normal</t>
        </is>
      </c>
      <c r="J75" s="159" t="inlineStr">
        <is>
          <t>No se descargan datos.</t>
        </is>
      </c>
      <c r="K75" s="159" t="inlineStr">
        <is>
          <t>Siepenstraße 44, 59846 Sundern (Sauerland), Alemania
Horario: 24h.</t>
        </is>
      </c>
      <c r="L75" s="160" t="inlineStr">
        <is>
          <t>27 min</t>
        </is>
      </c>
    </row>
    <row r="76" ht="60.75" customHeight="1" s="214" thickBot="1">
      <c r="B76" s="163" t="n">
        <v>45862</v>
      </c>
      <c r="C76" s="155" t="inlineStr">
        <is>
          <t>Emsbueren</t>
        </is>
      </c>
      <c r="D76" s="188" t="inlineStr">
        <is>
          <t>Iberdrola</t>
        </is>
      </c>
      <c r="E76" s="188" t="inlineStr">
        <is>
          <t>Windcube</t>
        </is>
      </c>
      <c r="F76" s="188" t="n">
        <v>1</v>
      </c>
      <c r="G76" s="199" t="inlineStr">
        <is>
          <t>Sí, 1 bidón.
(hay stock de 1 bidón a 13% y otro al 9% de metanol)</t>
        </is>
      </c>
      <c r="H76" s="157" t="inlineStr">
        <is>
          <t xml:space="preserve"> Según estimación ha gastado 5 L desde mantenimiento. </t>
        </is>
      </c>
      <c r="I76" s="158" t="inlineStr">
        <is>
          <t>Mantenimiento preventivo normal
+ 
Cambio posición cámara seguridad</t>
        </is>
      </c>
      <c r="J76" s="159" t="inlineStr">
        <is>
          <t>No se descargan datos.</t>
        </is>
      </c>
      <c r="K76" s="159" t="inlineStr">
        <is>
          <t>Hörstkamp 12, 48431 Rheine, Alemania
Horario: 24h.</t>
        </is>
      </c>
      <c r="L76" s="160" t="inlineStr">
        <is>
          <t>20 min</t>
        </is>
      </c>
    </row>
    <row r="77" ht="60.75" customHeight="1" s="214" thickBot="1">
      <c r="B77" s="163" t="n">
        <v>45860</v>
      </c>
      <c r="C77" s="155" t="inlineStr">
        <is>
          <t>Forstmühler</t>
        </is>
      </c>
      <c r="D77" s="188" t="inlineStr">
        <is>
          <t>Iberdrola</t>
        </is>
      </c>
      <c r="E77" s="188" t="inlineStr">
        <is>
          <t>Windcube</t>
        </is>
      </c>
      <c r="F77" s="188" t="n">
        <v>1</v>
      </c>
      <c r="G77" s="199" t="inlineStr">
        <is>
          <t>Sí, 1 bidón.
(hay stock de 3 bidones de metanol)</t>
        </is>
      </c>
      <c r="H77" s="157" t="inlineStr">
        <is>
          <t xml:space="preserve"> Según estimación ha gastado
20 L desde mantenimiento. </t>
        </is>
      </c>
      <c r="I77" s="158" t="inlineStr">
        <is>
          <t>Mantenimiento preventivo normal</t>
        </is>
      </c>
      <c r="J77" s="159" t="inlineStr">
        <is>
          <t>No se descargan datos.</t>
        </is>
      </c>
      <c r="K77" s="159" t="inlineStr">
        <is>
          <t>Franz-Josef-Strauß-Allee 11, 93053 Regensburg, Alemania
Horario: 24h.</t>
        </is>
      </c>
      <c r="L77" s="160" t="inlineStr">
        <is>
          <t>28 min</t>
        </is>
      </c>
    </row>
    <row r="78" ht="45.75" customHeight="1" s="214" thickBot="1">
      <c r="B78" s="163" t="n">
        <v>45861</v>
      </c>
      <c r="C78" s="155" t="inlineStr">
        <is>
          <t>Schmiedehausen</t>
        </is>
      </c>
      <c r="D78" s="146" t="inlineStr">
        <is>
          <t>EDF</t>
        </is>
      </c>
      <c r="E78" s="146" t="inlineStr">
        <is>
          <t>Windcube</t>
        </is>
      </c>
      <c r="F78" s="146" t="n">
        <v>1</v>
      </c>
      <c r="G78" s="156" t="inlineStr">
        <is>
          <t>No.
(hay 1 bidón al 100% y 1 bidón al 26%)</t>
        </is>
      </c>
      <c r="H78" s="148" t="inlineStr">
        <is>
          <t>Según estimación ha gastado 15 L desde su último mantenimiento.</t>
        </is>
      </c>
      <c r="I78" s="158" t="inlineStr">
        <is>
          <t>Mantenimiento preventivo normal</t>
        </is>
      </c>
      <c r="J78" s="159" t="inlineStr">
        <is>
          <t>Se descargan datos.</t>
        </is>
      </c>
      <c r="K78" s="159" t="inlineStr">
        <is>
          <t xml:space="preserve">Humboldtstraße 31, 06618 Naumburg (Saale), Alemania
Horario: 24h. </t>
        </is>
      </c>
      <c r="L78" s="160" t="inlineStr">
        <is>
          <t>27 min</t>
        </is>
      </c>
    </row>
    <row r="79" ht="45.75" customHeight="1" s="214" thickBot="1">
      <c r="B79" s="163" t="n">
        <v>45863</v>
      </c>
      <c r="C79" s="155" t="inlineStr">
        <is>
          <t>Kavelstorf</t>
        </is>
      </c>
      <c r="D79" s="146" t="inlineStr">
        <is>
          <t>EDF</t>
        </is>
      </c>
      <c r="E79" s="146" t="inlineStr">
        <is>
          <t>Windcube</t>
        </is>
      </c>
      <c r="F79" s="146" t="n">
        <v>1</v>
      </c>
      <c r="G79" s="156" t="inlineStr">
        <is>
          <t>No.
(hay 1 bidón al 100% y 1 bidón al 38%)</t>
        </is>
      </c>
      <c r="H79" s="148" t="inlineStr">
        <is>
          <t>Según estimación ha gastado 20 L desde su último mantenimiento.</t>
        </is>
      </c>
      <c r="I79" s="158" t="inlineStr">
        <is>
          <t>Mantenimiento preventivo normal
+
Reinicio del EFOY, no conecta desde hace varias semanas</t>
        </is>
      </c>
      <c r="J79" s="159" t="inlineStr">
        <is>
          <t>Se descargan datos.</t>
        </is>
      </c>
      <c r="K79" s="159" t="inlineStr">
        <is>
          <t xml:space="preserve">Dr.-Friedrich-Dittmann-Weg 1, 18258 Schwaan, Alemania
Horario: 24h. </t>
        </is>
      </c>
      <c r="L79" s="160" t="inlineStr">
        <is>
          <t>18 min</t>
        </is>
      </c>
    </row>
    <row r="80" ht="60.75" customHeight="1" s="214" thickBot="1">
      <c r="B80" s="163" t="n">
        <v>45863</v>
      </c>
      <c r="C80" s="155" t="inlineStr">
        <is>
          <t>Altkalen-Lelkendorf</t>
        </is>
      </c>
      <c r="D80" s="146" t="inlineStr">
        <is>
          <t>EDF</t>
        </is>
      </c>
      <c r="E80" s="146" t="inlineStr">
        <is>
          <t>Windcube</t>
        </is>
      </c>
      <c r="F80" s="146" t="n">
        <v>1</v>
      </c>
      <c r="G80" s="199" t="inlineStr">
        <is>
          <t>No.
(hay 1 bidón al 100% y 1 bidón al 44%)</t>
        </is>
      </c>
      <c r="H80" s="148" t="inlineStr">
        <is>
          <t>Según estimación ha gastado 15 L desde su último mantenimiento.</t>
        </is>
      </c>
      <c r="I80" s="158" t="inlineStr">
        <is>
          <t>Mantenimiento preventivo normal</t>
        </is>
      </c>
      <c r="J80" s="159" t="inlineStr">
        <is>
          <t>Se descargan datos.</t>
        </is>
      </c>
      <c r="K80" s="159" t="inlineStr">
        <is>
          <t xml:space="preserve">DRK Hospital Teterow, Goethestraße 14, 17166 Teterow, Alemania
Horario: 24h. </t>
        </is>
      </c>
      <c r="L80" s="160" t="inlineStr">
        <is>
          <t>25 min</t>
        </is>
      </c>
    </row>
    <row r="81" ht="90.75" customHeight="1" s="214" thickBot="1">
      <c r="B81" s="163" t="n">
        <v>45863</v>
      </c>
      <c r="C81" s="155" t="inlineStr">
        <is>
          <t>Soltau</t>
        </is>
      </c>
      <c r="D81" s="146" t="inlineStr">
        <is>
          <t>EDF</t>
        </is>
      </c>
      <c r="E81" s="146" t="inlineStr">
        <is>
          <t>Windcube</t>
        </is>
      </c>
      <c r="F81" s="146" t="n">
        <v>1</v>
      </c>
      <c r="G81" s="156" t="inlineStr">
        <is>
          <t>No.
(hay 1 bidón al 100% y 1 bidón al 26%)</t>
        </is>
      </c>
      <c r="H81" s="148" t="inlineStr">
        <is>
          <t>Según estimación ha gastado los 50 L desde su último mantenimiento.</t>
        </is>
      </c>
      <c r="I81" s="158" t="inlineStr">
        <is>
          <t>Mantenimiento preventivo normal
+
Rellenar al completo el bidón de líquido limpiaparabrisas
+
Comprobar funcionamieto de la bomba de liquido limpiaparabrisas</t>
        </is>
      </c>
      <c r="J81" s="159" t="inlineStr">
        <is>
          <t>Se descargan datos.</t>
        </is>
      </c>
      <c r="K81" s="159" t="inlineStr">
        <is>
          <t xml:space="preserve">Oeninger Weg 30, 29614 Soltau, Alemania
Horario: 24h. </t>
        </is>
      </c>
      <c r="L81" s="160" t="inlineStr">
        <is>
          <t>15 min</t>
        </is>
      </c>
    </row>
    <row r="82" ht="13.5" customHeight="1" s="214" thickBot="1"/>
    <row r="83" ht="26.25" customHeight="1" s="214" thickBot="1">
      <c r="B83" s="138" t="inlineStr">
        <is>
          <t>Fecha actuación</t>
        </is>
      </c>
      <c r="C83" s="139" t="inlineStr">
        <is>
          <t>Estación</t>
        </is>
      </c>
      <c r="D83" s="139" t="inlineStr">
        <is>
          <t>Cliente</t>
        </is>
      </c>
      <c r="E83" s="139" t="inlineStr">
        <is>
          <t>Modelo Lidar</t>
        </is>
      </c>
      <c r="F83" s="139" t="inlineStr">
        <is>
          <t>Técnicos</t>
        </is>
      </c>
      <c r="G83" s="139" t="inlineStr">
        <is>
          <t>¿Sustituir bidones de metanol?</t>
        </is>
      </c>
      <c r="H83" s="139" t="inlineStr">
        <is>
          <t xml:space="preserve">Consumo líquido limpiaparabrisas </t>
        </is>
      </c>
      <c r="I83" s="139" t="inlineStr">
        <is>
          <t>Comentarios</t>
        </is>
      </c>
      <c r="J83" s="139" t="inlineStr">
        <is>
          <t>Descarga de datos a partir del</t>
        </is>
      </c>
      <c r="K83" s="140" t="inlineStr">
        <is>
          <t>Centro médico más cercano</t>
        </is>
      </c>
      <c r="L83" s="141" t="inlineStr">
        <is>
          <t>Tiempo estimado de llegada</t>
        </is>
      </c>
    </row>
    <row r="84" ht="60.75" customHeight="1" s="214" thickBot="1">
      <c r="B84" s="190" t="inlineStr">
        <is>
          <t>xx/07/2025</t>
        </is>
      </c>
      <c r="C84" s="190" t="inlineStr">
        <is>
          <t>FIA2-B</t>
        </is>
      </c>
      <c r="D84" s="190" t="inlineStr">
        <is>
          <t>Iberdrola</t>
        </is>
      </c>
      <c r="E84" s="190" t="inlineStr">
        <is>
          <t>Windcube</t>
        </is>
      </c>
      <c r="F84" s="191" t="n">
        <v>2</v>
      </c>
      <c r="G84" s="190" t="inlineStr">
        <is>
          <t>No.</t>
        </is>
      </c>
      <c r="H84" s="190" t="inlineStr">
        <is>
          <t xml:space="preserve"> Según estimación ha gastado todo. </t>
        </is>
      </c>
      <c r="I84" s="190" t="inlineStr">
        <is>
          <t>Mantenimiento preventivo normal</t>
        </is>
      </c>
      <c r="J84" s="190" t="inlineStr">
        <is>
          <t>Se descargan datos.</t>
        </is>
      </c>
      <c r="K84" s="190" t="inlineStr">
        <is>
          <t>Rúa Juan Guerra Valdés, s/n, 32600 Verín, Ourense
Horario: Lunes-Viernes 8-20h</t>
        </is>
      </c>
      <c r="L84" s="190" t="inlineStr">
        <is>
          <t>55 min</t>
        </is>
      </c>
    </row>
    <row r="85" ht="75.75" customHeight="1" s="214" thickBot="1">
      <c r="B85" s="190" t="inlineStr">
        <is>
          <t>xx/07/2026</t>
        </is>
      </c>
      <c r="C85" s="190" t="inlineStr">
        <is>
          <t>MU1P-B</t>
        </is>
      </c>
      <c r="D85" s="190" t="inlineStr">
        <is>
          <t>Iberdrola</t>
        </is>
      </c>
      <c r="E85" s="190" t="inlineStr">
        <is>
          <t>Windcube</t>
        </is>
      </c>
      <c r="F85" s="190" t="n">
        <v>2</v>
      </c>
      <c r="G85" s="190" t="inlineStr">
        <is>
          <t xml:space="preserve">Sí, 1 bidón. </t>
        </is>
      </c>
      <c r="H85" s="190" t="inlineStr">
        <is>
          <t xml:space="preserve"> Según estimación le quedan 18L. </t>
        </is>
      </c>
      <c r="I85" s="190" t="inlineStr">
        <is>
          <t>Mantenimiento preventivo normal
+
TRASLADO a MU1P-C</t>
        </is>
      </c>
      <c r="J85" s="190" t="inlineStr">
        <is>
          <t>Se descargan datos.</t>
        </is>
      </c>
      <c r="K85" s="190" t="inlineStr">
        <is>
          <t>Centro de saúde de Muras, Rúa Apóstol Santiago, 18, 27836 Muras, Lugo
Horario: 8-15h</t>
        </is>
      </c>
      <c r="L85" s="190" t="inlineStr">
        <is>
          <t>15 min</t>
        </is>
      </c>
    </row>
    <row r="86" ht="45.75" customHeight="1" s="214" thickBot="1">
      <c r="B86" s="190" t="inlineStr">
        <is>
          <t>xx/07/2027</t>
        </is>
      </c>
      <c r="C86" s="190" t="inlineStr">
        <is>
          <t>Punago 9</t>
        </is>
      </c>
      <c r="D86" s="190" t="inlineStr">
        <is>
          <t>Acciona</t>
        </is>
      </c>
      <c r="E86" s="190" t="inlineStr">
        <is>
          <t>Windcube</t>
        </is>
      </c>
      <c r="F86" s="191" t="n">
        <v>2</v>
      </c>
      <c r="G86" s="190" t="inlineStr">
        <is>
          <t xml:space="preserve">Sí, 1 bidón. </t>
        </is>
      </c>
      <c r="H86" s="190" t="inlineStr">
        <is>
          <t xml:space="preserve"> Según estimación ha gastado 25 L desde su último mantenimiento.</t>
        </is>
      </c>
      <c r="I86" s="190" t="inlineStr">
        <is>
          <t>Mantenimiento preventivo normal</t>
        </is>
      </c>
      <c r="J86" s="190" t="inlineStr">
        <is>
          <t>No se descargan datos.</t>
        </is>
      </c>
      <c r="K86" s="190" t="inlineStr">
        <is>
          <t>Hospital en Lugo
Horario: 24h.</t>
        </is>
      </c>
      <c r="L86" s="190" t="inlineStr">
        <is>
          <t>38 min</t>
        </is>
      </c>
    </row>
    <row r="87" ht="105.75" customHeight="1" s="214" thickBot="1">
      <c r="B87" s="190" t="inlineStr">
        <is>
          <t>xx/07/2028</t>
        </is>
      </c>
      <c r="C87" s="190" t="inlineStr">
        <is>
          <t>Villalube ZX</t>
        </is>
      </c>
      <c r="D87" s="190" t="inlineStr">
        <is>
          <t>Acciona</t>
        </is>
      </c>
      <c r="E87" s="190" t="inlineStr">
        <is>
          <t>Zephir</t>
        </is>
      </c>
      <c r="F87" s="190" t="n">
        <v>1</v>
      </c>
      <c r="G87" s="190" t="inlineStr">
        <is>
          <t>No.</t>
        </is>
      </c>
      <c r="H87" s="190" t="inlineStr">
        <is>
          <t xml:space="preserve">Descnocemos la cantidad gastada, llevar minimo 10L de limpiaparabrisas (se compra en las gasolineras) </t>
        </is>
      </c>
      <c r="I87" s="190" t="inlineStr">
        <is>
          <t>Mantenimiento preventivo normal
+
Cambiar extintor
+
Update local del software del lidar
+
Reinicio del EFOY, no conecta desde hace varias semanas</t>
        </is>
      </c>
      <c r="J87" s="190" t="inlineStr">
        <is>
          <t>No se descargan datos.</t>
        </is>
      </c>
      <c r="K87" s="190" t="inlineStr">
        <is>
          <t>Hospital en Zamora
Horario: 24h.</t>
        </is>
      </c>
      <c r="L87" s="190" t="inlineStr">
        <is>
          <t>22 min</t>
        </is>
      </c>
    </row>
    <row r="88" ht="120.75" customHeight="1" s="214" thickBot="1">
      <c r="B88" s="190" t="inlineStr">
        <is>
          <t>xx/07/2029</t>
        </is>
      </c>
      <c r="C88" s="190" t="inlineStr">
        <is>
          <t>Villalube 6B</t>
        </is>
      </c>
      <c r="D88" s="190" t="inlineStr">
        <is>
          <t>Acciona</t>
        </is>
      </c>
      <c r="E88" s="190" t="inlineStr">
        <is>
          <t>Windcube</t>
        </is>
      </c>
      <c r="F88" s="190" t="n">
        <v>1</v>
      </c>
      <c r="G88" s="190" t="inlineStr">
        <is>
          <t>No.</t>
        </is>
      </c>
      <c r="H88" s="190" t="inlineStr">
        <is>
          <t xml:space="preserve"> Según estimación ha gastado 25 L desde su último mantenimiento.</t>
        </is>
      </c>
      <c r="I88" s="190" t="inlineStr">
        <is>
          <t>Mantenimiento preventivo normal
+
Reinicio del EFOY, marca un error, hay que rellenar el liquido de servicio
+
Cambiar PTH
+
Descargar datos RTD entre 18/11/24 y 26/02/25</t>
        </is>
      </c>
      <c r="J88" s="190" t="inlineStr">
        <is>
          <t>Se descargan datos.</t>
        </is>
      </c>
      <c r="K88" s="190" t="inlineStr">
        <is>
          <t>Hospital en Zamora
Horario: 24h.</t>
        </is>
      </c>
      <c r="L88" s="190" t="inlineStr">
        <is>
          <t>25 min</t>
        </is>
      </c>
    </row>
    <row r="89" ht="60.75" customHeight="1" s="214" thickBot="1">
      <c r="B89" s="190" t="inlineStr">
        <is>
          <t>xx/07/2030</t>
        </is>
      </c>
      <c r="C89" s="190" t="inlineStr">
        <is>
          <t>Carril</t>
        </is>
      </c>
      <c r="D89" s="190" t="inlineStr">
        <is>
          <t>Iberdrola</t>
        </is>
      </c>
      <c r="E89" s="190" t="inlineStr">
        <is>
          <t>Windcube</t>
        </is>
      </c>
      <c r="F89" s="191" t="n">
        <v>2</v>
      </c>
      <c r="G89" s="190" t="inlineStr">
        <is>
          <t>No.</t>
        </is>
      </c>
      <c r="H89" s="190" t="inlineStr">
        <is>
          <t xml:space="preserve"> Según estimación le quedan 10L. </t>
        </is>
      </c>
      <c r="I89" s="190" t="inlineStr">
        <is>
          <t>Mantenimiento preventivo normal
+
Reinicio del EFOY, conecta de manera intermitente</t>
        </is>
      </c>
      <c r="J89" s="190" t="inlineStr">
        <is>
          <t>Se descargan datos.</t>
        </is>
      </c>
      <c r="K89" s="190" t="inlineStr">
        <is>
          <t>Av. Simón Nieto, 31, 34, 34005 Palencia
Horario: 24h.</t>
        </is>
      </c>
      <c r="L89" s="190" t="inlineStr">
        <is>
          <t>45 min</t>
        </is>
      </c>
    </row>
    <row r="90" ht="76.90000000000001" customHeight="1" s="214" thickBot="1">
      <c r="B90" s="190" t="inlineStr">
        <is>
          <t>xx/07/2031</t>
        </is>
      </c>
      <c r="C90" s="190" t="inlineStr">
        <is>
          <t>Montecabeza2_Pos1</t>
        </is>
      </c>
      <c r="D90" s="190" t="inlineStr">
        <is>
          <t>Statkraft</t>
        </is>
      </c>
      <c r="E90" s="190" t="inlineStr">
        <is>
          <t>Windcube</t>
        </is>
      </c>
      <c r="F90" s="191" t="n">
        <v>2</v>
      </c>
      <c r="G90" s="190" t="inlineStr">
        <is>
          <t>No.</t>
        </is>
      </c>
      <c r="H90" s="190" t="inlineStr">
        <is>
          <t xml:space="preserve"> Según estimación ha gastado 20 L desde su último mantenimiento.</t>
        </is>
      </c>
      <c r="I90" s="190" t="inlineStr">
        <is>
          <t>Mantenimiento preventivo normal
+
Cambiar la bomba del liquido limpiaparabrisas (la tienen en WTT)</t>
        </is>
      </c>
      <c r="J90" s="190" t="inlineStr">
        <is>
          <t>Se descargan datos.</t>
        </is>
      </c>
      <c r="K90" s="190" t="inlineStr">
        <is>
          <t>Rúa Corredoira, Monforte de Lemos, 27400 Monforte de Lemos, Lugo
Horario: 24h.</t>
        </is>
      </c>
      <c r="L90" s="190" t="inlineStr">
        <is>
          <t>39 min</t>
        </is>
      </c>
    </row>
    <row r="91" ht="13.5" customHeight="1" s="214" thickBot="1"/>
    <row r="92" ht="36" customHeight="1" s="214" thickBot="1">
      <c r="B92" s="138" t="inlineStr">
        <is>
          <t>Fecha actuación</t>
        </is>
      </c>
      <c r="C92" s="139" t="inlineStr">
        <is>
          <t>Estación</t>
        </is>
      </c>
      <c r="D92" s="139" t="inlineStr">
        <is>
          <t>Cliente</t>
        </is>
      </c>
      <c r="E92" s="139" t="inlineStr">
        <is>
          <t>Modelo Lidar</t>
        </is>
      </c>
      <c r="F92" s="139" t="inlineStr">
        <is>
          <t>Técnicos</t>
        </is>
      </c>
      <c r="G92" s="139" t="inlineStr">
        <is>
          <t>¿Sustituir bidones de metanol?</t>
        </is>
      </c>
      <c r="H92" s="139" t="inlineStr">
        <is>
          <t xml:space="preserve">Consumo líquido limpiaparabrisas </t>
        </is>
      </c>
      <c r="I92" s="139" t="inlineStr">
        <is>
          <t>Comentarios</t>
        </is>
      </c>
      <c r="J92" s="139" t="inlineStr">
        <is>
          <t>Descarga de datos a partir del</t>
        </is>
      </c>
      <c r="K92" s="140" t="inlineStr">
        <is>
          <t>Centro médico más cercano</t>
        </is>
      </c>
      <c r="L92" s="141" t="inlineStr">
        <is>
          <t>Tiempo estimado de llegada</t>
        </is>
      </c>
    </row>
    <row r="93" ht="96.59999999999999" customHeight="1" s="214" thickBot="1">
      <c r="B93" s="190" t="inlineStr">
        <is>
          <t>xx/07/2025</t>
        </is>
      </c>
      <c r="C93" s="190" t="inlineStr">
        <is>
          <t>Punago 9</t>
        </is>
      </c>
      <c r="D93" s="190" t="inlineStr">
        <is>
          <t>Acciona</t>
        </is>
      </c>
      <c r="E93" s="190" t="inlineStr">
        <is>
          <t>Windcube</t>
        </is>
      </c>
      <c r="F93" s="191" t="n">
        <v>2</v>
      </c>
      <c r="G93" s="190" t="inlineStr">
        <is>
          <t xml:space="preserve">Sí, 1 bidón. </t>
        </is>
      </c>
      <c r="H93" s="190" t="inlineStr">
        <is>
          <t xml:space="preserve"> Según estimación ha gastado 25 L desde su último mantenimiento.</t>
        </is>
      </c>
      <c r="I93" s="190" t="inlineStr">
        <is>
          <t>Mantenimiento preventivo normal
+
Medir SOH de baterías
+
Cambio de SIM del sistema de alimentación</t>
        </is>
      </c>
      <c r="J93" s="190" t="inlineStr">
        <is>
          <t>Sí se descargan datos.</t>
        </is>
      </c>
      <c r="K93" s="190" t="inlineStr">
        <is>
          <t>Hospital en Lugo
Horario: 24h.</t>
        </is>
      </c>
      <c r="L93" s="190" t="inlineStr">
        <is>
          <t>38 min</t>
        </is>
      </c>
    </row>
    <row r="94" ht="49.15" customHeight="1" s="214" thickBot="1">
      <c r="B94" s="190" t="inlineStr">
        <is>
          <t>xx/07/2025</t>
        </is>
      </c>
      <c r="C94" s="190" t="inlineStr">
        <is>
          <t>Vila Pouca 10</t>
        </is>
      </c>
      <c r="D94" s="190" t="inlineStr">
        <is>
          <t>Acciona</t>
        </is>
      </c>
      <c r="E94" s="190" t="inlineStr">
        <is>
          <t>Windcube</t>
        </is>
      </c>
      <c r="F94" s="191" t="n">
        <v>2</v>
      </c>
      <c r="G94" s="190" t="inlineStr">
        <is>
          <t>No.</t>
        </is>
      </c>
      <c r="H94" s="190" t="inlineStr">
        <is>
          <t xml:space="preserve"> Según estimación ha gastado 5 L desde su último mantenimiento.</t>
        </is>
      </c>
      <c r="I94" s="190" t="inlineStr">
        <is>
          <t>Mantenimiento correctivo 
(caídas de corriente de carga a 1.5A)</t>
        </is>
      </c>
      <c r="J94" s="190" t="inlineStr">
        <is>
          <t>Sí se descargan datos.</t>
        </is>
      </c>
      <c r="K94" s="190" t="inlineStr">
        <is>
          <t>-</t>
        </is>
      </c>
      <c r="L94" s="190" t="inlineStr">
        <is>
          <t>-</t>
        </is>
      </c>
    </row>
    <row r="95" ht="79.15000000000001" customHeight="1" s="214" thickBot="1">
      <c r="B95" s="190" t="inlineStr">
        <is>
          <t>xx/07/2025</t>
        </is>
      </c>
      <c r="C95" s="190" t="inlineStr">
        <is>
          <t>Vila Pouca 16</t>
        </is>
      </c>
      <c r="D95" s="190" t="inlineStr">
        <is>
          <t>Acciona</t>
        </is>
      </c>
      <c r="E95" s="190" t="inlineStr">
        <is>
          <t>ZX</t>
        </is>
      </c>
      <c r="F95" s="191" t="n">
        <v>2</v>
      </c>
      <c r="G95" s="190" t="inlineStr">
        <is>
          <t>No.</t>
        </is>
      </c>
      <c r="H95" s="190" t="inlineStr">
        <is>
          <t xml:space="preserve">Descnocemos la cantidad gastada, llevar minimo 10L de limpiaparabrisas (se compra en las gasolineras) </t>
        </is>
      </c>
      <c r="I95" s="190" t="inlineStr">
        <is>
          <t>Mantenimiento preventivo normal
+
Medir SOH de baterías</t>
        </is>
      </c>
      <c r="J95" s="190" t="inlineStr">
        <is>
          <t>No se descargan datos.</t>
        </is>
      </c>
      <c r="K95" s="190" t="inlineStr">
        <is>
          <t>-</t>
        </is>
      </c>
      <c r="L95" s="190" t="inlineStr">
        <is>
          <t>-</t>
        </is>
      </c>
    </row>
    <row r="96" ht="89.45" customHeight="1" s="214" thickBot="1">
      <c r="B96" s="190" t="inlineStr">
        <is>
          <t>xx/07/2025</t>
        </is>
      </c>
      <c r="C96" s="190" t="inlineStr">
        <is>
          <t>ANVO-B</t>
        </is>
      </c>
      <c r="D96" s="190" t="inlineStr">
        <is>
          <t>Iberdrola</t>
        </is>
      </c>
      <c r="E96" s="190" t="inlineStr">
        <is>
          <t>Windcube</t>
        </is>
      </c>
      <c r="F96" s="191" t="n">
        <v>2</v>
      </c>
      <c r="G96" s="190" t="inlineStr">
        <is>
          <t>No.</t>
        </is>
      </c>
      <c r="H96" s="196" t="inlineStr">
        <is>
          <t>Nos lo dice Iberdrola</t>
        </is>
      </c>
      <c r="I96" s="190" t="inlineStr">
        <is>
          <t>Mantenimiento preventivo normal</t>
        </is>
      </c>
      <c r="J96" s="190" t="inlineStr">
        <is>
          <t>Se descargan datos desde el 28/05/2025</t>
        </is>
      </c>
      <c r="K96" s="194" t="inlineStr">
        <is>
          <t xml:space="preserve">C. Aspas, 10, 21540 Villanueva de los Castillejos, Huelva
Horario:
Abierto de Lunes a Viernes de 08 -15h. </t>
        </is>
      </c>
      <c r="L96" s="193" t="inlineStr">
        <is>
          <t>10 min</t>
        </is>
      </c>
    </row>
    <row r="97" ht="75.75" customHeight="1" s="214" thickBot="1">
      <c r="B97" s="190" t="inlineStr">
        <is>
          <t>xx/07/2025</t>
        </is>
      </c>
      <c r="C97" s="190" t="inlineStr">
        <is>
          <t>Almodovar 5</t>
        </is>
      </c>
      <c r="D97" s="190" t="inlineStr">
        <is>
          <t>Acciona</t>
        </is>
      </c>
      <c r="E97" s="190" t="inlineStr">
        <is>
          <t>Windcube</t>
        </is>
      </c>
      <c r="F97" s="191" t="n">
        <v>2</v>
      </c>
      <c r="G97" s="190" t="inlineStr">
        <is>
          <t xml:space="preserve">No tiene EFOY. </t>
        </is>
      </c>
      <c r="H97" s="190" t="inlineStr">
        <is>
          <t xml:space="preserve"> Según estimación ha gastado 5 L desde su último mantenimiento.</t>
        </is>
      </c>
      <c r="I97" s="190" t="inlineStr">
        <is>
          <t>Mantenimiento preventivo normal
+
Apuntar fecha de validez del extintor
+
Medir SOH de baterías</t>
        </is>
      </c>
      <c r="J97" s="190" t="inlineStr">
        <is>
          <t>Sí se descargan datos.</t>
        </is>
      </c>
      <c r="K97" s="190" t="inlineStr">
        <is>
          <t>-</t>
        </is>
      </c>
      <c r="L97" s="190" t="inlineStr">
        <is>
          <t>-</t>
        </is>
      </c>
    </row>
    <row r="98" ht="64.5" customHeight="1" s="214" thickBot="1">
      <c r="B98" s="190" t="inlineStr">
        <is>
          <t>xx/07/2025</t>
        </is>
      </c>
      <c r="C98" s="190" t="inlineStr">
        <is>
          <t>Lagunillas</t>
        </is>
      </c>
      <c r="D98" s="190" t="inlineStr">
        <is>
          <t>Statkraft</t>
        </is>
      </c>
      <c r="E98" s="190" t="inlineStr">
        <is>
          <t>Windcube</t>
        </is>
      </c>
      <c r="F98" s="191" t="n">
        <v>2</v>
      </c>
      <c r="G98" s="190" t="inlineStr">
        <is>
          <t xml:space="preserve">No tiene EFOY. </t>
        </is>
      </c>
      <c r="H98" s="190" t="inlineStr">
        <is>
          <t xml:space="preserve"> Según estimación ha gastado 25 L desde su último mantenimiento.</t>
        </is>
      </c>
      <c r="I98" s="190" t="inlineStr">
        <is>
          <t xml:space="preserve">Mantenimiento preventivo normal
+
Revisar bomba de limpiaparabrisas y consumo de liquido </t>
        </is>
      </c>
      <c r="J98" s="190" t="inlineStr">
        <is>
          <t>Se descargan datos desde el 03/04/2025.</t>
        </is>
      </c>
      <c r="K98" s="195" t="inlineStr">
        <is>
          <t>Cjón. de los Molinos, 4, 29240 Valle de Abdalajís, Málaga
Horario:
Abierto 24h de Lunes a Viernes</t>
        </is>
      </c>
      <c r="L98" s="194" t="inlineStr">
        <is>
          <t>10 min</t>
        </is>
      </c>
    </row>
    <row r="99">
      <c r="E99" s="123" t="n"/>
      <c r="F99" s="123" t="n"/>
    </row>
    <row r="100">
      <c r="E100" s="123" t="n"/>
      <c r="F100" s="123" t="n"/>
    </row>
    <row r="101">
      <c r="E101" s="123" t="n"/>
      <c r="F101" s="123" t="n"/>
    </row>
    <row r="102">
      <c r="E102" s="123" t="n"/>
      <c r="F102" s="123" t="n"/>
    </row>
    <row r="103">
      <c r="E103" s="123" t="n"/>
      <c r="F103" s="123" t="n"/>
    </row>
    <row r="104">
      <c r="E104" s="123" t="n"/>
      <c r="F104" s="123" t="n"/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70"/>
  <sheetViews>
    <sheetView topLeftCell="E22" zoomScale="85" zoomScaleNormal="85" workbookViewId="0">
      <selection activeCell="I47" sqref="I47"/>
    </sheetView>
  </sheetViews>
  <sheetFormatPr baseColWidth="10" defaultColWidth="11.42578125" defaultRowHeight="15"/>
  <cols>
    <col width="11.42578125" customWidth="1" style="58" min="1" max="1"/>
    <col width="22" bestFit="1" customWidth="1" style="58" min="2" max="2"/>
    <col width="19" customWidth="1" style="58" min="3" max="3"/>
    <col width="102.5703125" bestFit="1" customWidth="1" style="58" min="4" max="4"/>
    <col width="14.7109375" customWidth="1" style="58" min="5" max="5"/>
    <col width="51" bestFit="1" customWidth="1" style="58" min="6" max="6"/>
    <col width="14.5703125" bestFit="1" customWidth="1" style="58" min="7" max="7"/>
    <col width="11.7109375" customWidth="1" style="58" min="8" max="8"/>
    <col width="94" bestFit="1" customWidth="1" style="264" min="9" max="9"/>
    <col width="11.42578125" customWidth="1" style="58" min="10" max="37"/>
    <col width="11.42578125" customWidth="1" style="58" min="38" max="16384"/>
  </cols>
  <sheetData>
    <row r="1" ht="15.75" customHeight="1" s="214" thickBot="1">
      <c r="A1" s="264" t="inlineStr">
        <is>
          <t>Creado por Elena</t>
        </is>
      </c>
      <c r="F1" s="59" t="inlineStr">
        <is>
          <t>Registros</t>
        </is>
      </c>
      <c r="G1" s="59" t="inlineStr">
        <is>
          <t>Fecha</t>
        </is>
      </c>
      <c r="H1" s="59" t="inlineStr">
        <is>
          <t>Usados</t>
        </is>
      </c>
      <c r="I1" s="111" t="inlineStr">
        <is>
          <t>Comentarios</t>
        </is>
      </c>
    </row>
    <row r="2" ht="21" customHeight="1" s="214">
      <c r="B2" s="60" t="inlineStr">
        <is>
          <t>Cliente</t>
        </is>
      </c>
      <c r="C2" s="61" t="inlineStr">
        <is>
          <t>STOCK</t>
        </is>
      </c>
      <c r="D2" s="62" t="inlineStr">
        <is>
          <t>Comentarios</t>
        </is>
      </c>
      <c r="F2" s="63" t="inlineStr">
        <is>
          <t>Valle de Navarra (Acciona)</t>
        </is>
      </c>
      <c r="G2" s="64" t="n">
        <v>45279</v>
      </c>
      <c r="H2" s="63" t="n">
        <v>1</v>
      </c>
      <c r="I2" s="112" t="inlineStr">
        <is>
          <t>Se usan del stock de Statkraft</t>
        </is>
      </c>
    </row>
    <row r="3" ht="21" customHeight="1" s="214">
      <c r="B3" s="55" t="inlineStr">
        <is>
          <t>STATKRAFT</t>
        </is>
      </c>
      <c r="C3" s="65">
        <f>5+SUM(H2:H6)-H11-H12-H17-H23+1-H28-H29-H35-H43-H54-H59</f>
        <v/>
      </c>
      <c r="D3" s="66" t="n"/>
      <c r="F3" s="63" t="inlineStr">
        <is>
          <t>Traslado Verdugal (Capital Energy)</t>
        </is>
      </c>
      <c r="G3" s="64" t="n">
        <v>45296</v>
      </c>
      <c r="H3" s="63" t="n">
        <v>1</v>
      </c>
      <c r="I3" s="112" t="inlineStr">
        <is>
          <t>Se usan del stock de Statkraft</t>
        </is>
      </c>
    </row>
    <row r="4" ht="21.75" customHeight="1" s="214" thickBot="1">
      <c r="B4" s="56" t="inlineStr">
        <is>
          <t>DEKRA</t>
        </is>
      </c>
      <c r="C4" s="67">
        <f>15</f>
        <v/>
      </c>
      <c r="D4" s="68" t="n"/>
      <c r="F4" s="63" t="inlineStr">
        <is>
          <t>Correctivo Azazeta-1B (Iberdrola)</t>
        </is>
      </c>
      <c r="G4" s="64" t="n">
        <v>45308</v>
      </c>
      <c r="H4" s="63" t="n">
        <v>2</v>
      </c>
      <c r="I4" s="112" t="inlineStr">
        <is>
          <t>Se usan del stock de Statkraft</t>
        </is>
      </c>
    </row>
    <row r="5" ht="21" customHeight="1" s="214">
      <c r="B5" s="57" t="n"/>
      <c r="F5" s="63" t="inlineStr">
        <is>
          <t>Se llevan unidades a As Pontes para ENEL</t>
        </is>
      </c>
      <c r="G5" s="64" t="n">
        <v>45315</v>
      </c>
      <c r="H5" s="63" t="n">
        <v>6</v>
      </c>
      <c r="I5" s="112" t="inlineStr">
        <is>
          <t>Se usan del stock de Statkraft, preguntar a Gerard si esto lo repondran los de ENEL o ZX o si nos lo pagan</t>
        </is>
      </c>
    </row>
    <row r="6" ht="21" customHeight="1" s="214">
      <c r="A6" s="108" t="inlineStr">
        <is>
          <t>Datos WTT (pantallazos)</t>
        </is>
      </c>
      <c r="B6" s="109" t="n"/>
      <c r="F6" s="63" t="inlineStr">
        <is>
          <t>Preventivo Cerecol-II (Capital Energy)</t>
        </is>
      </c>
      <c r="G6" s="64" t="n">
        <v>45315</v>
      </c>
      <c r="H6" s="63" t="n">
        <v>2</v>
      </c>
      <c r="I6" s="112" t="inlineStr">
        <is>
          <t>Se usan del stock de Statkraft</t>
        </is>
      </c>
    </row>
    <row r="7" ht="30" customHeight="1" s="214">
      <c r="B7" s="57" t="n"/>
      <c r="F7" s="69" t="inlineStr">
        <is>
          <t>Llegan 21 bidones a WTT (quedan 17 bidones de Statkraft y 9 de DEKRA)</t>
        </is>
      </c>
      <c r="G7" s="64" t="n">
        <v>45324</v>
      </c>
      <c r="H7" s="63" t="n">
        <v>-21</v>
      </c>
      <c r="I7" s="112" t="inlineStr">
        <is>
          <t>Se reparten para reponer stock de Statkraft y stock DEKRA</t>
        </is>
      </c>
    </row>
    <row r="8">
      <c r="F8" s="63" t="inlineStr">
        <is>
          <t>Almazán-1 (Acciona)</t>
        </is>
      </c>
      <c r="G8" s="64" t="n">
        <v>45337</v>
      </c>
      <c r="H8" s="63" t="n">
        <v>2</v>
      </c>
      <c r="I8" s="112" t="inlineStr">
        <is>
          <t xml:space="preserve">Nuevo EFOY, tiene que usar 2 bidones de Stock </t>
        </is>
      </c>
    </row>
    <row r="9">
      <c r="F9" s="63" t="inlineStr">
        <is>
          <t>Cerevil-II (Capital Energy)</t>
        </is>
      </c>
      <c r="G9" s="64" t="n">
        <v>45359</v>
      </c>
      <c r="H9" s="63" t="n">
        <v>1</v>
      </c>
      <c r="I9" s="112" t="n"/>
    </row>
    <row r="10">
      <c r="F10" s="63" t="inlineStr">
        <is>
          <t>Mementu (Iberdrola FR)</t>
        </is>
      </c>
      <c r="G10" s="64" t="n">
        <v>45365</v>
      </c>
      <c r="H10" s="63" t="n">
        <v>2</v>
      </c>
      <c r="I10" s="112" t="n"/>
    </row>
    <row r="11">
      <c r="F11" s="63" t="inlineStr">
        <is>
          <t>Arrebol (Statkraft)</t>
        </is>
      </c>
      <c r="G11" s="64" t="n">
        <v>45366</v>
      </c>
      <c r="H11" s="63" t="n">
        <v>1</v>
      </c>
      <c r="I11" s="112" t="n"/>
    </row>
    <row r="12">
      <c r="F12" s="63" t="inlineStr">
        <is>
          <t>Itsaraz (Staktraft)</t>
        </is>
      </c>
      <c r="G12" s="64" t="n">
        <v>45386</v>
      </c>
      <c r="H12" s="63" t="n">
        <v>2</v>
      </c>
      <c r="I12" s="112" t="n"/>
    </row>
    <row r="13">
      <c r="F13" s="63" t="inlineStr">
        <is>
          <t>Villalube (Acciona)</t>
        </is>
      </c>
      <c r="G13" s="64" t="n">
        <v>45369</v>
      </c>
      <c r="H13" s="63" t="n">
        <v>1</v>
      </c>
      <c r="I13" s="112" t="n"/>
    </row>
    <row r="14">
      <c r="F14" s="63" t="inlineStr">
        <is>
          <t>Ralea III (Capital Energy)</t>
        </is>
      </c>
      <c r="G14" s="64" t="n">
        <v>45391</v>
      </c>
      <c r="H14" s="63" t="n">
        <v>1</v>
      </c>
      <c r="I14" s="112" t="n"/>
    </row>
    <row r="15">
      <c r="F15" s="63" t="inlineStr">
        <is>
          <t>Punago 9 (Acciona)</t>
        </is>
      </c>
      <c r="G15" s="64" t="n">
        <v>45394</v>
      </c>
      <c r="H15" s="63" t="n">
        <v>1</v>
      </c>
      <c r="I15" s="112" t="n"/>
    </row>
    <row r="16">
      <c r="F16" s="63" t="inlineStr">
        <is>
          <t>Valle de Navarra (Acciona)</t>
        </is>
      </c>
      <c r="G16" s="64" t="n">
        <v>45399</v>
      </c>
      <c r="H16" s="63" t="n">
        <v>1</v>
      </c>
      <c r="I16" s="112" t="n"/>
    </row>
    <row r="17">
      <c r="F17" s="63" t="inlineStr">
        <is>
          <t>Perdigón (Acciona)</t>
        </is>
      </c>
      <c r="G17" s="64" t="n">
        <v>45400</v>
      </c>
      <c r="H17" s="63" t="n">
        <v>1</v>
      </c>
      <c r="I17" s="113" t="n"/>
    </row>
    <row r="18">
      <c r="F18" s="63" t="inlineStr">
        <is>
          <t>Almazán-1 (Acciona)</t>
        </is>
      </c>
      <c r="G18" s="64" t="n">
        <v>45425</v>
      </c>
      <c r="H18" s="63" t="n">
        <v>1</v>
      </c>
      <c r="I18" s="113" t="n"/>
    </row>
    <row r="19">
      <c r="F19" s="63" t="inlineStr">
        <is>
          <t>ERO-1C (Iberdrola)</t>
        </is>
      </c>
      <c r="G19" s="64" t="n">
        <v>45440</v>
      </c>
      <c r="H19" s="63" t="n">
        <v>1</v>
      </c>
      <c r="I19" s="113" t="n"/>
    </row>
    <row r="20">
      <c r="F20" s="63" t="inlineStr">
        <is>
          <t>Villalube_Lidar_7 (ZX) (Acciona)</t>
        </is>
      </c>
      <c r="G20" s="64" t="n">
        <v>45442</v>
      </c>
      <c r="H20" s="63" t="n">
        <v>2</v>
      </c>
      <c r="I20" s="113" t="n"/>
    </row>
    <row r="21">
      <c r="F21" s="63" t="inlineStr">
        <is>
          <t>Recibido 32 Metanol para EFOY Iberdrola</t>
        </is>
      </c>
      <c r="G21" s="64" t="n">
        <v>45442</v>
      </c>
      <c r="H21" s="63" t="n">
        <v>32</v>
      </c>
      <c r="I21" s="113" t="n"/>
    </row>
    <row r="22">
      <c r="F22" s="63" t="inlineStr">
        <is>
          <t>VilaPouca_Lidar_ZX (Acciona)</t>
        </is>
      </c>
      <c r="G22" s="64" t="n">
        <v>45444</v>
      </c>
      <c r="H22" s="63" t="n">
        <v>2</v>
      </c>
      <c r="I22" s="113" t="n"/>
    </row>
    <row r="23">
      <c r="F23" s="63" t="inlineStr">
        <is>
          <t>Itsaraz (Staktraft)</t>
        </is>
      </c>
      <c r="G23" s="64" t="n">
        <v>45450</v>
      </c>
      <c r="H23" s="63" t="n">
        <v>1</v>
      </c>
      <c r="I23" s="112" t="inlineStr">
        <is>
          <t>Usado del Stock de Statkraft</t>
        </is>
      </c>
    </row>
    <row r="24">
      <c r="F24" s="63" t="inlineStr">
        <is>
          <t>Sierra de Gata (Statkraft)</t>
        </is>
      </c>
      <c r="G24" s="64" t="n">
        <v>45454</v>
      </c>
      <c r="H24" s="63" t="n">
        <v>0</v>
      </c>
      <c r="I24" s="112" t="inlineStr">
        <is>
          <t>Usado Stock que había en Arrebol (en Arrebol se ha quitado EFOY y se han puesto baterías)</t>
        </is>
      </c>
    </row>
    <row r="25">
      <c r="F25" s="63" t="inlineStr">
        <is>
          <t xml:space="preserve">Por recibir 16 Metanol </t>
        </is>
      </c>
      <c r="G25" s="64" t="n">
        <v>45489</v>
      </c>
      <c r="H25" s="85" t="n">
        <v>16</v>
      </c>
      <c r="I25" s="112" t="n"/>
    </row>
    <row r="26">
      <c r="F26" s="63" t="inlineStr">
        <is>
          <t>PEOR-A (Iberdrola)</t>
        </is>
      </c>
      <c r="G26" s="64" t="n">
        <v>45499</v>
      </c>
      <c r="H26" s="85" t="n">
        <v>2</v>
      </c>
      <c r="I26" s="112" t="n"/>
    </row>
    <row r="27">
      <c r="F27" s="63" t="inlineStr">
        <is>
          <t>Vila Pouca_10 (Acciona)</t>
        </is>
      </c>
      <c r="G27" s="64" t="n">
        <v>45517</v>
      </c>
      <c r="H27" s="85" t="n">
        <v>1</v>
      </c>
      <c r="I27" s="112" t="n"/>
    </row>
    <row r="28">
      <c r="F28" s="63" t="inlineStr">
        <is>
          <t>Itsaraz (Staktraft)</t>
        </is>
      </c>
      <c r="G28" s="64" t="n">
        <v>45527</v>
      </c>
      <c r="H28" s="85" t="n">
        <v>2</v>
      </c>
      <c r="I28" s="112" t="n"/>
    </row>
    <row r="29">
      <c r="F29" s="63" t="inlineStr">
        <is>
          <t>Sierra de Gata/ Zarzón (Statkraft)</t>
        </is>
      </c>
      <c r="G29" s="64" t="n">
        <v>45553</v>
      </c>
      <c r="H29" s="85" t="n">
        <v>1</v>
      </c>
      <c r="I29" s="112" t="n"/>
    </row>
    <row r="30">
      <c r="F30" s="63" t="inlineStr">
        <is>
          <t>Llegan 16 bidones</t>
        </is>
      </c>
      <c r="G30" s="64" t="n">
        <v>45565</v>
      </c>
      <c r="H30" s="85" t="n">
        <v>16</v>
      </c>
      <c r="I30" s="112" t="n"/>
    </row>
    <row r="31">
      <c r="F31" s="63" t="inlineStr">
        <is>
          <t>Instalación 4 EFOYS IB (SNA3-A, FIA2-A, REVA-A, MUR-1)</t>
        </is>
      </c>
      <c r="G31" s="64" t="n">
        <v>45566</v>
      </c>
      <c r="H31" s="85">
        <f>4*2</f>
        <v/>
      </c>
      <c r="I31" s="112" t="n"/>
    </row>
    <row r="32">
      <c r="F32" s="63" t="inlineStr">
        <is>
          <t>Olmedilla-1 (Acciona)</t>
        </is>
      </c>
      <c r="G32" s="64" t="n">
        <v>45560</v>
      </c>
      <c r="H32" s="85" t="n">
        <v>2</v>
      </c>
      <c r="I32" s="112" t="n"/>
    </row>
    <row r="33">
      <c r="F33" s="63" t="inlineStr">
        <is>
          <t>Instalación 2 EFOY IB (ERAL-A, ILLA-A)</t>
        </is>
      </c>
      <c r="G33" s="64" t="n">
        <v>45577</v>
      </c>
      <c r="H33" s="85" t="n">
        <v>4</v>
      </c>
      <c r="I33" s="112" t="n"/>
    </row>
    <row r="34">
      <c r="F34" s="63" t="inlineStr">
        <is>
          <t>Lidars Alemanya Iberdrola</t>
        </is>
      </c>
      <c r="G34" s="64" t="n">
        <v>45580</v>
      </c>
      <c r="H34" s="85" t="n">
        <v>20</v>
      </c>
      <c r="I34" s="112" t="n"/>
    </row>
    <row r="35">
      <c r="F35" s="63" t="inlineStr">
        <is>
          <t>Itsaraz (Staktraft)</t>
        </is>
      </c>
      <c r="G35" s="64" t="n">
        <v>45588</v>
      </c>
      <c r="H35" s="85" t="n">
        <v>2</v>
      </c>
      <c r="I35" s="112" t="n"/>
    </row>
    <row r="36">
      <c r="F36" s="63" t="inlineStr">
        <is>
          <t>Instalación 3 EFOY IB (SNA2, MM2P, ISAP)</t>
        </is>
      </c>
      <c r="G36" s="64" t="n">
        <v>45590</v>
      </c>
      <c r="H36" s="85" t="n">
        <v>6</v>
      </c>
      <c r="I36" s="112" t="n"/>
    </row>
    <row r="37">
      <c r="F37" s="85" t="inlineStr">
        <is>
          <t>Lidars França IB (3 nous + Mementu)</t>
        </is>
      </c>
      <c r="G37" s="92" t="inlineStr">
        <is>
          <t>S44</t>
        </is>
      </c>
      <c r="H37" s="85">
        <f>12+2</f>
        <v/>
      </c>
      <c r="I37" s="114" t="n"/>
    </row>
    <row r="38">
      <c r="F38" s="85" t="inlineStr">
        <is>
          <t>Recibido 32 Metanol para EFOY</t>
        </is>
      </c>
      <c r="G38" s="92" t="n">
        <v>45607</v>
      </c>
      <c r="H38" s="85" t="n">
        <v>32</v>
      </c>
      <c r="I38" s="114" t="n"/>
    </row>
    <row r="39">
      <c r="F39" s="85" t="inlineStr">
        <is>
          <t>Mantenimiento Vila Pouca_15_ZX</t>
        </is>
      </c>
      <c r="G39" s="92" t="n">
        <v>45610</v>
      </c>
      <c r="H39" s="85" t="n">
        <v>1</v>
      </c>
      <c r="I39" s="115" t="n"/>
    </row>
    <row r="40">
      <c r="F40" s="85" t="inlineStr">
        <is>
          <t>Recibido 16 Metanol para EFOY</t>
        </is>
      </c>
      <c r="G40" s="92" t="n">
        <v>45610</v>
      </c>
      <c r="H40" s="85" t="n">
        <v>16</v>
      </c>
      <c r="I40" s="115" t="n"/>
    </row>
    <row r="41">
      <c r="F41" s="85" t="inlineStr">
        <is>
          <t>Mantenimiento Valle de Navarra</t>
        </is>
      </c>
      <c r="G41" s="92" t="n">
        <v>45614</v>
      </c>
      <c r="H41" s="85" t="n">
        <v>1</v>
      </c>
      <c r="I41" s="114" t="n"/>
    </row>
    <row r="42">
      <c r="F42" s="85" t="inlineStr">
        <is>
          <t>Mantenimiento Villalube_7_ZX</t>
        </is>
      </c>
      <c r="G42" s="92" t="n">
        <v>45614</v>
      </c>
      <c r="H42" s="85" t="n">
        <v>1</v>
      </c>
      <c r="I42" s="114" t="n"/>
    </row>
    <row r="43">
      <c r="F43" s="63" t="inlineStr">
        <is>
          <t>Mantenimiento Zarzón (Statkraft)</t>
        </is>
      </c>
      <c r="G43" s="64" t="n">
        <v>45619</v>
      </c>
      <c r="H43" s="63" t="n">
        <v>2</v>
      </c>
      <c r="I43" s="112" t="n"/>
    </row>
    <row r="44">
      <c r="F44" s="63" t="inlineStr">
        <is>
          <t>Lidar Ayora</t>
        </is>
      </c>
      <c r="G44" s="64" t="n">
        <v>45628</v>
      </c>
      <c r="H44" s="63" t="n">
        <v>2</v>
      </c>
      <c r="I44" s="113" t="inlineStr">
        <is>
          <t>Uno no funciona</t>
        </is>
      </c>
    </row>
    <row r="45">
      <c r="F45" s="63" t="inlineStr">
        <is>
          <t>Lidar Ayora (extra)</t>
        </is>
      </c>
      <c r="G45" s="64" t="n"/>
      <c r="H45" s="63" t="n">
        <v>1</v>
      </c>
      <c r="I45" s="113" t="n"/>
    </row>
    <row r="46">
      <c r="F46" s="63" t="inlineStr">
        <is>
          <t>Lidar Punago</t>
        </is>
      </c>
      <c r="G46" s="64" t="n">
        <v>45630</v>
      </c>
      <c r="H46" s="63" t="n">
        <v>2</v>
      </c>
      <c r="I46" s="112" t="n"/>
    </row>
    <row r="47">
      <c r="F47" s="85" t="inlineStr">
        <is>
          <t>Lidars Italia IB</t>
        </is>
      </c>
      <c r="G47" s="92" t="inlineStr">
        <is>
          <t>S48</t>
        </is>
      </c>
      <c r="H47" s="85" t="n">
        <v>6</v>
      </c>
      <c r="I47" s="114" t="inlineStr">
        <is>
          <t>2 procina, 4 salsola</t>
        </is>
      </c>
    </row>
    <row r="48">
      <c r="F48" s="85" t="inlineStr">
        <is>
          <t>Lidars EDF Alemanya</t>
        </is>
      </c>
      <c r="G48" s="92" t="inlineStr">
        <is>
          <t>S50</t>
        </is>
      </c>
      <c r="H48" s="44" t="n">
        <v>13</v>
      </c>
      <c r="I48" s="118" t="inlineStr">
        <is>
          <t>4 Altkalen, 4 Kavelstorf, 2 Schmiedehausen, 3 Soltau</t>
        </is>
      </c>
    </row>
    <row r="49">
      <c r="F49" s="85" t="inlineStr">
        <is>
          <t>Lidar IB Alemanya</t>
        </is>
      </c>
      <c r="G49" s="92" t="inlineStr">
        <is>
          <t>S50</t>
        </is>
      </c>
      <c r="H49" s="58" t="n">
        <v>6</v>
      </c>
      <c r="I49" s="114" t="n"/>
    </row>
    <row r="50">
      <c r="F50" s="85" t="inlineStr">
        <is>
          <t>Lidar SVJ</t>
        </is>
      </c>
      <c r="G50" s="92" t="n">
        <v>45648</v>
      </c>
      <c r="H50" s="85" t="n">
        <v>2</v>
      </c>
      <c r="I50" s="114" t="n"/>
    </row>
    <row r="51">
      <c r="F51" s="85" t="inlineStr">
        <is>
          <t>Lidar BetaWind ZX EDPR</t>
        </is>
      </c>
      <c r="G51" s="85" t="inlineStr">
        <is>
          <t>S4</t>
        </is>
      </c>
      <c r="H51" s="85" t="n">
        <v>4</v>
      </c>
      <c r="I51" s="115" t="n"/>
    </row>
    <row r="52">
      <c r="F52" s="63" t="inlineStr">
        <is>
          <t>Lidars ERO-1D</t>
        </is>
      </c>
      <c r="G52" s="64" t="n">
        <v>45678</v>
      </c>
      <c r="H52" s="63" t="n">
        <v>1</v>
      </c>
      <c r="I52" s="112" t="n"/>
    </row>
    <row r="53">
      <c r="F53" s="85" t="inlineStr">
        <is>
          <t>Lidar SNA3</t>
        </is>
      </c>
      <c r="G53" s="92" t="n">
        <v>45681</v>
      </c>
      <c r="H53" s="85" t="n">
        <v>1</v>
      </c>
      <c r="I53" s="114" t="n"/>
    </row>
    <row r="54">
      <c r="F54" s="63" t="inlineStr">
        <is>
          <t>Instalación Lidar Montecabeza2_Pos1 (Statkraft)</t>
        </is>
      </c>
      <c r="G54" s="64" t="n">
        <v>45666</v>
      </c>
      <c r="H54" s="63" t="n">
        <v>2</v>
      </c>
      <c r="I54" s="112" t="n"/>
    </row>
    <row r="55">
      <c r="F55" s="63" t="inlineStr">
        <is>
          <t>Lidar Villalube_7</t>
        </is>
      </c>
      <c r="G55" s="64" t="n">
        <v>45668</v>
      </c>
      <c r="H55" s="63" t="n">
        <v>2</v>
      </c>
      <c r="I55" s="112" t="n"/>
    </row>
    <row r="56">
      <c r="F56" s="63" t="inlineStr">
        <is>
          <t>Lidar VilaPouca_ZX</t>
        </is>
      </c>
      <c r="G56" s="64" t="n">
        <v>45668</v>
      </c>
      <c r="H56" s="63" t="n">
        <v>2</v>
      </c>
      <c r="I56" s="112" t="n"/>
    </row>
    <row r="57">
      <c r="F57" s="63" t="inlineStr">
        <is>
          <t>Lidar Valle de Navarra</t>
        </is>
      </c>
      <c r="G57" s="64" t="n">
        <v>45661</v>
      </c>
      <c r="H57" s="63" t="n">
        <v>2</v>
      </c>
      <c r="I57" s="112" t="n"/>
    </row>
    <row r="58">
      <c r="F58" s="63" t="inlineStr">
        <is>
          <t>Recibo 32 Metanol para EFOY</t>
        </is>
      </c>
      <c r="G58" s="64" t="n">
        <v>45694</v>
      </c>
      <c r="H58" s="63" t="n">
        <v>32</v>
      </c>
      <c r="I58" s="112" t="n"/>
    </row>
    <row r="59">
      <c r="F59" s="63" t="inlineStr">
        <is>
          <t>Lidar Zarzón (Statkraft)</t>
        </is>
      </c>
      <c r="G59" s="64" t="n">
        <v>45715</v>
      </c>
      <c r="H59" s="63" t="n">
        <v>2</v>
      </c>
      <c r="I59" s="112" t="n"/>
    </row>
    <row r="60">
      <c r="F60" s="63" t="inlineStr">
        <is>
          <t>Lidar Vila Pouca_15-ZX</t>
        </is>
      </c>
      <c r="G60" s="64" t="n">
        <v>45716</v>
      </c>
      <c r="H60" s="63" t="n">
        <v>2</v>
      </c>
      <c r="I60" s="112" t="n"/>
    </row>
    <row r="61">
      <c r="F61" s="63" t="inlineStr">
        <is>
          <t>Lidars EDF Alemanya</t>
        </is>
      </c>
      <c r="G61" s="64" t="n">
        <v>45716</v>
      </c>
      <c r="H61" s="63" t="n">
        <v>4</v>
      </c>
      <c r="I61" s="112" t="n"/>
    </row>
    <row r="62">
      <c r="F62" s="63" t="inlineStr">
        <is>
          <t>Lidar Zagrodno</t>
        </is>
      </c>
      <c r="G62" s="64" t="n">
        <v>45719</v>
      </c>
      <c r="H62" s="63" t="n">
        <v>2</v>
      </c>
      <c r="I62" s="113" t="inlineStr">
        <is>
          <t>Se dejan 2 en el remolque?</t>
        </is>
      </c>
    </row>
    <row r="63">
      <c r="F63" s="165" t="n"/>
      <c r="G63" s="165" t="n"/>
      <c r="H63" s="165" t="n"/>
      <c r="I63" s="108" t="n"/>
      <c r="J63" s="166" t="inlineStr">
        <is>
          <t>Nuevo recuento a partir del 25/04/25</t>
        </is>
      </c>
    </row>
    <row r="64">
      <c r="F64" s="63" t="inlineStr">
        <is>
          <t>Llegan 32 bidones a WTT</t>
        </is>
      </c>
      <c r="G64" s="64" t="n">
        <v>45768</v>
      </c>
      <c r="H64" s="63" t="n">
        <v>32</v>
      </c>
      <c r="I64" s="112" t="n"/>
    </row>
    <row r="65">
      <c r="F65" s="165" t="n"/>
      <c r="G65" s="165" t="n"/>
      <c r="H65" s="165" t="n"/>
      <c r="I65" s="108" t="n"/>
    </row>
    <row r="66">
      <c r="F66" s="63" t="n"/>
      <c r="G66" s="63" t="n"/>
      <c r="H66" s="63" t="n"/>
      <c r="I66" s="112" t="n"/>
    </row>
    <row r="67">
      <c r="F67" s="63" t="n"/>
      <c r="G67" s="63" t="n"/>
      <c r="H67" s="63" t="n"/>
      <c r="I67" s="112" t="n"/>
    </row>
    <row r="68">
      <c r="F68" s="63" t="n"/>
      <c r="G68" s="63" t="n"/>
      <c r="H68" s="63" t="n"/>
      <c r="I68" s="112" t="n"/>
    </row>
    <row r="69">
      <c r="F69" s="63" t="n"/>
      <c r="G69" s="63" t="n"/>
      <c r="H69" s="63" t="n"/>
      <c r="I69" s="112" t="n"/>
    </row>
    <row r="70">
      <c r="F70" s="63" t="n"/>
      <c r="G70" s="63" t="n"/>
      <c r="H70" s="63" t="n"/>
      <c r="I70" s="112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Lopez</dc:creator>
  <dcterms:created xsi:type="dcterms:W3CDTF">2022-02-14T07:46:29Z</dcterms:created>
  <dcterms:modified xsi:type="dcterms:W3CDTF">2025-08-18T08:22:35Z</dcterms:modified>
  <cp:lastModifiedBy>Jose Manuel Perez</cp:lastModifiedBy>
</cp:coreProperties>
</file>